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ude Projects\Vision &amp; Virtue\Vision\"/>
    </mc:Choice>
  </mc:AlternateContent>
  <xr:revisionPtr revIDLastSave="0" documentId="13_ncr:1_{F69572DE-1A34-48F8-A4C8-28ED767E3071}" xr6:coauthVersionLast="47" xr6:coauthVersionMax="47" xr10:uidLastSave="{00000000-0000-0000-0000-000000000000}"/>
  <bookViews>
    <workbookView xWindow="-110" yWindow="-110" windowWidth="19420" windowHeight="10300" activeTab="1" xr2:uid="{6F5DF382-6A68-4051-9766-43D524CE17A0}"/>
  </bookViews>
  <sheets>
    <sheet name="Cover Page" sheetId="1" r:id="rId1"/>
    <sheet name="Customer's Questionnaire" sheetId="6" r:id="rId2"/>
    <sheet name="Your Company " sheetId="2" r:id="rId3"/>
    <sheet name="Dashboard" sheetId="14" r:id="rId4"/>
    <sheet name="Qualitative Assumptions" sheetId="3" r:id="rId5"/>
    <sheet name="P&amp;L" sheetId="4" r:id="rId6"/>
    <sheet name="Rev. Build" sheetId="5" r:id="rId7"/>
    <sheet name="COGS" sheetId="11" r:id="rId8"/>
    <sheet name="OPEX" sheetId="12" r:id="rId9"/>
    <sheet name="Benchmark_Table" sheetId="7" r:id="rId10"/>
    <sheet name="Investor_Deck_Calculations" sheetId="15" r:id="rId11"/>
    <sheet name="Definitions" sheetId="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</externalReferences>
  <definedNames>
    <definedName name="\" hidden="1">{"kricash",#N/A,FALSE,"INC";"kriinc",#N/A,FALSE,"INC";"krimiami",#N/A,FALSE,"INC";"kriother",#N/A,FALSE,"INC";"kripapers",#N/A,FALSE,"INC"}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M2">#REF!</definedName>
    <definedName name="\N">#REF!</definedName>
    <definedName name="\O">#REF!</definedName>
    <definedName name="\P">#REF!</definedName>
    <definedName name="\paul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uu" hidden="1">{#N/A,#N/A,FALSE,"Pharm";#N/A,#N/A,FALSE,"WWCM"}</definedName>
    <definedName name="\V">#REF!</definedName>
    <definedName name="\W">#REF!</definedName>
    <definedName name="\X">'[1]טורים 98'!$HJ$146</definedName>
    <definedName name="\Y">#REF!</definedName>
    <definedName name="\Z">#REF!</definedName>
    <definedName name="_">#REF!</definedName>
    <definedName name="_?ץד_F?S_עכ.ד_Fע?S_GF">#REF!</definedName>
    <definedName name="__">{"'1-TheatreBkgs'!$A$1:$L$102"}</definedName>
    <definedName name="___">{"'1-TheatreBkgs'!$A$1:$L$102"}</definedName>
    <definedName name="____">#REF!</definedName>
    <definedName name="__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wrn1" hidden="1">{"Annual",#N/A,FALSE,"Sales &amp; Market";"Quarterly",#N/A,FALSE,"Sales &amp; Market"}</definedName>
    <definedName name="________________________wrn2" hidden="1">{"client cfbs",#N/A,FALSE,"Client"}</definedName>
    <definedName name="________________________wrn3" hidden="1">{"client is",#N/A,FALSE,"Client"}</definedName>
    <definedName name="________________________wrn4" hidden="1">{"client stats",#N/A,FALSE,"Client"}</definedName>
    <definedName name="________________________wrn5" hidden="1">{"internal is",#N/A,FALSE,"Model"}</definedName>
    <definedName name="________________________wrn6" hidden="1">{"portrait letter is",#N/A,FALSE,"Model"}</definedName>
    <definedName name="________________________wrn7" hidden="1">{#N/A,#N/A,FALSE,"Financial";#N/A,#N/A,FALSE,"Balance Sheet";#N/A,#N/A,FALSE,"Income stmt";#N/A,#N/A,FALSE,"Ratio"}</definedName>
    <definedName name="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__tes2" hidden="1">{#N/A,#N/A,FALSE,"Monthly"}</definedName>
    <definedName name="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wrn1" hidden="1">{"Annual",#N/A,FALSE,"Sales &amp; Market";"Quarterly",#N/A,FALSE,"Sales &amp; Market"}</definedName>
    <definedName name="______________________wrn2" hidden="1">{"client cfbs",#N/A,FALSE,"Client"}</definedName>
    <definedName name="______________________wrn3" hidden="1">{"client is",#N/A,FALSE,"Client"}</definedName>
    <definedName name="______________________wrn4" hidden="1">{"client stats",#N/A,FALSE,"Client"}</definedName>
    <definedName name="______________________wrn5" hidden="1">{"internal is",#N/A,FALSE,"Model"}</definedName>
    <definedName name="______________________wrn6" hidden="1">{"portrait letter is",#N/A,FALSE,"Model"}</definedName>
    <definedName name="______________________wrn7" hidden="1">{#N/A,#N/A,FALSE,"Financial";#N/A,#N/A,FALSE,"Balance Sheet";#N/A,#N/A,FALSE,"Income stmt";#N/A,#N/A,FALSE,"Ratio"}</definedName>
    <definedName name="_____________________MHA1" hidden="1">{"rtn",#N/A,FALSE,"RTN";"tables",#N/A,FALSE,"RTN";"cf",#N/A,FALSE,"CF";"stats",#N/A,FALSE,"Stats";"prop",#N/A,FALSE,"Prop"}</definedName>
    <definedName name="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nnd1">#REF!</definedName>
    <definedName name="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tes2" hidden="1">{#N/A,#N/A,FALSE,"Monthly"}</definedName>
    <definedName name="_____________________wrn1" hidden="1">{"Annual",#N/A,FALSE,"Sales &amp; Market";"Quarterly",#N/A,FALSE,"Sales &amp; Market"}</definedName>
    <definedName name="_____________________wrn2" hidden="1">{"client cfbs",#N/A,FALSE,"Client"}</definedName>
    <definedName name="_____________________wrn3" hidden="1">{"client is",#N/A,FALSE,"Client"}</definedName>
    <definedName name="_____________________wrn4" hidden="1">{"client stats",#N/A,FALSE,"Client"}</definedName>
    <definedName name="_____________________wrn5" hidden="1">{"internal is",#N/A,FALSE,"Model"}</definedName>
    <definedName name="_____________________wrn6" hidden="1">{"portrait letter is",#N/A,FALSE,"Model"}</definedName>
    <definedName name="_____________________wrn7" hidden="1">{#N/A,#N/A,FALSE,"Financial";#N/A,#N/A,FALSE,"Balance Sheet";#N/A,#N/A,FALSE,"Income stmt";#N/A,#N/A,FALSE,"Ratio"}</definedName>
    <definedName name="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nnd1">#REF!</definedName>
    <definedName name="____________________RIV1">#REF!</definedName>
    <definedName name="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nnd1">#REF!</definedName>
    <definedName name="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RIV1">#REF!</definedName>
    <definedName name="___________________tes2" hidden="1">{#N/A,#N/A,FALSE,"Monthly"}</definedName>
    <definedName name="___________________wrn1" hidden="1">{"Annual",#N/A,FALSE,"Sales &amp; Market";"Quarterly",#N/A,FALSE,"Sales &amp; Market"}</definedName>
    <definedName name="___________________wrn2" hidden="1">{"client cfbs",#N/A,FALSE,"Client"}</definedName>
    <definedName name="___________________wrn3" hidden="1">{"client is",#N/A,FALSE,"Client"}</definedName>
    <definedName name="___________________wrn4" hidden="1">{"client stats",#N/A,FALSE,"Client"}</definedName>
    <definedName name="___________________wrn5" hidden="1">{"internal is",#N/A,FALSE,"Model"}</definedName>
    <definedName name="___________________wrn6" hidden="1">{"portrait letter is",#N/A,FALSE,"Model"}</definedName>
    <definedName name="___________________wrn7" hidden="1">{#N/A,#N/A,FALSE,"Financial";#N/A,#N/A,FALSE,"Balance Sheet";#N/A,#N/A,FALSE,"Income stmt";#N/A,#N/A,FALSE,"Ratio"}</definedName>
    <definedName name="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nnd1">#REF!</definedName>
    <definedName name="__________________RIV1">#REF!</definedName>
    <definedName name="__________________wrn1" hidden="1">{"Annual",#N/A,FALSE,"Sales &amp; Market";"Quarterly",#N/A,FALSE,"Sales &amp; Market"}</definedName>
    <definedName name="__________________wrn2" hidden="1">{"client cfbs",#N/A,FALSE,"Client"}</definedName>
    <definedName name="__________________wrn3" hidden="1">{"client is",#N/A,FALSE,"Client"}</definedName>
    <definedName name="__________________wrn4" hidden="1">{"client stats",#N/A,FALSE,"Client"}</definedName>
    <definedName name="__________________wrn5" hidden="1">{"internal is",#N/A,FALSE,"Model"}</definedName>
    <definedName name="__________________wrn6" hidden="1">{"portrait letter is",#N/A,FALSE,"Model"}</definedName>
    <definedName name="__________________wrn7" hidden="1">{#N/A,#N/A,FALSE,"Financial";#N/A,#N/A,FALSE,"Balance Sheet";#N/A,#N/A,FALSE,"Income stmt";#N/A,#N/A,FALSE,"Ratio"}</definedName>
    <definedName name="_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_feb05" hidden="1">#REF!</definedName>
    <definedName name="_________________Grp16" hidden="1">{#N/A,#N/A,FALSE,"PMTABB";#N/A,#N/A,FALSE,"PMTABB"}</definedName>
    <definedName name="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nnd1">#REF!</definedName>
    <definedName name="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RIV1">#REF!</definedName>
    <definedName name="_________________tes2" hidden="1">{#N/A,#N/A,FALSE,"Monthly"}</definedName>
    <definedName name="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feb05" hidden="1">#REF!</definedName>
    <definedName name="________________Grp16" hidden="1">{#N/A,#N/A,FALSE,"PMTABB";#N/A,#N/A,FALSE,"PMTABB"}</definedName>
    <definedName name="________________MHA1" hidden="1">{"rtn",#N/A,FALSE,"RTN";"tables",#N/A,FALSE,"RTN";"cf",#N/A,FALSE,"CF";"stats",#N/A,FALSE,"Stats";"prop",#N/A,FALSE,"Prop"}</definedName>
    <definedName name="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nnd1">#REF!</definedName>
    <definedName name="________________RIV1">#REF!</definedName>
    <definedName name="________________wrn1" hidden="1">{"Annual",#N/A,FALSE,"Sales &amp; Market";"Quarterly",#N/A,FALSE,"Sales &amp; Market"}</definedName>
    <definedName name="________________wrn2" hidden="1">{"client cfbs",#N/A,FALSE,"Client"}</definedName>
    <definedName name="________________wrn3" hidden="1">{"client is",#N/A,FALSE,"Client"}</definedName>
    <definedName name="________________wrn4" hidden="1">{"client stats",#N/A,FALSE,"Client"}</definedName>
    <definedName name="________________wrn5" hidden="1">{"internal is",#N/A,FALSE,"Model"}</definedName>
    <definedName name="________________wrn6" hidden="1">{"portrait letter is",#N/A,FALSE,"Model"}</definedName>
    <definedName name="________________wrn7" hidden="1">{#N/A,#N/A,FALSE,"Financial";#N/A,#N/A,FALSE,"Balance Sheet";#N/A,#N/A,FALSE,"Income stmt";#N/A,#N/A,FALSE,"Ratio"}</definedName>
    <definedName name="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EPO2" hidden="1">{"ww",#N/A,FALSE,"Hospital Products";"us",#N/A,FALSE,"Hospital Products";"in",#N/A,FALSE,"Hospital Products"}</definedName>
    <definedName name="_______________EPO3" hidden="1">{"ww",#N/A,FALSE,"Hospital Products";"us",#N/A,FALSE,"Hospital Products";"in",#N/A,FALSE,"Hospital Products"}</definedName>
    <definedName name="_______________EPO4" hidden="1">{"ww",#N/A,FALSE,"Hospital Products";"us",#N/A,FALSE,"Hospital Products";"in",#N/A,FALSE,"Hospital Products"}</definedName>
    <definedName name="_______________feb05" hidden="1">#REF!</definedName>
    <definedName name="_______________Grp16" hidden="1">{#N/A,#N/A,FALSE,"PMTABB";#N/A,#N/A,FALSE,"PMTABB"}</definedName>
    <definedName name="_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nnd1">#REF!</definedName>
    <definedName name="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RIV1">#REF!</definedName>
    <definedName name="_______________tes2" hidden="1">{#N/A,#N/A,FALSE,"Monthly"}</definedName>
    <definedName name="_______________wrn1" hidden="1">{"Annual",#N/A,FALSE,"Sales &amp; Market";"Quarterly",#N/A,FALSE,"Sales &amp; Market"}</definedName>
    <definedName name="_______________wrn2" hidden="1">{"client cfbs",#N/A,FALSE,"Client"}</definedName>
    <definedName name="_______________wrn3" hidden="1">{"client is",#N/A,FALSE,"Client"}</definedName>
    <definedName name="_______________wrn4" hidden="1">{"client stats",#N/A,FALSE,"Client"}</definedName>
    <definedName name="_______________wrn5" hidden="1">{"internal is",#N/A,FALSE,"Model"}</definedName>
    <definedName name="_______________wrn6" hidden="1">{"portrait letter is",#N/A,FALSE,"Model"}</definedName>
    <definedName name="_______________wrn7" hidden="1">{#N/A,#N/A,FALSE,"Financial";#N/A,#N/A,FALSE,"Balance Sheet";#N/A,#N/A,FALSE,"Income stmt";#N/A,#N/A,FALSE,"Ratio"}</definedName>
    <definedName name="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bg1" hidden="1">#REF!</definedName>
    <definedName name="______________EPO2" hidden="1">{"ww",#N/A,FALSE,"Hospital Products";"us",#N/A,FALSE,"Hospital Products";"in",#N/A,FALSE,"Hospital Products"}</definedName>
    <definedName name="______________EPO3" hidden="1">{"ww",#N/A,FALSE,"Hospital Products";"us",#N/A,FALSE,"Hospital Products";"in",#N/A,FALSE,"Hospital Products"}</definedName>
    <definedName name="______________EPO4" hidden="1">{"ww",#N/A,FALSE,"Hospital Products";"us",#N/A,FALSE,"Hospital Products";"in",#N/A,FALSE,"Hospital Products"}</definedName>
    <definedName name="______________feb05" hidden="1">#REF!</definedName>
    <definedName name="______________Grp16" hidden="1">{#N/A,#N/A,FALSE,"PMTABB";#N/A,#N/A,FALSE,"PMTABB"}</definedName>
    <definedName name="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nnd1">#REF!</definedName>
    <definedName name="______________RIV1">#REF!</definedName>
    <definedName name="_____________A11" hidden="1">{#N/A,#N/A,FALSE,"Umsatz 99";#N/A,#N/A,FALSE,"ER 99 "}</definedName>
    <definedName name="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bg1" hidden="1">#REF!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EPO2" hidden="1">{"ww",#N/A,FALSE,"Hospital Products";"us",#N/A,FALSE,"Hospital Products";"in",#N/A,FALSE,"Hospital Products"}</definedName>
    <definedName name="_____________EPO3" hidden="1">{"ww",#N/A,FALSE,"Hospital Products";"us",#N/A,FALSE,"Hospital Products";"in",#N/A,FALSE,"Hospital Products"}</definedName>
    <definedName name="_____________EPO4" hidden="1">{"ww",#N/A,FALSE,"Hospital Products";"us",#N/A,FALSE,"Hospital Products";"in",#N/A,FALSE,"Hospital Products"}</definedName>
    <definedName name="_____________feb05" hidden="1">#REF!</definedName>
    <definedName name="_____________Grp16" hidden="1">{#N/A,#N/A,FALSE,"PMTABB";#N/A,#N/A,FALSE,"PMTABB"}</definedName>
    <definedName name="__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__MHA1" hidden="1">{"rtn",#N/A,FALSE,"RTN";"tables",#N/A,FALSE,"RTN";"cf",#N/A,FALSE,"CF";"stats",#N/A,FALSE,"Stats";"prop",#N/A,FALSE,"Prop"}</definedName>
    <definedName name="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nnd1">#REF!</definedName>
    <definedName name="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RIV1">#REF!</definedName>
    <definedName name="_____________rod1" hidden="1">{#N/A,#N/A,FALSE,"Projections";#N/A,#N/A,FALSE,"Multiples Valuation";#N/A,#N/A,FALSE,"LBO";#N/A,#N/A,FALSE,"Multiples_Sensitivity";#N/A,#N/A,FALSE,"Summary"}</definedName>
    <definedName name="_____________tes2" hidden="1">{#N/A,#N/A,FALSE,"Monthly"}</definedName>
    <definedName name="_____________wrn1" hidden="1">{"Annual",#N/A,FALSE,"Sales &amp; Market";"Quarterly",#N/A,FALSE,"Sales &amp; Market"}</definedName>
    <definedName name="_____________wrn2" hidden="1">{"client cfbs",#N/A,FALSE,"Client"}</definedName>
    <definedName name="_____________wrn3" hidden="1">{"client is",#N/A,FALSE,"Client"}</definedName>
    <definedName name="_____________wrn4" hidden="1">{"client stats",#N/A,FALSE,"Client"}</definedName>
    <definedName name="_____________wrn5" hidden="1">{"internal is",#N/A,FALSE,"Model"}</definedName>
    <definedName name="_____________wrn6" hidden="1">{"portrait letter is",#N/A,FALSE,"Model"}</definedName>
    <definedName name="_____________wrn7" hidden="1">{#N/A,#N/A,FALSE,"Financial";#N/A,#N/A,FALSE,"Balance Sheet";#N/A,#N/A,FALSE,"Income stmt";#N/A,#N/A,FALSE,"Ratio"}</definedName>
    <definedName name="____________a1">{"'2ND_QUAR'!$A$1:$P$106"}</definedName>
    <definedName name="____________A11" hidden="1">{#N/A,#N/A,FALSE,"Umsatz 99";#N/A,#N/A,FALSE,"ER 99 "}</definedName>
    <definedName name="____________A12" hidden="1">{#N/A,#N/A,FALSE,"Umsatz 99";#N/A,#N/A,FALSE,"ER 99 "}</definedName>
    <definedName name="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bg1" hidden="1">#REF!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d" hidden="1">{"Fiesta Facer Page",#N/A,FALSE,"Q_C_S";"Fiesta Main Page",#N/A,FALSE,"V_L";"Fiesta 95BP Struct",#N/A,FALSE,"StructBP";"Fiesta Post 95BP Struct",#N/A,FALSE,"AdjStructBP"}</definedName>
    <definedName name="____________EPO2" hidden="1">{"ww",#N/A,FALSE,"Hospital Products";"us",#N/A,FALSE,"Hospital Products";"in",#N/A,FALSE,"Hospital Products"}</definedName>
    <definedName name="____________EPO3" hidden="1">{"ww",#N/A,FALSE,"Hospital Products";"us",#N/A,FALSE,"Hospital Products";"in",#N/A,FALSE,"Hospital Products"}</definedName>
    <definedName name="____________EPO4" hidden="1">{"ww",#N/A,FALSE,"Hospital Products";"us",#N/A,FALSE,"Hospital Products";"in",#N/A,FALSE,"Hospital Products"}</definedName>
    <definedName name="____________feb05" hidden="1">#REF!</definedName>
    <definedName name="____________Grp16" hidden="1">{#N/A,#N/A,FALSE,"PMTABB";#N/A,#N/A,FALSE,"PMTABB"}</definedName>
    <definedName name="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nnd1">#REF!</definedName>
    <definedName name="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RIV1">#REF!</definedName>
    <definedName name="____________tes2" hidden="1">{#N/A,#N/A,FALSE,"Monthly"}</definedName>
    <definedName name="____________wrn1" hidden="1">{"Annual",#N/A,FALSE,"Sales &amp; Market";"Quarterly",#N/A,FALSE,"Sales &amp; Market"}</definedName>
    <definedName name="____________wrn2" hidden="1">{"client cfbs",#N/A,FALSE,"Client"}</definedName>
    <definedName name="____________wrn3" hidden="1">{"client is",#N/A,FALSE,"Client"}</definedName>
    <definedName name="____________wrn4" hidden="1">{"client stats",#N/A,FALSE,"Client"}</definedName>
    <definedName name="____________wrn5" hidden="1">{"internal is",#N/A,FALSE,"Model"}</definedName>
    <definedName name="____________wrn6" hidden="1">{"portrait letter is",#N/A,FALSE,"Model"}</definedName>
    <definedName name="____________wrn7" hidden="1">{#N/A,#N/A,FALSE,"Financial";#N/A,#N/A,FALSE,"Balance Sheet";#N/A,#N/A,FALSE,"Income stmt";#N/A,#N/A,FALSE,"Ratio"}</definedName>
    <definedName name="____________z12" hidden="1">{"pro_view",#N/A,FALSE,"EEFSNAP2";"rep_view",#N/A,FALSE,"EEFSNAP2"}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a1">{"'2ND_QUAR'!$A$1:$P$106"}</definedName>
    <definedName name="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bg1" hidden="1">#REF!</definedName>
    <definedName name="___________EPO2" hidden="1">{"ww",#N/A,FALSE,"Hospital Products";"us",#N/A,FALSE,"Hospital Products";"in",#N/A,FALSE,"Hospital Products"}</definedName>
    <definedName name="___________EPO3" hidden="1">{"ww",#N/A,FALSE,"Hospital Products";"us",#N/A,FALSE,"Hospital Products";"in",#N/A,FALSE,"Hospital Products"}</definedName>
    <definedName name="___________EPO4" hidden="1">{"ww",#N/A,FALSE,"Hospital Products";"us",#N/A,FALSE,"Hospital Products";"in",#N/A,FALSE,"Hospital Products"}</definedName>
    <definedName name="___________feb05" hidden="1">#REF!</definedName>
    <definedName name="___________Grp16" hidden="1">{#N/A,#N/A,FALSE,"PMTABB";#N/A,#N/A,FALSE,"PMTABB"}</definedName>
    <definedName name="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MHA1" hidden="1">{"rtn",#N/A,FALSE,"RTN";"tables",#N/A,FALSE,"RTN";"cf",#N/A,FALSE,"CF";"stats",#N/A,FALSE,"Stats";"prop",#N/A,FALSE,"Prop"}</definedName>
    <definedName name="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nnd1">#REF!</definedName>
    <definedName name="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RIV1">#REF!</definedName>
    <definedName name="___________rod1" hidden="1">{#N/A,#N/A,FALSE,"Projections";#N/A,#N/A,FALSE,"Multiples Valuation";#N/A,#N/A,FALSE,"LBO";#N/A,#N/A,FALSE,"Multiples_Sensitivity";#N/A,#N/A,FALSE,"Summary"}</definedName>
    <definedName name="___________tes2" hidden="1">{#N/A,#N/A,FALSE,"Monthly"}</definedName>
    <definedName name="___________wrn1" hidden="1">{"Annual",#N/A,FALSE,"Sales &amp; Market";"Quarterly",#N/A,FALSE,"Sales &amp; Market"}</definedName>
    <definedName name="___________wrn2" hidden="1">{"client cfbs",#N/A,FALSE,"Client"}</definedName>
    <definedName name="___________wrn3" hidden="1">{"client is",#N/A,FALSE,"Client"}</definedName>
    <definedName name="___________wrn4" hidden="1">{"client stats",#N/A,FALSE,"Client"}</definedName>
    <definedName name="___________wrn5" hidden="1">{"internal is",#N/A,FALSE,"Model"}</definedName>
    <definedName name="___________wrn6" hidden="1">{"portrait letter is",#N/A,FALSE,"Model"}</definedName>
    <definedName name="___________wrn7" hidden="1">{#N/A,#N/A,FALSE,"Financial";#N/A,#N/A,FALSE,"Balance Sheet";#N/A,#N/A,FALSE,"Income stmt";#N/A,#N/A,FALSE,"Ratio"}</definedName>
    <definedName name="___________z12" hidden="1">{"pro_view",#N/A,FALSE,"EEFSNAP2";"rep_view",#N/A,FALSE,"EEFSNAP2"}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a1">{"'2ND_QUAR'!$A$1:$P$106"}</definedName>
    <definedName name="__________A11" hidden="1">{#N/A,#N/A,FALSE,"Umsatz 99";#N/A,#N/A,FALSE,"ER 99 "}</definedName>
    <definedName name="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bg1" hidden="1">#REF!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EPO2" hidden="1">{"ww",#N/A,FALSE,"Hospital Products";"us",#N/A,FALSE,"Hospital Products";"in",#N/A,FALSE,"Hospital Products"}</definedName>
    <definedName name="__________EPO3" hidden="1">{"ww",#N/A,FALSE,"Hospital Products";"us",#N/A,FALSE,"Hospital Products";"in",#N/A,FALSE,"Hospital Products"}</definedName>
    <definedName name="__________EPO4" hidden="1">{"ww",#N/A,FALSE,"Hospital Products";"us",#N/A,FALSE,"Hospital Products";"in",#N/A,FALSE,"Hospital Products"}</definedName>
    <definedName name="__________feb05" hidden="1">#REF!</definedName>
    <definedName name="__________Grp16" hidden="1">{#N/A,#N/A,FALSE,"PMTABB";#N/A,#N/A,FALSE,"PMTABB"}</definedName>
    <definedName name="__________MHA1" hidden="1">{"rtn",#N/A,FALSE,"RTN";"tables",#N/A,FALSE,"RTN";"cf",#N/A,FALSE,"CF";"stats",#N/A,FALSE,"Stats";"prop",#N/A,FALSE,"Prop"}</definedName>
    <definedName name="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nnd1">#REF!</definedName>
    <definedName name="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RIV1">#REF!</definedName>
    <definedName name="__________tes2" hidden="1">{#N/A,#N/A,FALSE,"Monthly"}</definedName>
    <definedName name="__________wrn1" hidden="1">{"Annual",#N/A,FALSE,"Sales &amp; Market";"Quarterly",#N/A,FALSE,"Sales &amp; Market"}</definedName>
    <definedName name="__________wrn2" hidden="1">{"client cfbs",#N/A,FALSE,"Client"}</definedName>
    <definedName name="__________wrn3" hidden="1">{"client is",#N/A,FALSE,"Client"}</definedName>
    <definedName name="__________wrn4" hidden="1">{"client stats",#N/A,FALSE,"Client"}</definedName>
    <definedName name="__________wrn5" hidden="1">{"internal is",#N/A,FALSE,"Model"}</definedName>
    <definedName name="__________wrn6" hidden="1">{"portrait letter is",#N/A,FALSE,"Model"}</definedName>
    <definedName name="__________wrn7" hidden="1">{#N/A,#N/A,FALSE,"Financial";#N/A,#N/A,FALSE,"Balance Sheet";#N/A,#N/A,FALSE,"Income stmt";#N/A,#N/A,FALSE,"Ratio"}</definedName>
    <definedName name="__________xlfn.BAHTTEXT">#NAME?</definedName>
    <definedName name="__________z12" hidden="1">{"pro_view",#N/A,FALSE,"EEFSNAP2";"rep_view",#N/A,FALSE,"EEFSNAP2"}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a1">{"'2ND_QUAR'!$A$1:$P$106"}</definedName>
    <definedName name="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bg1" hidden="1">#REF!</definedName>
    <definedName name="_________EPO2" hidden="1">{"ww",#N/A,FALSE,"Hospital Products";"us",#N/A,FALSE,"Hospital Products";"in",#N/A,FALSE,"Hospital Products"}</definedName>
    <definedName name="_________EPO3" hidden="1">{"ww",#N/A,FALSE,"Hospital Products";"us",#N/A,FALSE,"Hospital Products";"in",#N/A,FALSE,"Hospital Products"}</definedName>
    <definedName name="_________EPO4" hidden="1">{"ww",#N/A,FALSE,"Hospital Products";"us",#N/A,FALSE,"Hospital Products";"in",#N/A,FALSE,"Hospital Products"}</definedName>
    <definedName name="_________feb05" hidden="1">#REF!</definedName>
    <definedName name="_________Grp16" hidden="1">{#N/A,#N/A,FALSE,"PMTABB";#N/A,#N/A,FALSE,"PMTABB"}</definedName>
    <definedName name="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MHA1" hidden="1">{"rtn",#N/A,FALSE,"RTN";"tables",#N/A,FALSE,"RTN";"cf",#N/A,FALSE,"CF";"stats",#N/A,FALSE,"Stats";"prop",#N/A,FALSE,"Prop"}</definedName>
    <definedName name="_________MHA1_1" hidden="1">{"rtn",#N/A,FALSE,"RTN";"tables",#N/A,FALSE,"RTN";"cf",#N/A,FALSE,"CF";"stats",#N/A,FALSE,"Stats";"prop",#N/A,FALSE,"Prop"}</definedName>
    <definedName name="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nnd1">#REF!</definedName>
    <definedName name="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opt1">#REF!</definedName>
    <definedName name="_________opt2">#REF!</definedName>
    <definedName name="_________pes1">#REF!</definedName>
    <definedName name="_________RIV1">#REF!</definedName>
    <definedName name="_________rod1" hidden="1">{#N/A,#N/A,FALSE,"Projections";#N/A,#N/A,FALSE,"Multiples Valuation";#N/A,#N/A,FALSE,"LBO";#N/A,#N/A,FALSE,"Multiples_Sensitivity";#N/A,#N/A,FALSE,"Summary"}</definedName>
    <definedName name="_________tes2" hidden="1">{#N/A,#N/A,FALSE,"Monthly"}</definedName>
    <definedName name="_________wrn1" hidden="1">{"Annual",#N/A,FALSE,"Sales &amp; Market";"Quarterly",#N/A,FALSE,"Sales &amp; Market"}</definedName>
    <definedName name="_________wrn2" hidden="1">{"client cfbs",#N/A,FALSE,"Client"}</definedName>
    <definedName name="_________wrn3" hidden="1">{"client is",#N/A,FALSE,"Client"}</definedName>
    <definedName name="_________wrn4" hidden="1">{"client stats",#N/A,FALSE,"Client"}</definedName>
    <definedName name="_________wrn5" hidden="1">{"internal is",#N/A,FALSE,"Model"}</definedName>
    <definedName name="_________wrn6" hidden="1">{"portrait letter is",#N/A,FALSE,"Model"}</definedName>
    <definedName name="_________wrn7" hidden="1">{#N/A,#N/A,FALSE,"Financial";#N/A,#N/A,FALSE,"Balance Sheet";#N/A,#N/A,FALSE,"Income stmt";#N/A,#N/A,FALSE,"Ratio"}</definedName>
    <definedName name="_________xlfn.BAHTTEXT">#NAME?</definedName>
    <definedName name="_________z12" hidden="1">{"pro_view",#N/A,FALSE,"EEFSNAP2";"rep_view",#N/A,FALSE,"EEFSNAP2"}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a1">{"'2ND_QUAR'!$A$1:$P$106"}</definedName>
    <definedName name="________A11" hidden="1">{#N/A,#N/A,FALSE,"Umsatz 99";#N/A,#N/A,FALSE,"ER 99 "}</definedName>
    <definedName name="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bg1" hidden="1">#REF!</definedName>
    <definedName name="________c" hidden="1">{"Fiesta Facer Page",#N/A,FALSE,"Q_C_S";"Fiesta Main Page",#N/A,FALSE,"V_L";"Fiesta 95BP Struct",#N/A,FALSE,"StructBP";"Fiesta Post 95BP Struct",#N/A,FALSE,"AdjStructBP"}</definedName>
    <definedName name="________EPO2" hidden="1">{"ww",#N/A,FALSE,"Hospital Products";"us",#N/A,FALSE,"Hospital Products";"in",#N/A,FALSE,"Hospital Products"}</definedName>
    <definedName name="________EPO3" hidden="1">{"ww",#N/A,FALSE,"Hospital Products";"us",#N/A,FALSE,"Hospital Products";"in",#N/A,FALSE,"Hospital Products"}</definedName>
    <definedName name="________EPO4" hidden="1">{"ww",#N/A,FALSE,"Hospital Products";"us",#N/A,FALSE,"Hospital Products";"in",#N/A,FALSE,"Hospital Products"}</definedName>
    <definedName name="________feb05" hidden="1">#REF!</definedName>
    <definedName name="________Grp16" hidden="1">{#N/A,#N/A,FALSE,"PMTABB";#N/A,#N/A,FALSE,"PMTABB"}</definedName>
    <definedName name="________MHA1" hidden="1">{"rtn",#N/A,FALSE,"RTN";"tables",#N/A,FALSE,"RTN";"cf",#N/A,FALSE,"CF";"stats",#N/A,FALSE,"Stats";"prop",#N/A,FALSE,"Prop"}</definedName>
    <definedName name="________MHA1_1" hidden="1">{"rtn",#N/A,FALSE,"RTN";"tables",#N/A,FALSE,"RTN";"cf",#N/A,FALSE,"CF";"stats",#N/A,FALSE,"Stats";"prop",#N/A,FALSE,"Prop"}</definedName>
    <definedName name="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nnd1">#REF!</definedName>
    <definedName name="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opt1">#REF!</definedName>
    <definedName name="________opt2">#REF!</definedName>
    <definedName name="________pes1">#REF!</definedName>
    <definedName name="________RIV1">#REF!</definedName>
    <definedName name="________tes2" hidden="1">{#N/A,#N/A,FALSE,"Monthly"}</definedName>
    <definedName name="________wrn1" hidden="1">{"Annual",#N/A,FALSE,"Sales &amp; Market";"Quarterly",#N/A,FALSE,"Sales &amp; Market"}</definedName>
    <definedName name="________wrn2" hidden="1">{"client cfbs",#N/A,FALSE,"Client"}</definedName>
    <definedName name="________wrn3" hidden="1">{"client is",#N/A,FALSE,"Client"}</definedName>
    <definedName name="________wrn4" hidden="1">{"client stats",#N/A,FALSE,"Client"}</definedName>
    <definedName name="________wrn5" hidden="1">{"internal is",#N/A,FALSE,"Model"}</definedName>
    <definedName name="________wrn6" hidden="1">{"portrait letter is",#N/A,FALSE,"Model"}</definedName>
    <definedName name="________wrn7" hidden="1">{#N/A,#N/A,FALSE,"Financial";#N/A,#N/A,FALSE,"Balance Sheet";#N/A,#N/A,FALSE,"Income stmt";#N/A,#N/A,FALSE,"Ratio"}</definedName>
    <definedName name="________xlfn.BAHTTEXT">#NAME?</definedName>
    <definedName name="________xx1" hidden="1">{#N/A,#N/A,FALSE,"CMN_FE"}</definedName>
    <definedName name="________z12" hidden="1">{"pro_view",#N/A,FALSE,"EEFSNAP2";"rep_view",#N/A,FALSE,"EEFSNAP2"}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a1">{"'2ND_QUAR'!$A$1:$P$106"}</definedName>
    <definedName name="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abc1" hidden="1">{"detail",#N/A,FALSE,"mfg";"summary",#N/A,FALSE,"mfg"}</definedName>
    <definedName name="_______abc2" hidden="1">{"detail",#N/A,FALSE,"mfg";"summary",#N/A,FALSE,"mfg"}</definedName>
    <definedName name="_______bg1" hidden="1">#REF!</definedName>
    <definedName name="_______EPO2" hidden="1">{"ww",#N/A,FALSE,"Hospital Products";"us",#N/A,FALSE,"Hospital Products";"in",#N/A,FALSE,"Hospital Products"}</definedName>
    <definedName name="_______EPO3" hidden="1">{"ww",#N/A,FALSE,"Hospital Products";"us",#N/A,FALSE,"Hospital Products";"in",#N/A,FALSE,"Hospital Products"}</definedName>
    <definedName name="_______EPO4" hidden="1">{"ww",#N/A,FALSE,"Hospital Products";"us",#N/A,FALSE,"Hospital Products";"in",#N/A,FALSE,"Hospital Products"}</definedName>
    <definedName name="_______feb05" hidden="1">#REF!</definedName>
    <definedName name="_______Grp16" hidden="1">{#N/A,#N/A,FALSE,"PMTABB";#N/A,#N/A,FALSE,"PMTABB"}</definedName>
    <definedName name="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MHA1" hidden="1">{"rtn",#N/A,FALSE,"RTN";"tables",#N/A,FALSE,"RTN";"cf",#N/A,FALSE,"CF";"stats",#N/A,FALSE,"Stats";"prop",#N/A,FALSE,"Prop"}</definedName>
    <definedName name="_______MHA1_1" hidden="1">{"rtn",#N/A,FALSE,"RTN";"tables",#N/A,FALSE,"RTN";"cf",#N/A,FALSE,"CF";"stats",#N/A,FALSE,"Stats";"prop",#N/A,FALSE,"Prop"}</definedName>
    <definedName name="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nnd1">#REF!</definedName>
    <definedName name="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opt1">#REF!</definedName>
    <definedName name="_______opt2">#REF!</definedName>
    <definedName name="_______pes1">#REF!</definedName>
    <definedName name="_______RIV1">#REF!</definedName>
    <definedName name="_______rod1" hidden="1">{#N/A,#N/A,FALSE,"Projections";#N/A,#N/A,FALSE,"Multiples Valuation";#N/A,#N/A,FALSE,"LBO";#N/A,#N/A,FALSE,"Multiples_Sensitivity";#N/A,#N/A,FALSE,"Summary"}</definedName>
    <definedName name="_______tes2" hidden="1">{#N/A,#N/A,FALSE,"Monthly"}</definedName>
    <definedName name="_______xlfn.BAHTTEXT">#NAME?</definedName>
    <definedName name="_______xx1" hidden="1">{#N/A,#N/A,FALSE,"CMN_FE"}</definedName>
    <definedName name="_______z12" hidden="1">{"pro_view",#N/A,FALSE,"EEFSNAP2";"rep_view",#N/A,FALSE,"EEFSNAP2"}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a1">{"'2ND_QUAR'!$A$1:$P$106"}</definedName>
    <definedName name="______A11" hidden="1">{#N/A,#N/A,FALSE,"Umsatz 99";#N/A,#N/A,FALSE,"ER 99 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b111" hidden="1">{#N/A,#N/A,FALSE,"Pharm";#N/A,#N/A,FALSE,"WWCM"}</definedName>
    <definedName name="______bg1" hidden="1">#REF!</definedName>
    <definedName name="______c" hidden="1">{"Fiesta Facer Page",#N/A,FALSE,"Q_C_S";"Fiesta Main Page",#N/A,FALSE,"V_L";"Fiesta 95BP Struct",#N/A,FALSE,"StructBP";"Fiesta Post 95BP Struct",#N/A,FALSE,"AdjStructBP"}</definedName>
    <definedName name="______D33" hidden="1">{"Olk by Qtr Full",#N/A,FALSE,"Tot PalmPalm";"Olk by Qtr Full",#N/A,FALSE,"Tot Device";"Olk by Qtr Full",#N/A,FALSE,"Platform";"Olk by Qtr Full",#N/A,FALSE,"Palm.Net";"Olk by Qtr Full",#N/A,FALSE,"Elim"}</definedName>
    <definedName name="______EPO2" hidden="1">{"ww",#N/A,FALSE,"Hospital Products";"us",#N/A,FALSE,"Hospital Products";"in",#N/A,FALSE,"Hospital Products"}</definedName>
    <definedName name="______EPO3" hidden="1">{"ww",#N/A,FALSE,"Hospital Products";"us",#N/A,FALSE,"Hospital Products";"in",#N/A,FALSE,"Hospital Products"}</definedName>
    <definedName name="______EPO4" hidden="1">{"ww",#N/A,FALSE,"Hospital Products";"us",#N/A,FALSE,"Hospital Products";"in",#N/A,FALSE,"Hospital Products"}</definedName>
    <definedName name="______feb05" hidden="1">#REF!</definedName>
    <definedName name="______Grp16" hidden="1">{#N/A,#N/A,FALSE,"PMTABB";#N/A,#N/A,FALSE,"PMTABB"}</definedName>
    <definedName name="______GRP16stb" hidden="1">{#N/A,#N/A,FALSE,"PMTABB";#N/A,#N/A,FALSE,"PMTABB"}</definedName>
    <definedName name="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Iri1">#REF!</definedName>
    <definedName name="______MHA1" hidden="1">{"rtn",#N/A,FALSE,"RTN";"tables",#N/A,FALSE,"RTN";"cf",#N/A,FALSE,"CF";"stats",#N/A,FALSE,"Stats";"prop",#N/A,FALSE,"Prop"}</definedName>
    <definedName name="______MHA1_1" hidden="1">{"rtn",#N/A,FALSE,"RTN";"tables",#N/A,FALSE,"RTN";"cf",#N/A,FALSE,"CF";"stats",#N/A,FALSE,"Stats";"prop",#N/A,FALSE,"Prop"}</definedName>
    <definedName name="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nnd1">#REF!</definedName>
    <definedName name="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opt1">#REF!</definedName>
    <definedName name="______opt2">#REF!</definedName>
    <definedName name="______pes1">#REF!</definedName>
    <definedName name="______r" hidden="1">{#N/A,#N/A,FALSE,"Pharm";#N/A,#N/A,FALSE,"WWCM"}</definedName>
    <definedName name="______RIV1">#REF!</definedName>
    <definedName name="______rod1" hidden="1">{#N/A,#N/A,FALSE,"Projections";#N/A,#N/A,FALSE,"Multiples Valuation";#N/A,#N/A,FALSE,"LBO";#N/A,#N/A,FALSE,"Multiples_Sensitivity";#N/A,#N/A,FALSE,"Summary"}</definedName>
    <definedName name="______tes2" hidden="1">{#N/A,#N/A,FALSE,"Monthly"}</definedName>
    <definedName name="______tm1" hidden="1">{#N/A,#N/A,FALSE,"Pharm";#N/A,#N/A,FALSE,"WWCM"}</definedName>
    <definedName name="______wrn1" hidden="1">{"Annual",#N/A,FALSE,"Sales &amp; Market";"Quarterly",#N/A,FALSE,"Sales &amp; Market"}</definedName>
    <definedName name="______wrn2" hidden="1">{"client cfbs",#N/A,FALSE,"Client"}</definedName>
    <definedName name="______wrn3" hidden="1">{"client is",#N/A,FALSE,"Client"}</definedName>
    <definedName name="______wrn4" hidden="1">{"client stats",#N/A,FALSE,"Client"}</definedName>
    <definedName name="______wrn5" hidden="1">{"internal is",#N/A,FALSE,"Model"}</definedName>
    <definedName name="______wrn6" hidden="1">{"portrait letter is",#N/A,FALSE,"Model"}</definedName>
    <definedName name="______wrn7" hidden="1">{#N/A,#N/A,FALSE,"Financial";#N/A,#N/A,FALSE,"Balance Sheet";#N/A,#N/A,FALSE,"Income stmt";#N/A,#N/A,FALSE,"Ratio"}</definedName>
    <definedName name="______X2" hidden="1">{#N/A,#N/A,FALSE,"Other";#N/A,#N/A,FALSE,"Ace";#N/A,#N/A,FALSE,"Derm"}</definedName>
    <definedName name="______xlfn.BAHTTEXT">#NAME?</definedName>
    <definedName name="______xx1" hidden="1">{#N/A,#N/A,FALSE,"CMN_FE"}</definedName>
    <definedName name="_____3">#REF!</definedName>
    <definedName name="_____a1">{"'2ND_QUAR'!$A$1:$P$106"}</definedName>
    <definedName name="_____A11" hidden="1">{#N/A,#N/A,FALSE,"Umsatz 99";#N/A,#N/A,FALSE,"ER 99 "}</definedName>
    <definedName name="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abc1" hidden="1">{"detail",#N/A,FALSE,"mfg";"summary",#N/A,FALSE,"mfg"}</definedName>
    <definedName name="_____abc2" hidden="1">{"detail",#N/A,FALSE,"mfg";"summary",#N/A,FALSE,"mfg"}</definedName>
    <definedName name="_____bg1" hidden="1">#REF!</definedName>
    <definedName name="_____c" hidden="1">{"Fiesta Facer Page",#N/A,FALSE,"Q_C_S";"Fiesta Main Page",#N/A,FALSE,"V_L";"Fiesta 95BP Struct",#N/A,FALSE,"StructBP";"Fiesta Post 95BP Struct",#N/A,FALSE,"AdjStructBP"}</definedName>
    <definedName name="_____D33" hidden="1">{"Olk by Qtr Full",#N/A,FALSE,"Tot PalmPalm";"Olk by Qtr Full",#N/A,FALSE,"Tot Device";"Olk by Qtr Full",#N/A,FALSE,"Platform";"Olk by Qtr Full",#N/A,FALSE,"Palm.Net";"Olk by Qtr Full",#N/A,FALSE,"Elim"}</definedName>
    <definedName name="_____EPO2" hidden="1">{"ww",#N/A,FALSE,"Hospital Products";"us",#N/A,FALSE,"Hospital Products";"in",#N/A,FALSE,"Hospital Products"}</definedName>
    <definedName name="_____EPO3" hidden="1">{"ww",#N/A,FALSE,"Hospital Products";"us",#N/A,FALSE,"Hospital Products";"in",#N/A,FALSE,"Hospital Products"}</definedName>
    <definedName name="_____EPO4" hidden="1">{"ww",#N/A,FALSE,"Hospital Products";"us",#N/A,FALSE,"Hospital Products";"in",#N/A,FALSE,"Hospital Products"}</definedName>
    <definedName name="_____Fax2">#REF!</definedName>
    <definedName name="_____feb05" hidden="1">#REF!</definedName>
    <definedName name="_____Grp16" hidden="1">{#N/A,#N/A,FALSE,"PMTABB";#N/A,#N/A,FALSE,"PMTABB"}</definedName>
    <definedName name="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ibo2" hidden="1">{#N/A,#N/A,FALSE,"Summary";#N/A,#N/A,FALSE,"Projections";#N/A,#N/A,FALSE,"Mkt Mults";#N/A,#N/A,FALSE,"DCF";#N/A,#N/A,FALSE,"Accr Dil";#N/A,#N/A,FALSE,"PIC LBO";#N/A,#N/A,FALSE,"MULT10_4";#N/A,#N/A,FALSE,"CBI LBO"}</definedName>
    <definedName name="_____Iri1">#REF!</definedName>
    <definedName name="_____MHA1" hidden="1">{"rtn",#N/A,FALSE,"RTN";"tables",#N/A,FALSE,"RTN";"cf",#N/A,FALSE,"CF";"stats",#N/A,FALSE,"Stats";"prop",#N/A,FALSE,"Prop"}</definedName>
    <definedName name="_____MHA1_1" hidden="1">{"rtn",#N/A,FALSE,"RTN";"tables",#N/A,FALSE,"RTN";"cf",#N/A,FALSE,"CF";"stats",#N/A,FALSE,"Stats";"prop",#N/A,FALSE,"Prop"}</definedName>
    <definedName name="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nnd1">#REF!</definedName>
    <definedName name="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opt1">#REF!</definedName>
    <definedName name="_____opt2">#REF!</definedName>
    <definedName name="_____pes1">#REF!</definedName>
    <definedName name="_____RIV1">#REF!</definedName>
    <definedName name="_____rod1" hidden="1">{#N/A,#N/A,FALSE,"Projections";#N/A,#N/A,FALSE,"Multiples Valuation";#N/A,#N/A,FALSE,"LBO";#N/A,#N/A,FALSE,"Multiples_Sensitivity";#N/A,#N/A,FALSE,"Summary"}</definedName>
    <definedName name="_____tes2" hidden="1">{#N/A,#N/A,FALSE,"Monthly"}</definedName>
    <definedName name="_____wrn1" hidden="1">{"Annual",#N/A,FALSE,"Sales &amp; Market";"Quarterly",#N/A,FALSE,"Sales &amp; Market"}</definedName>
    <definedName name="_____wrn2" hidden="1">{"client cfbs",#N/A,FALSE,"Client"}</definedName>
    <definedName name="_____wrn3" hidden="1">{"client is",#N/A,FALSE,"Client"}</definedName>
    <definedName name="_____wrn4" hidden="1">{"client stats",#N/A,FALSE,"Client"}</definedName>
    <definedName name="_____wrn5" hidden="1">{"internal is",#N/A,FALSE,"Model"}</definedName>
    <definedName name="_____wrn6" hidden="1">{"portrait letter is",#N/A,FALSE,"Model"}</definedName>
    <definedName name="_____wrn7" hidden="1">{#N/A,#N/A,FALSE,"Financial";#N/A,#N/A,FALSE,"Balance Sheet";#N/A,#N/A,FALSE,"Income stmt";#N/A,#N/A,FALSE,"Ratio"}</definedName>
    <definedName name="_____xlfn.BAHTTEXT">#NAME?</definedName>
    <definedName name="_____xlfn.IFERROR" hidden="1">#NAME?</definedName>
    <definedName name="_____xx1" hidden="1">{#N/A,#N/A,FALSE,"CMN_FE"}</definedName>
    <definedName name="_____z12" hidden="1">{"pro_view",#N/A,FALSE,"EEFSNAP2";"rep_view",#N/A,FALSE,"EEFSNAP2"}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a1">{"'2ND_QUAR'!$A$1:$P$106"}</definedName>
    <definedName name="____A11" hidden="1">{#N/A,#N/A,FALSE,"Umsatz 99";#N/A,#N/A,FALSE,"ER 99 "}</definedName>
    <definedName name="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abc1" hidden="1">{"detail",#N/A,FALSE,"mfg";"summary",#N/A,FALSE,"mfg"}</definedName>
    <definedName name="____abc2" hidden="1">{"detail",#N/A,FALSE,"mfg";"summary",#N/A,FALSE,"mfg"}</definedName>
    <definedName name="____bg1" hidden="1">#REF!</definedName>
    <definedName name="____c" hidden="1">{"Fiesta Facer Page",#N/A,FALSE,"Q_C_S";"Fiesta Main Page",#N/A,FALSE,"V_L";"Fiesta 95BP Struct",#N/A,FALSE,"StructBP";"Fiesta Post 95BP Struct",#N/A,FALSE,"AdjStructBP"}</definedName>
    <definedName name="____D33" hidden="1">{"Olk by Qtr Full",#N/A,FALSE,"Tot PalmPalm";"Olk by Qtr Full",#N/A,FALSE,"Tot Device";"Olk by Qtr Full",#N/A,FALSE,"Platform";"Olk by Qtr Full",#N/A,FALSE,"Palm.Net";"Olk by Qtr Full",#N/A,FALSE,"Elim"}</definedName>
    <definedName name="____dp3" hidden="1">#REF!</definedName>
    <definedName name="____EF3">10</definedName>
    <definedName name="____EPO2" hidden="1">{"ww",#N/A,FALSE,"Hospital Products";"us",#N/A,FALSE,"Hospital Products";"in",#N/A,FALSE,"Hospital Products"}</definedName>
    <definedName name="____EPO3" hidden="1">{"ww",#N/A,FALSE,"Hospital Products";"us",#N/A,FALSE,"Hospital Products";"in",#N/A,FALSE,"Hospital Products"}</definedName>
    <definedName name="____EPO4" hidden="1">{"ww",#N/A,FALSE,"Hospital Products";"us",#N/A,FALSE,"Hospital Products";"in",#N/A,FALSE,"Hospital Products"}</definedName>
    <definedName name="____Fax2">#REF!</definedName>
    <definedName name="____feb05" hidden="1">#REF!</definedName>
    <definedName name="____Grp16" hidden="1">{#N/A,#N/A,FALSE,"PMTABB";#N/A,#N/A,FALSE,"PMTABB"}</definedName>
    <definedName name="____Iri1">#REF!</definedName>
    <definedName name="____key2" hidden="1">#REF!</definedName>
    <definedName name="____mdc2" hidden="1">{#N/A,#N/A,FALSE,"Sheet1"}</definedName>
    <definedName name="____MHA1" hidden="1">{"rtn",#N/A,FALSE,"RTN";"tables",#N/A,FALSE,"RTN";"cf",#N/A,FALSE,"CF";"stats",#N/A,FALSE,"Stats";"prop",#N/A,FALSE,"Prop"}</definedName>
    <definedName name="____MHA1_1" hidden="1">{"rtn",#N/A,FALSE,"RTN";"tables",#N/A,FALSE,"RTN";"cf",#N/A,FALSE,"CF";"stats",#N/A,FALSE,"Stats";"prop",#N/A,FALSE,"Prop"}</definedName>
    <definedName name="__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nnd1">#REF!</definedName>
    <definedName name="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opt1">#REF!</definedName>
    <definedName name="____opt2">#REF!</definedName>
    <definedName name="____pes1">#REF!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IV1">#REF!</definedName>
    <definedName name="____tes2" hidden="1">{#N/A,#N/A,FALSE,"Monthly"}</definedName>
    <definedName name="____VSK1" hidden="1">{#N/A,#N/A,FALSE,"FINAL"}</definedName>
    <definedName name="____VSK2" hidden="1">{#N/A,#N/A,FALSE,"FINAL"}</definedName>
    <definedName name="____wr3" hidden="1">{#N/A,#N/A,FALSE,"ASSUMPTIONS";#N/A,#N/A,FALSE,"Valuation Summary";"page1",#N/A,FALSE,"PRESENTATION";"page2",#N/A,FALSE,"PRESENTATION";#N/A,#N/A,FALSE,"ORIGINAL_ROLLBACK"}</definedName>
    <definedName name="____wrn1" hidden="1">{"Annual",#N/A,FALSE,"Sales &amp; Market";"Quarterly",#N/A,FALSE,"Sales &amp; Market"}</definedName>
    <definedName name="____wrn2" hidden="1">{"client cfbs",#N/A,FALSE,"Client"}</definedName>
    <definedName name="____wrn3" hidden="1">{"client is",#N/A,FALSE,"Client"}</definedName>
    <definedName name="____wrn4" hidden="1">{"client stats",#N/A,FALSE,"Client"}</definedName>
    <definedName name="____wrn5" hidden="1">{"internal is",#N/A,FALSE,"Model"}</definedName>
    <definedName name="____wrn6" hidden="1">{"portrait letter is",#N/A,FALSE,"Model"}</definedName>
    <definedName name="____wrn7" hidden="1">{#N/A,#N/A,FALSE,"Financial";#N/A,#N/A,FALSE,"Balance Sheet";#N/A,#N/A,FALSE,"Income stmt";#N/A,#N/A,FALSE,"Ratio"}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lfn.BAHTTEXT">#NAME?</definedName>
    <definedName name="____xlfn.IFERROR" hidden="1">#NAME?</definedName>
    <definedName name="____xx1" hidden="1">{#N/A,#N/A,FALSE,"CMN_FE"}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12" hidden="1">{"pro_view",#N/A,FALSE,"EEFSNAP2";"rep_view",#N/A,FALSE,"EEFSNAP2"}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a1">{"'2ND_QUAR'!$A$1:$P$106"}</definedName>
    <definedName name="___A11" hidden="1">{#N/A,#N/A,FALSE,"Umsatz 99";#N/A,#N/A,FALSE,"ER 99 "}</definedName>
    <definedName name="___a2">{"'1-TheatreBkgs'!$A$1:$L$102"}</definedName>
    <definedName name="___a3">{"'1-TheatreBkgs'!$A$1:$L$102"}</definedName>
    <definedName name="___a4">{"'1-TheatreBkgs'!$A$1:$L$102"}</definedName>
    <definedName name="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bc1" hidden="1">{"detail",#N/A,FALSE,"mfg";"summary",#N/A,FALSE,"mfg"}</definedName>
    <definedName name="___abc2" hidden="1">{"detail",#N/A,FALSE,"mfg";"summary",#N/A,FALSE,"mfg"}</definedName>
    <definedName name="___bg1" hidden="1">#REF!</definedName>
    <definedName name="___c" hidden="1">{"Fiesta Facer Page",#N/A,FALSE,"Q_C_S";"Fiesta Main Page",#N/A,FALSE,"V_L";"Fiesta 95BP Struct",#N/A,FALSE,"StructBP";"Fiesta Post 95BP Struct",#N/A,FALSE,"AdjStructBP"}</definedName>
    <definedName name="___DAT1">#REF!</definedName>
    <definedName name="___DAT2">#REF!</definedName>
    <definedName name="___DAT3">#REF!</definedName>
    <definedName name="___DAT4">#REF!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F3">10</definedName>
    <definedName name="___EPO2" hidden="1">{"ww",#N/A,FALSE,"Hospital Products";"us",#N/A,FALSE,"Hospital Products";"in",#N/A,FALSE,"Hospital Products"}</definedName>
    <definedName name="___EPO3" hidden="1">{"ww",#N/A,FALSE,"Hospital Products";"us",#N/A,FALSE,"Hospital Products";"in",#N/A,FALSE,"Hospital Products"}</definedName>
    <definedName name="___EPO4" hidden="1">{"ww",#N/A,FALSE,"Hospital Products";"us",#N/A,FALSE,"Hospital Products";"in",#N/A,FALSE,"Hospital Products"}</definedName>
    <definedName name="___Fax2">#REF!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eb05" hidden="1">#REF!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Grp16" hidden="1">{#N/A,#N/A,FALSE,"PMTABB";#N/A,#N/A,FALSE,"PMTABB"}</definedName>
    <definedName name="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ibo2" hidden="1">{#N/A,#N/A,FALSE,"Summary";#N/A,#N/A,FALSE,"Projections";#N/A,#N/A,FALSE,"Mkt Mults";#N/A,#N/A,FALSE,"DCF";#N/A,#N/A,FALSE,"Accr Dil";#N/A,#N/A,FALSE,"PIC LBO";#N/A,#N/A,FALSE,"MULT10_4";#N/A,#N/A,FALSE,"CBI LBO"}</definedName>
    <definedName name="___Iri1">#REF!</definedName>
    <definedName name="___key2" hidden="1">#REF!</definedName>
    <definedName name="___m1" hidden="1">{"table",#N/A,FALSE,"COVER";"income_statement",#N/A,FALSE,"COVER"}</definedName>
    <definedName name="___m2" hidden="1">{"table",#N/A,FALSE,"COVER";"income_statement",#N/A,FALSE,"COVER"}</definedName>
    <definedName name="___m3" hidden="1">{"table",#N/A,FALSE,"COVER";"income_statement",#N/A,FALSE,"COVER"}</definedName>
    <definedName name="___m4" hidden="1">{"table",#N/A,FALSE,"COVER";"income_statement",#N/A,FALSE,"COVER"}</definedName>
    <definedName name="___m5" hidden="1">{"table",#N/A,FALSE,"COVER";"income_statement",#N/A,FALSE,"COVER"}</definedName>
    <definedName name="___m6" hidden="1">{"table",#N/A,FALSE,"COVER";"income_statement",#N/A,FALSE,"COVER"}</definedName>
    <definedName name="___m7" hidden="1">{"table",#N/A,FALSE,"COVER";"income_statement",#N/A,FALSE,"COVER"}</definedName>
    <definedName name="___m8" hidden="1">{"table",#N/A,FALSE,"COVER";"income_statement",#N/A,FALSE,"COVER"}</definedName>
    <definedName name="___m9" hidden="1">{"table",#N/A,FALSE,"COVER";"income_statement",#N/A,FALSE,"COVER"}</definedName>
    <definedName name="___mds_view_data___">#REF!</definedName>
    <definedName name="___MHA1" hidden="1">{"rtn",#N/A,FALSE,"RTN";"tables",#N/A,FALSE,"RTN";"cf",#N/A,FALSE,"CF";"stats",#N/A,FALSE,"Stats";"prop",#N/A,FALSE,"Prop"}</definedName>
    <definedName name="___MHA1_1" hidden="1">{"rtn",#N/A,FALSE,"RTN";"tables",#N/A,FALSE,"RTN";"cf",#N/A,FALSE,"CF";"stats",#N/A,FALSE,"Stats";"prop",#N/A,FALSE,"Prop"}</definedName>
    <definedName name="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nnd1">#REF!</definedName>
    <definedName name="_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_OHQ3">#REF!</definedName>
    <definedName name="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opt1">#REF!</definedName>
    <definedName name="___opt2">#REF!</definedName>
    <definedName name="___pes1">#REF!</definedName>
    <definedName name="___PFY1">#REF!</definedName>
    <definedName name="___PFY2">#REF!</definedName>
    <definedName name="___pr2">#REF!</definedName>
    <definedName name="_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_QCC2" hidden="1">#REF!</definedName>
    <definedName name="___r" hidden="1">"Formula removed, name can be deleted."</definedName>
    <definedName name="___RIV1">#REF!</definedName>
    <definedName name="___rod1" hidden="1">{#N/A,#N/A,FALSE,"Projections";#N/A,#N/A,FALSE,"Multiples Valuation";#N/A,#N/A,FALSE,"LBO";#N/A,#N/A,FALSE,"Multiples_Sensitivity";#N/A,#N/A,FALSE,"Summary"}</definedName>
    <definedName name="___tes2" hidden="1">{#N/A,#N/A,FALSE,"Monthly"}</definedName>
    <definedName name="___thinkcell0kUAAAAAAAAAAAAA.Qxbyk9bukCPYTSgo.ISOA" hidden="1">#REF!</definedName>
    <definedName name="___thinkcell0kUAAAAAAAAAAAAA_TvP_C.UiUeo.jNF5YtlwA" hidden="1">#REF!</definedName>
    <definedName name="___thinkcell0kUAAAAAAAAAAAAA2eqMUMJ9Q0eL6YJtkAsvEw" hidden="1">#REF!</definedName>
    <definedName name="___thinkcell0kUAAAAAAAAAAAAA50O32HsXE02w1ZxZsliZ1A" hidden="1">#REF!</definedName>
    <definedName name="___thinkcell0kUAAAAAAAAAAAAAATpsQvbQ6EiyltlMoKmRQg" hidden="1">#REF!</definedName>
    <definedName name="___thinkcell0kUAAAAAAAAAAAAACBV3jahUPk64sfBpcWa_Eg" hidden="1">#REF!</definedName>
    <definedName name="___thinkcell0kUAAAAAAAAAAAAACbV6i15iuECNftwdLec25Q" hidden="1">#REF!</definedName>
    <definedName name="___thinkcell0kUAAAAAAAAAAAAAcdULShCXdEWwl9woMhWEIg" hidden="1">#REF!</definedName>
    <definedName name="___thinkcell0kUAAAAAAAAAAAAAcXp1eRJpp0eQ2ENnvAaqtw" hidden="1">#REF!</definedName>
    <definedName name="___thinkcell0kUAAAAAAAAAAAAADFHMe8Ca2E2WMTyIPS1jCA" hidden="1">#REF!</definedName>
    <definedName name="___thinkcell0kUAAAAAAAAAAAAAdGe6ysEwM0uT8MpN6rhVnA" hidden="1">#REF!</definedName>
    <definedName name="___thinkcell0kUAAAAAAAAAAAAAe.cK44ny8kCvxEe8QY_mJw" hidden="1">#REF!</definedName>
    <definedName name="___thinkcell0kUAAAAAAAAAAAAAerbISV7ImUSaHrnUWH4BcA" hidden="1">#REF!</definedName>
    <definedName name="___thinkcell0kUAAAAAAAAAAAAALTvogat41kuyw2Cpr3BA.Q" hidden="1">#REF!</definedName>
    <definedName name="___thinkcell0kUAAAAAAAAAAAAAncPLIheDDEGLm5RJ8juFog" hidden="1">#REF!</definedName>
    <definedName name="___thinkcell0kUAAAAAAAAAAAAApoRY5Jw60kCl3OW5sPLifw" hidden="1">#REF!</definedName>
    <definedName name="___thinkcell0kUAAAAAAAAAAAAArfvwhw.ffEaedIZoZ3UpaA" hidden="1">#REF!</definedName>
    <definedName name="___thinkcell0kUAAAAAAAAAAAAATXK54ViKX0ukC85Fx1fjRg" hidden="1">#REF!</definedName>
    <definedName name="___thinkcell0kUAAAAAAAAAAAAAu0BGgtAQlUC.wvH9MX9P3A" hidden="1">#REF!</definedName>
    <definedName name="___thinkcell0kUAAAAAAAAAAAAAufkminYgAEq6LwY8vShqVg" hidden="1">#REF!</definedName>
    <definedName name="___thinkcell0kUAAAAAAAAAAAAAVqLn7uvZxk612aqg4vuhEw" hidden="1">#REF!</definedName>
    <definedName name="___thinkcell0kUAAAAAAAAAAAAAxbsmhHp7akGIurT7_0CCXQ" hidden="1">#REF!</definedName>
    <definedName name="___thinkcell0kUAAAAAAAAAAAAAXc8nozHsbUCeViVmujsgxA" hidden="1">#REF!</definedName>
    <definedName name="___thinkcell0kUAAAAAAAAAAAAAXJWfMUrvlEyZOVEON.dBuQ" hidden="1">#REF!</definedName>
    <definedName name="___thinkcell0kUAAAAAAAAAAAAAXz39lk.gQESjh8rDGlfimw" hidden="1">#REF!</definedName>
    <definedName name="___thinkcell0kUAAAAAAAAAAAAAyJ8zR2hjYE6jkd9.cZrXvA" hidden="1">#REF!</definedName>
    <definedName name="___thinkcell0kUAAAAAAAAAAAAAyTbiqbcOhUiX2q1Z8UXW9w" hidden="1">#REF!</definedName>
    <definedName name="___thinkcell0kUAAAAAAAABAAAAHIDr48egHk6lZkMvC1GXOQ" hidden="1">#REF!</definedName>
    <definedName name="___thinkcell0kUAAAAAAAABAAAArKI4QVBJ0U.EnMp.0EqBsg" hidden="1">#REF!</definedName>
    <definedName name="___thinkcell0kUAAAAAAAALAAAA550y3RWzFUGrpdhgTx2twg" hidden="1">#REF!</definedName>
    <definedName name="___thinkcell0kUAAAAAAAANAAAA9tO0bDsYikmgtc.UO_NBwg" hidden="1">#REF!</definedName>
    <definedName name="___thinkcell0kUAAAAAAAANAAAAlrSsl.HMI0yQSl9qn.F49Q" hidden="1">#REF!</definedName>
    <definedName name="___thinkcell0kUAAAAAAAAPAAAAebJWn1cU70mt2TKkIWbskw" hidden="1">#REF!</definedName>
    <definedName name="___thinkcell0kUAAAAAAAAPAAAAwrfWB8RbwE228EpoUWbPpA" hidden="1">#REF!</definedName>
    <definedName name="___thinkcellH0YAAAAAAAAAAAAAAbeHRFzlWE2uPyH9A6Q3vA" hidden="1">#REF!</definedName>
    <definedName name="___thinkcellH0YAAAAAAAAAAAAAs6d8nGaIbUK8FJH9dh7DkA" hidden="1">#REF!</definedName>
    <definedName name="___thinkcellhkMAAAAAAAAAAAAA57beSTVytE2I7JqSMJDRqw" hidden="1">#REF!</definedName>
    <definedName name="___thinkcellhkMAAAAAAAAAAAAA7gglqEXtAUuFGRX83IhJHg" hidden="1">#REF!</definedName>
    <definedName name="___thinkcellhkMAAAAAAAAAAAAAA1OlPiG7vUyRVcey.zE4.A" hidden="1">#REF!</definedName>
    <definedName name="___thinkcellhkMAAAAAAAAAAAAAE9cDjjT78EGiGoFzh4BoJQ" hidden="1">#REF!</definedName>
    <definedName name="___thinkcellhkMAAAAAAAAAAAAAEmg5knyxEkumYODT3xUZvQ" hidden="1">#REF!</definedName>
    <definedName name="___thinkcellhkMAAAAAAAAAAAAAOVPfM9XMWkyNTmxP7c1ogQ" hidden="1">#REF!</definedName>
    <definedName name="___thinkcellhkMAAAAAAAAAAAAAr5FRo9lrKESOsRa6pwZ6Bg" hidden="1">#REF!</definedName>
    <definedName name="___thinkcellhkMAAAAAAAAAAAAAzvzDuBaOvUalz8oQYLRn9w" hidden="1">#REF!</definedName>
    <definedName name="___thinkcelliUMAAAAAAAAAAAAABdtK9J9ccUWTg6YDOlVJpw" hidden="1">#REF!</definedName>
    <definedName name="___thinkcelliUMAAAAAAAAAAAAAfJj3FYK2hEqkZ4a6IO_mMw" hidden="1">#REF!</definedName>
    <definedName name="___thinkcellJ0YAAAAAAAAAAAAAByqI1S0TYEKLZ_0.j6Li3Q" hidden="1">#REF!</definedName>
    <definedName name="___thinkcellJ0YAAAAAAAAAAAAADuNEk7c1gEu_kNlzN2gmXQ" hidden="1">#REF!</definedName>
    <definedName name="___thinkcellJ0YAAAAAAAAAAAAATTO0MHxoB0.Y0t8v_iljwg" hidden="1">#REF!</definedName>
    <definedName name="___thinkcellJ0YAAAAAAAAAAAAAxxe2w0vIYkSwqa8CViiJMQ" hidden="1">#REF!</definedName>
    <definedName name="___thinkcellJ0YAAAAAAAAAAAAAZ1Pm5Td2r0C_GqlAC_ZvTQ" hidden="1">#REF!</definedName>
    <definedName name="___thinkcellKKG62MjcAkO62sX62BttTQ" hidden="1">#REF!</definedName>
    <definedName name="___thinkcellM0YAAAAAAAAAAAAA0o8_2l5ei0asaK8dN6KSpw" hidden="1">#REF!</definedName>
    <definedName name="___thinkcellM0YAAAAAAAAAAAAA1o_6XMs9NUKKRaDEqiRnpQ" hidden="1">#REF!</definedName>
    <definedName name="___thinkcellM0YAAAAAAAAAAAAA6iQrBEmEtUalaxwt44Ni.g" hidden="1">#REF!</definedName>
    <definedName name="___thinkcellM0YAAAAAAAAAAAAAEzs66cUzREmkZNC9swYioQ" hidden="1">#REF!</definedName>
    <definedName name="___thinkcellM0YAAAAAAAAAAAAAif5jOxBk.kGTi_y6QmleaQ" hidden="1">#REF!</definedName>
    <definedName name="___thinkcellM0YAAAAAAAAAAAAAJa2B4HBJ4kK6RGHyaT0k9w" hidden="1">#REF!</definedName>
    <definedName name="___thinkcellM0YAAAAAAAAAAAAAkswWxBFVoEKmnkJVNq5Dcg" hidden="1">#REF!</definedName>
    <definedName name="___thinkcellM0YAAAAAAAAAAAAAMIX5NFVBu0OvhmCzOakA.A" hidden="1">#REF!</definedName>
    <definedName name="___thinkcellM0YAAAAAAAAAAAAARn4myZeVBkawyZN0jhQ7vw" hidden="1">#REF!</definedName>
    <definedName name="___thinkcellM0YAAAAAAAAAAAAAYIORGssyX0y.C0TzDAVkSg" hidden="1">#REF!</definedName>
    <definedName name="___thinkcellM0YAAAAAAAAAAAAAzs9Aj9thv0qtAZcuzO8Ixw" hidden="1">#REF!</definedName>
    <definedName name="___thinkcellNUMAAAAAAAAAAAAAHgEoWX6oDE6.igFHPsGu1w" hidden="1">#REF!</definedName>
    <definedName name="___thinkcellNUMAAAAAAAAAAAAAIHAYpfVrAUez_kl9E5ssXw" hidden="1">#REF!</definedName>
    <definedName name="___thinkcellNUMAAAAAAAAAAAAAPY1DxDuJ5k.TTl.AC9jLcw" hidden="1">#REF!</definedName>
    <definedName name="___thinkcellNUMAAAAAAAAAAAAAqat2s5B2Vk.JDGESv5MRgg" hidden="1">#REF!</definedName>
    <definedName name="___thinkcellNUMAAAAAAAABAAAAuS77Vn0yBEGHmXJ23nirYg" hidden="1">#REF!</definedName>
    <definedName name="___thinkcellNUMAAAEAAAAGAAAAbzZc6A_Px0ee7cWD5d.4cg" hidden="1">#REF!</definedName>
    <definedName name="___thinkcellNUMAAAEAAAAGAAAAODW1t7nePUuNNcMPfPA2PA" hidden="1">#REF!</definedName>
    <definedName name="___thinkcellNUMAAAEAAAAGAAAAX6Cf49KrXUi..OiyrcHesQ" hidden="1">#REF!</definedName>
    <definedName name="___thinkcellNUYAAAAAAAAAAAAA4yIzjySHZkKlh2BSSzfi7g" hidden="1">#REF!</definedName>
    <definedName name="___thinkcellPkYAAAAAAAAAAAAA0D6f9yXz2UaiiyBBLG6dUw" hidden="1">#REF!</definedName>
    <definedName name="___thinkcellPkYAAAAAAAAAAAAA55Yl8gEAakCI4OI1mjlssQ" hidden="1">#REF!</definedName>
    <definedName name="___thinkcellPkYAAAAAAAAAAAAAAopuMZ4vtUWb76eyasb5lA" hidden="1">#REF!</definedName>
    <definedName name="___thinkcellPkYAAAAAAAAAAAAABnT.3GTWLEuWlGesSoXUFQ" hidden="1">#REF!</definedName>
    <definedName name="___thinkcellPkYAAAAAAAAAAAAAFzTKTY521E.sdBi2DY4JLQ" hidden="1">#REF!</definedName>
    <definedName name="___thinkcellPkYAAAAAAAAAAAAAINXV_KG27UWUopwn4c_FDQ" hidden="1">#REF!</definedName>
    <definedName name="___thinkcellPkYAAAAAAAAAAAAAiXDzaPMiOEWujz3XMbY.VQ" hidden="1">#REF!</definedName>
    <definedName name="___thinkcellPkYAAAAAAAAAAAAAmc5w8I7gz0W4xMX9aeVXqw" hidden="1">#REF!</definedName>
    <definedName name="___thinkcellPkYAAAAAAAAAAAAAo.sDSFT6o0.66jk76euVbA" hidden="1">#REF!</definedName>
    <definedName name="___thinkcellPkYAAAAAAAAAAAAAqe8xvtrgsU.cgN2wG9HQ8g" hidden="1">#REF!</definedName>
    <definedName name="___thinkcellPkYAAAAAAAAAAAAAqYmcxDicO0WlcYYy1k_rXw" hidden="1">#REF!</definedName>
    <definedName name="___thinkcellPkYAAAAAAAAAAAAAzC2K5HSgV0qKf.EVn5DVXw" hidden="1">#REF!</definedName>
    <definedName name="___thinkcellPkYAAAAAAAABAAAACfCgeAUy_0SCaTmpBKZuCA" hidden="1">#REF!</definedName>
    <definedName name="___thinkcellw0UAAAAAAAAAAAAA3kbAzw87l0uvbu92dkE79A" hidden="1">#REF!</definedName>
    <definedName name="___thinkcellw0UAAAAAAAAAAAAAc8D3Alwu2k2l_67NaHwtMg" hidden="1">#REF!</definedName>
    <definedName name="___thinkcellWUMAAAAAAAAAAAAAqzP0XQ1M3U2sm1WeYwdSMQ" hidden="1">#REF!</definedName>
    <definedName name="___thinkcellykUAAAAAAAABAAAA9r94OUzIGk6hKuNZuf3xQA" hidden="1">#REF!</definedName>
    <definedName name="___thinkcellykUAAAAAAAABAAAAlK5PatKEZUGah_xHFk7jrQ" hidden="1">#REF!</definedName>
    <definedName name="___thinkcellykUAAAAAAAABAAAAsYrXHDHqaUqmY0d3tALWZg" hidden="1">#REF!</definedName>
    <definedName name="___v1">{"'1-TheatreBkgs'!$A$1:$L$102"}</definedName>
    <definedName name="___V2">{"'1-TheatreBkgs'!$A$1:$L$102"}</definedName>
    <definedName name="___v3">{"'1-TheatreBkgs'!$A$1:$L$102"}</definedName>
    <definedName name="___VSK1" hidden="1">{#N/A,#N/A,FALSE,"FINAL"}</definedName>
    <definedName name="___VSK2" hidden="1">{#N/A,#N/A,FALSE,"FINAL"}</definedName>
    <definedName name="___wrn1" hidden="1">{"Annual",#N/A,FALSE,"Sales &amp; Market";"Quarterly",#N/A,FALSE,"Sales &amp; Market"}</definedName>
    <definedName name="___wrn2" hidden="1">{"client cfbs",#N/A,FALSE,"Client"}</definedName>
    <definedName name="___wrn3" hidden="1">{"client is",#N/A,FALSE,"Client"}</definedName>
    <definedName name="___wrn4" hidden="1">{"client stats",#N/A,FALSE,"Client"}</definedName>
    <definedName name="___wrn5" hidden="1">{"internal is",#N/A,FALSE,"Model"}</definedName>
    <definedName name="___wrn6" hidden="1">{"portrait letter is",#N/A,FALSE,"Model"}</definedName>
    <definedName name="___wrn7" hidden="1">{#N/A,#N/A,FALSE,"Financial";#N/A,#N/A,FALSE,"Balance Sheet";#N/A,#N/A,FALSE,"Income stmt";#N/A,#N/A,FALSE,"Ratio"}</definedName>
    <definedName name="___xlfn.BAHTTEXT">#NAME?</definedName>
    <definedName name="___xlfn.IFERROR" hidden="1">#NAME?</definedName>
    <definedName name="___xx1" hidden="1">{#N/A,#N/A,FALSE,"CMN_FE"}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hidden="1">{"pro_view",#N/A,FALSE,"EEFSNAP2";"rep_view",#N/A,FALSE,"EEFSNAP2"}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123Graph_A" hidden="1">#REF!</definedName>
    <definedName name="__123Graph_AChart1" hidden="1">#REF!</definedName>
    <definedName name="__123Graph_ACOSTS" hidden="1">#REF!</definedName>
    <definedName name="__123Graph_ACURRENT" hidden="1">#REF!</definedName>
    <definedName name="__123Graph_AGraph1" hidden="1">#REF!</definedName>
    <definedName name="__123Graph_AINC2" hidden="1">#REF!</definedName>
    <definedName name="__123Graph_AINC3" hidden="1">#REF!</definedName>
    <definedName name="__123Graph_ANPV" hidden="1">#REF!</definedName>
    <definedName name="__123Graph_APRINCIPAL" hidden="1">#REF!</definedName>
    <definedName name="__123Graph_AQTRPROD" hidden="1">#REF!</definedName>
    <definedName name="__123Graph_ARES_02" hidden="1">#REF!</definedName>
    <definedName name="__123Graph_ASALESTREND" hidden="1">#REF!</definedName>
    <definedName name="__123Graph_ASUMNETBACK" hidden="1">#REF!</definedName>
    <definedName name="__123Graph_ASUMOPX" hidden="1">#REF!</definedName>
    <definedName name="__123Graph_ATABELABO" hidden="1">#REF!</definedName>
    <definedName name="__123Graph_ATRAIN" hidden="1">#REF!</definedName>
    <definedName name="__123Graph_B" hidden="1">#REF!</definedName>
    <definedName name="__123Graph_BChart1" hidden="1">#REF!</definedName>
    <definedName name="__123Graph_BCOSTS" hidden="1">#REF!</definedName>
    <definedName name="__123Graph_BCurrent" hidden="1">#REF!</definedName>
    <definedName name="__123Graph_BGraph1" hidden="1">#REF!</definedName>
    <definedName name="__123Graph_BHOBKEN4H" hidden="1">#REF!</definedName>
    <definedName name="__123Graph_BHOBOKEN" hidden="1">#REF!</definedName>
    <definedName name="__123Graph_BINC2" hidden="1">#REF!</definedName>
    <definedName name="__123Graph_BRES_02" hidden="1">#REF!</definedName>
    <definedName name="__123Graph_BSUMNETBACK" hidden="1">#REF!</definedName>
    <definedName name="__123Graph_BSUMOPX" hidden="1">#REF!</definedName>
    <definedName name="__123Graph_BTABELABO" hidden="1">#REF!</definedName>
    <definedName name="__123Graph_BTRAIN" hidden="1">#REF!</definedName>
    <definedName name="__123Graph_C" hidden="1">#REF!</definedName>
    <definedName name="__123Graph_CChart1" hidden="1">#REF!</definedName>
    <definedName name="__123Graph_CCurrent" hidden="1">#REF!</definedName>
    <definedName name="__123Graph_CINC2" hidden="1">#REF!</definedName>
    <definedName name="__123Graph_CRPE97" hidden="1">#REF!</definedName>
    <definedName name="__123Graph_CTRAIN" hidden="1">#REF!</definedName>
    <definedName name="__123Graph_D" hidden="1">#REF!</definedName>
    <definedName name="__123Graph_DChart1" hidden="1">#REF!</definedName>
    <definedName name="__123Graph_DCurrent" hidden="1">#REF!</definedName>
    <definedName name="__123Graph_DINC2" hidden="1">#REF!</definedName>
    <definedName name="__123Graph_DTRAIN" hidden="1">#REF!</definedName>
    <definedName name="__123Graph_E" hidden="1">#REF!</definedName>
    <definedName name="__123Graph_EChart1" hidden="1">#REF!</definedName>
    <definedName name="__123Graph_ECurrent" hidden="1">#REF!</definedName>
    <definedName name="__123Graph_EINC2" hidden="1">#REF!</definedName>
    <definedName name="__123Graph_ETRAIN" hidden="1">#REF!</definedName>
    <definedName name="__123Graph_F" hidden="1">#REF!</definedName>
    <definedName name="__123Graph_LBL_A" hidden="1">#REF!</definedName>
    <definedName name="__123Graph_LBL_APRINCIPAL" hidden="1">#REF!</definedName>
    <definedName name="__123Graph_LBL_AQTRPROD" hidden="1">#REF!</definedName>
    <definedName name="__123Graph_LBL_ASALESTREND" hidden="1">#REF!</definedName>
    <definedName name="__123Graph_LBL_ATABELABO" hidden="1">#REF!</definedName>
    <definedName name="__123Graph_LBL_B" hidden="1">#REF!</definedName>
    <definedName name="__123Graph_LBL_BTABELABO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ALIMENTACION" hidden="1">#REF!</definedName>
    <definedName name="__123Graph_XChart1" hidden="1">#REF!</definedName>
    <definedName name="__123Graph_XCurrent" hidden="1">#REF!</definedName>
    <definedName name="__123Graph_XDISTRIBU" hidden="1">#REF!</definedName>
    <definedName name="__123Graph_XEXPS97" hidden="1">#REF!</definedName>
    <definedName name="__123Graph_XINC3" hidden="1">#REF!</definedName>
    <definedName name="__123Graph_XOTRASACT" hidden="1">#REF!</definedName>
    <definedName name="__123Graph_XPROFIT97" hidden="1">#REF!</definedName>
    <definedName name="__123Graph_XRES_02" hidden="1">#REF!</definedName>
    <definedName name="__123Graph_XRESUMEN" hidden="1">#REF!</definedName>
    <definedName name="__123Graph_XREV97" hidden="1">#REF!</definedName>
    <definedName name="__123Graph_XREVS" hidden="1">#REF!</definedName>
    <definedName name="__123Graph_XRPE97" hidden="1">#REF!</definedName>
    <definedName name="__123Graph_XSALESTREND" hidden="1">#REF!</definedName>
    <definedName name="__123Graph_XSUMNETBACK" hidden="1">#REF!</definedName>
    <definedName name="__123Graph_XSUMOPX" hidden="1">#REF!</definedName>
    <definedName name="__123Graph_XTABELABO" hidden="1">#REF!</definedName>
    <definedName name="__123Graph_XTRAIN" hidden="1">#REF!</definedName>
    <definedName name="__2BS_CONS_PRO_02">#REF!</definedName>
    <definedName name="__3CF_CONS_2Q">#REF!</definedName>
    <definedName name="__4CF_CONS_PRO_02">#REF!</definedName>
    <definedName name="__5IS_CONS_PRO_01">#REF!</definedName>
    <definedName name="__a1">{"'2ND_QUAR'!$A$1:$P$106"}</definedName>
    <definedName name="__a1_1" hidden="1">{#N/A,#N/A,FALSE,"Pharm";#N/A,#N/A,FALSE,"WWCM"}</definedName>
    <definedName name="__a1_2" hidden="1">{#N/A,#N/A,FALSE,"Pharm";#N/A,#N/A,FALSE,"WWCM"}</definedName>
    <definedName name="__a1_3" hidden="1">{#N/A,#N/A,FALSE,"Pharm";#N/A,#N/A,FALSE,"WWCM"}</definedName>
    <definedName name="__a1_4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1_1" hidden="1">{#N/A,#N/A,FALSE,"Umsatz 99";#N/A,#N/A,FALSE,"ER 99 "}</definedName>
    <definedName name="__A11_1_2" hidden="1">{#N/A,#N/A,FALSE,"Umsatz 99";#N/A,#N/A,FALSE,"ER 99 "}</definedName>
    <definedName name="__A11_1_3" hidden="1">{#N/A,#N/A,FALSE,"Umsatz 99";#N/A,#N/A,FALSE,"ER 99 "}</definedName>
    <definedName name="__A11_1_4" hidden="1">{#N/A,#N/A,FALSE,"Umsatz 99";#N/A,#N/A,FALSE,"ER 99 "}</definedName>
    <definedName name="__A11_1_5" hidden="1">{#N/A,#N/A,FALSE,"Umsatz 99";#N/A,#N/A,FALSE,"ER 99 "}</definedName>
    <definedName name="__A11_2" hidden="1">{#N/A,#N/A,FALSE,"Umsatz 99";#N/A,#N/A,FALSE,"ER 99 "}</definedName>
    <definedName name="__A11_2_1" hidden="1">{#N/A,#N/A,FALSE,"Umsatz 99";#N/A,#N/A,FALSE,"ER 99 "}</definedName>
    <definedName name="__A11_2_2" hidden="1">{#N/A,#N/A,FALSE,"Umsatz 99";#N/A,#N/A,FALSE,"ER 99 "}</definedName>
    <definedName name="__A11_2_3" hidden="1">{#N/A,#N/A,FALSE,"Umsatz 99";#N/A,#N/A,FALSE,"ER 99 "}</definedName>
    <definedName name="__A11_2_4" hidden="1">{#N/A,#N/A,FALSE,"Umsatz 99";#N/A,#N/A,FALSE,"ER 99 "}</definedName>
    <definedName name="__A11_2_5" hidden="1">{#N/A,#N/A,FALSE,"Umsatz 99";#N/A,#N/A,FALSE,"ER 99 "}</definedName>
    <definedName name="__A11_3" hidden="1">{#N/A,#N/A,FALSE,"Umsatz 99";#N/A,#N/A,FALSE,"ER 99 "}</definedName>
    <definedName name="__A11_3_1" hidden="1">{#N/A,#N/A,FALSE,"Umsatz 99";#N/A,#N/A,FALSE,"ER 99 "}</definedName>
    <definedName name="__A11_3_2" hidden="1">{#N/A,#N/A,FALSE,"Umsatz 99";#N/A,#N/A,FALSE,"ER 99 "}</definedName>
    <definedName name="__A11_3_3" hidden="1">{#N/A,#N/A,FALSE,"Umsatz 99";#N/A,#N/A,FALSE,"ER 99 "}</definedName>
    <definedName name="__A11_3_4" hidden="1">{#N/A,#N/A,FALSE,"Umsatz 99";#N/A,#N/A,FALSE,"ER 99 "}</definedName>
    <definedName name="__A11_3_5" hidden="1">{#N/A,#N/A,FALSE,"Umsatz 99";#N/A,#N/A,FALSE,"ER 99 "}</definedName>
    <definedName name="__A11_4" hidden="1">{#N/A,#N/A,FALSE,"Umsatz 99";#N/A,#N/A,FALSE,"ER 99 "}</definedName>
    <definedName name="__A11_4_1" hidden="1">{#N/A,#N/A,FALSE,"Umsatz 99";#N/A,#N/A,FALSE,"ER 99 "}</definedName>
    <definedName name="__A11_4_2" hidden="1">{#N/A,#N/A,FALSE,"Umsatz 99";#N/A,#N/A,FALSE,"ER 99 "}</definedName>
    <definedName name="__A11_4_3" hidden="1">{#N/A,#N/A,FALSE,"Umsatz 99";#N/A,#N/A,FALSE,"ER 99 "}</definedName>
    <definedName name="__A11_4_4" hidden="1">{#N/A,#N/A,FALSE,"Umsatz 99";#N/A,#N/A,FALSE,"ER 99 "}</definedName>
    <definedName name="__A11_4_5" hidden="1">{#N/A,#N/A,FALSE,"Umsatz 99";#N/A,#N/A,FALSE,"ER 99 "}</definedName>
    <definedName name="__A11_5" hidden="1">{#N/A,#N/A,FALSE,"Umsatz 99";#N/A,#N/A,FALSE,"ER 99 "}</definedName>
    <definedName name="__A11_5_1" hidden="1">{#N/A,#N/A,FALSE,"Umsatz 99";#N/A,#N/A,FALSE,"ER 99 "}</definedName>
    <definedName name="__A11_5_2" hidden="1">{#N/A,#N/A,FALSE,"Umsatz 99";#N/A,#N/A,FALSE,"ER 99 "}</definedName>
    <definedName name="__A11_5_3" hidden="1">{#N/A,#N/A,FALSE,"Umsatz 99";#N/A,#N/A,FALSE,"ER 99 "}</definedName>
    <definedName name="__A11_5_4" hidden="1">{#N/A,#N/A,FALSE,"Umsatz 99";#N/A,#N/A,FALSE,"ER 99 "}</definedName>
    <definedName name="__A11_5_5" hidden="1">{#N/A,#N/A,FALSE,"Umsatz 99";#N/A,#N/A,FALSE,"ER 99 "}</definedName>
    <definedName name="__a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4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a1" hidden="1">{#N/A,#N/A,TRUE,"Pro Forma";#N/A,#N/A,TRUE,"PF_Bal";#N/A,#N/A,TRUE,"PF_INC";#N/A,#N/A,TRUE,"CBE";#N/A,#N/A,TRUE,"SWK"}</definedName>
    <definedName name="__aaa1" hidden="1">{#N/A,#N/A,FALSE,"REPORT"}</definedName>
    <definedName name="__aaa1_1" hidden="1">{#N/A,#N/A,FALSE,"REPORT"}</definedName>
    <definedName name="__aaa1_2" hidden="1">{#N/A,#N/A,FALSE,"REPORT"}</definedName>
    <definedName name="__aaa1_3" hidden="1">{#N/A,#N/A,FALSE,"REPORT"}</definedName>
    <definedName name="__aaa1_4" hidden="1">{#N/A,#N/A,FALSE,"REPORT"}</definedName>
    <definedName name="__aas1" hidden="1">{#N/A,#N/A,FALSE,"REPORT"}</definedName>
    <definedName name="__aas1_1" hidden="1">{#N/A,#N/A,FALSE,"REPORT"}</definedName>
    <definedName name="__aas1_2" hidden="1">{#N/A,#N/A,FALSE,"REPORT"}</definedName>
    <definedName name="__aas1_3" hidden="1">{#N/A,#N/A,FALSE,"REPORT"}</definedName>
    <definedName name="__aas1_4" hidden="1">{#N/A,#N/A,FALSE,"REPORT"}</definedName>
    <definedName name="__ab1" hidden="1">{"comp1",#N/A,FALSE,"COMPS";"footnotes",#N/A,FALSE,"COMPS"}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CS2000_1" hidden="1">{#N/A,#N/A,FALSE,"REPORT"}</definedName>
    <definedName name="__ACS2000_2" hidden="1">{#N/A,#N/A,FALSE,"REPORT"}</definedName>
    <definedName name="__ACS2000_3" hidden="1">{#N/A,#N/A,FALSE,"REPORT"}</definedName>
    <definedName name="__ACS2000_4" hidden="1">{#N/A,#N/A,FALSE,"REPORT"}</definedName>
    <definedName name="__ACT1">#REF!</definedName>
    <definedName name="__ACT10">#REF!</definedName>
    <definedName name="__ACT11">#REF!</definedName>
    <definedName name="__ACT12">#REF!</definedName>
    <definedName name="__ACT2">#REF!</definedName>
    <definedName name="__ACT3">#REF!</definedName>
    <definedName name="__ACT4">#REF!</definedName>
    <definedName name="__ACT5">#REF!</definedName>
    <definedName name="__ACT6">#REF!</definedName>
    <definedName name="__ACT7">#REF!</definedName>
    <definedName name="__ACT8">#REF!</definedName>
    <definedName name="__ACT9">#REF!</definedName>
    <definedName name="__ae1" hidden="1">{#N/A,#N/A,FALSE,"Calc";#N/A,#N/A,FALSE,"Sensitivity";#N/A,#N/A,FALSE,"LT Earn.Dil.";#N/A,#N/A,FALSE,"Dil. AVP"}</definedName>
    <definedName name="__am1" hidden="1">{#N/A,#N/A,TRUE,"Pro Forma";#N/A,#N/A,TRUE,"PF_Bal";#N/A,#N/A,TRUE,"PF_INC";#N/A,#N/A,TRUE,"CBE";#N/A,#N/A,TRUE,"SWK"}</definedName>
    <definedName name="__ap2" hidden="1">{"detail",#N/A,FALSE,"mfg";"summary",#N/A,FALSE,"mfg"}</definedName>
    <definedName name="__apb25">#REF!</definedName>
    <definedName name="_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as1" hidden="1">{"comp1",#N/A,FALSE,"COMPS";"footnotes",#N/A,FALSE,"COMPS"}</definedName>
    <definedName name="__Att05">#REF!</definedName>
    <definedName name="__att06">#REF!</definedName>
    <definedName name="__att07">#REF!</definedName>
    <definedName name="__att08">#REF!</definedName>
    <definedName name="__aud2">#REF!</definedName>
    <definedName name="__avg99">#REF!</definedName>
    <definedName name="__B" hidden="1">{"ww",#N/A,FALSE,"Hospital Products";"us",#N/A,FALSE,"Hospital Products";"in",#N/A,FALSE,"Hospital Products"}</definedName>
    <definedName name="__b111" hidden="1">{#N/A,#N/A,FALSE,"Pharm";#N/A,#N/A,FALSE,"WWCM"}</definedName>
    <definedName name="__b111_1" hidden="1">{#N/A,#N/A,FALSE,"Pharm";#N/A,#N/A,FALSE,"WWCM"}</definedName>
    <definedName name="__b111_2" hidden="1">{#N/A,#N/A,FALSE,"Pharm";#N/A,#N/A,FALSE,"WWCM"}</definedName>
    <definedName name="__b111_3" hidden="1">{#N/A,#N/A,FALSE,"Pharm";#N/A,#N/A,FALSE,"WWCM"}</definedName>
    <definedName name="__b111_4" hidden="1">{#N/A,#N/A,FALSE,"Pharm";#N/A,#N/A,FALSE,"WWCM"}</definedName>
    <definedName name="__BAL2">#REF!</definedName>
    <definedName name="__bg1" hidden="1">#REF!</definedName>
    <definedName name="__BUD1">#REF!</definedName>
    <definedName name="__BUD10">#REF!</definedName>
    <definedName name="__BUD11">#REF!</definedName>
    <definedName name="__BUD12">#REF!</definedName>
    <definedName name="__BUD2">#REF!</definedName>
    <definedName name="__BUD3">#REF!</definedName>
    <definedName name="__BUD4">#REF!</definedName>
    <definedName name="__BUD5">#REF!</definedName>
    <definedName name="__BUD6">#REF!</definedName>
    <definedName name="__BUD7">#REF!</definedName>
    <definedName name="__BUD8">#REF!</definedName>
    <definedName name="__BUD9">#REF!</definedName>
    <definedName name="__c" hidden="1">{"Fiesta Facer Page",#N/A,FALSE,"Q_C_S";"Fiesta Main Page",#N/A,FALSE,"V_L";"Fiesta 95BP Struct",#N/A,FALSE,"StructBP";"Fiesta Post 95BP Struct",#N/A,FALSE,"AdjStructBP"}</definedName>
    <definedName name="__c_1" hidden="1">{"Fiesta Facer Page",#N/A,FALSE,"Q_C_S";"Fiesta Main Page",#N/A,FALSE,"V_L";"Fiesta 95BP Struct",#N/A,FALSE,"StructBP";"Fiesta Post 95BP Struct",#N/A,FALSE,"AdjStructBP"}</definedName>
    <definedName name="__c_1_1" hidden="1">{"Fiesta Facer Page",#N/A,FALSE,"Q_C_S";"Fiesta Main Page",#N/A,FALSE,"V_L";"Fiesta 95BP Struct",#N/A,FALSE,"StructBP";"Fiesta Post 95BP Struct",#N/A,FALSE,"AdjStructBP"}</definedName>
    <definedName name="__c_1_2" hidden="1">{"Fiesta Facer Page",#N/A,FALSE,"Q_C_S";"Fiesta Main Page",#N/A,FALSE,"V_L";"Fiesta 95BP Struct",#N/A,FALSE,"StructBP";"Fiesta Post 95BP Struct",#N/A,FALSE,"AdjStructBP"}</definedName>
    <definedName name="__c_1_3" hidden="1">{"Fiesta Facer Page",#N/A,FALSE,"Q_C_S";"Fiesta Main Page",#N/A,FALSE,"V_L";"Fiesta 95BP Struct",#N/A,FALSE,"StructBP";"Fiesta Post 95BP Struct",#N/A,FALSE,"AdjStructBP"}</definedName>
    <definedName name="__c_1_4" hidden="1">{"Fiesta Facer Page",#N/A,FALSE,"Q_C_S";"Fiesta Main Page",#N/A,FALSE,"V_L";"Fiesta 95BP Struct",#N/A,FALSE,"StructBP";"Fiesta Post 95BP Struct",#N/A,FALSE,"AdjStructBP"}</definedName>
    <definedName name="__c_1_5" hidden="1">{"Fiesta Facer Page",#N/A,FALSE,"Q_C_S";"Fiesta Main Page",#N/A,FALSE,"V_L";"Fiesta 95BP Struct",#N/A,FALSE,"StructBP";"Fiesta Post 95BP Struct",#N/A,FALSE,"AdjStructBP"}</definedName>
    <definedName name="__c_2" hidden="1">{"Fiesta Facer Page",#N/A,FALSE,"Q_C_S";"Fiesta Main Page",#N/A,FALSE,"V_L";"Fiesta 95BP Struct",#N/A,FALSE,"StructBP";"Fiesta Post 95BP Struct",#N/A,FALSE,"AdjStructBP"}</definedName>
    <definedName name="__c_2_1" hidden="1">{"Fiesta Facer Page",#N/A,FALSE,"Q_C_S";"Fiesta Main Page",#N/A,FALSE,"V_L";"Fiesta 95BP Struct",#N/A,FALSE,"StructBP";"Fiesta Post 95BP Struct",#N/A,FALSE,"AdjStructBP"}</definedName>
    <definedName name="__c_2_2" hidden="1">{"Fiesta Facer Page",#N/A,FALSE,"Q_C_S";"Fiesta Main Page",#N/A,FALSE,"V_L";"Fiesta 95BP Struct",#N/A,FALSE,"StructBP";"Fiesta Post 95BP Struct",#N/A,FALSE,"AdjStructBP"}</definedName>
    <definedName name="__c_2_3" hidden="1">{"Fiesta Facer Page",#N/A,FALSE,"Q_C_S";"Fiesta Main Page",#N/A,FALSE,"V_L";"Fiesta 95BP Struct",#N/A,FALSE,"StructBP";"Fiesta Post 95BP Struct",#N/A,FALSE,"AdjStructBP"}</definedName>
    <definedName name="__c_2_4" hidden="1">{"Fiesta Facer Page",#N/A,FALSE,"Q_C_S";"Fiesta Main Page",#N/A,FALSE,"V_L";"Fiesta 95BP Struct",#N/A,FALSE,"StructBP";"Fiesta Post 95BP Struct",#N/A,FALSE,"AdjStructBP"}</definedName>
    <definedName name="__c_2_5" hidden="1">{"Fiesta Facer Page",#N/A,FALSE,"Q_C_S";"Fiesta Main Page",#N/A,FALSE,"V_L";"Fiesta 95BP Struct",#N/A,FALSE,"StructBP";"Fiesta Post 95BP Struct",#N/A,FALSE,"AdjStructBP"}</definedName>
    <definedName name="__c_3" hidden="1">{"Fiesta Facer Page",#N/A,FALSE,"Q_C_S";"Fiesta Main Page",#N/A,FALSE,"V_L";"Fiesta 95BP Struct",#N/A,FALSE,"StructBP";"Fiesta Post 95BP Struct",#N/A,FALSE,"AdjStructBP"}</definedName>
    <definedName name="__c_3_1" hidden="1">{"Fiesta Facer Page",#N/A,FALSE,"Q_C_S";"Fiesta Main Page",#N/A,FALSE,"V_L";"Fiesta 95BP Struct",#N/A,FALSE,"StructBP";"Fiesta Post 95BP Struct",#N/A,FALSE,"AdjStructBP"}</definedName>
    <definedName name="__c_3_2" hidden="1">{"Fiesta Facer Page",#N/A,FALSE,"Q_C_S";"Fiesta Main Page",#N/A,FALSE,"V_L";"Fiesta 95BP Struct",#N/A,FALSE,"StructBP";"Fiesta Post 95BP Struct",#N/A,FALSE,"AdjStructBP"}</definedName>
    <definedName name="__c_3_3" hidden="1">{"Fiesta Facer Page",#N/A,FALSE,"Q_C_S";"Fiesta Main Page",#N/A,FALSE,"V_L";"Fiesta 95BP Struct",#N/A,FALSE,"StructBP";"Fiesta Post 95BP Struct",#N/A,FALSE,"AdjStructBP"}</definedName>
    <definedName name="__c_3_4" hidden="1">{"Fiesta Facer Page",#N/A,FALSE,"Q_C_S";"Fiesta Main Page",#N/A,FALSE,"V_L";"Fiesta 95BP Struct",#N/A,FALSE,"StructBP";"Fiesta Post 95BP Struct",#N/A,FALSE,"AdjStructBP"}</definedName>
    <definedName name="__c_3_5" hidden="1">{"Fiesta Facer Page",#N/A,FALSE,"Q_C_S";"Fiesta Main Page",#N/A,FALSE,"V_L";"Fiesta 95BP Struct",#N/A,FALSE,"StructBP";"Fiesta Post 95BP Struct",#N/A,FALSE,"AdjStructBP"}</definedName>
    <definedName name="__c_4" hidden="1">{"Fiesta Facer Page",#N/A,FALSE,"Q_C_S";"Fiesta Main Page",#N/A,FALSE,"V_L";"Fiesta 95BP Struct",#N/A,FALSE,"StructBP";"Fiesta Post 95BP Struct",#N/A,FALSE,"AdjStructBP"}</definedName>
    <definedName name="__c_4_1" hidden="1">{"Fiesta Facer Page",#N/A,FALSE,"Q_C_S";"Fiesta Main Page",#N/A,FALSE,"V_L";"Fiesta 95BP Struct",#N/A,FALSE,"StructBP";"Fiesta Post 95BP Struct",#N/A,FALSE,"AdjStructBP"}</definedName>
    <definedName name="__c_4_2" hidden="1">{"Fiesta Facer Page",#N/A,FALSE,"Q_C_S";"Fiesta Main Page",#N/A,FALSE,"V_L";"Fiesta 95BP Struct",#N/A,FALSE,"StructBP";"Fiesta Post 95BP Struct",#N/A,FALSE,"AdjStructBP"}</definedName>
    <definedName name="__c_4_3" hidden="1">{"Fiesta Facer Page",#N/A,FALSE,"Q_C_S";"Fiesta Main Page",#N/A,FALSE,"V_L";"Fiesta 95BP Struct",#N/A,FALSE,"StructBP";"Fiesta Post 95BP Struct",#N/A,FALSE,"AdjStructBP"}</definedName>
    <definedName name="__c_4_4" hidden="1">{"Fiesta Facer Page",#N/A,FALSE,"Q_C_S";"Fiesta Main Page",#N/A,FALSE,"V_L";"Fiesta 95BP Struct",#N/A,FALSE,"StructBP";"Fiesta Post 95BP Struct",#N/A,FALSE,"AdjStructBP"}</definedName>
    <definedName name="__c_4_5" hidden="1">{"Fiesta Facer Page",#N/A,FALSE,"Q_C_S";"Fiesta Main Page",#N/A,FALSE,"V_L";"Fiesta 95BP Struct",#N/A,FALSE,"StructBP";"Fiesta Post 95BP Struct",#N/A,FALSE,"AdjStructBP"}</definedName>
    <definedName name="__c_5" hidden="1">{"Fiesta Facer Page",#N/A,FALSE,"Q_C_S";"Fiesta Main Page",#N/A,FALSE,"V_L";"Fiesta 95BP Struct",#N/A,FALSE,"StructBP";"Fiesta Post 95BP Struct",#N/A,FALSE,"AdjStructBP"}</definedName>
    <definedName name="__c_5_1" hidden="1">{"Fiesta Facer Page",#N/A,FALSE,"Q_C_S";"Fiesta Main Page",#N/A,FALSE,"V_L";"Fiesta 95BP Struct",#N/A,FALSE,"StructBP";"Fiesta Post 95BP Struct",#N/A,FALSE,"AdjStructBP"}</definedName>
    <definedName name="__c_5_2" hidden="1">{"Fiesta Facer Page",#N/A,FALSE,"Q_C_S";"Fiesta Main Page",#N/A,FALSE,"V_L";"Fiesta 95BP Struct",#N/A,FALSE,"StructBP";"Fiesta Post 95BP Struct",#N/A,FALSE,"AdjStructBP"}</definedName>
    <definedName name="__c_5_3" hidden="1">{"Fiesta Facer Page",#N/A,FALSE,"Q_C_S";"Fiesta Main Page",#N/A,FALSE,"V_L";"Fiesta 95BP Struct",#N/A,FALSE,"StructBP";"Fiesta Post 95BP Struct",#N/A,FALSE,"AdjStructBP"}</definedName>
    <definedName name="__c_5_4" hidden="1">{"Fiesta Facer Page",#N/A,FALSE,"Q_C_S";"Fiesta Main Page",#N/A,FALSE,"V_L";"Fiesta 95BP Struct",#N/A,FALSE,"StructBP";"Fiesta Post 95BP Struct",#N/A,FALSE,"AdjStructBP"}</definedName>
    <definedName name="__c_5_5" hidden="1">{"Fiesta Facer Page",#N/A,FALSE,"Q_C_S";"Fiesta Main Page",#N/A,FALSE,"V_L";"Fiesta 95BP Struct",#N/A,FALSE,"StructBP";"Fiesta Post 95BP Struct",#N/A,FALSE,"AdjStructBP"}</definedName>
    <definedName name="__COS1">#REF!</definedName>
    <definedName name="__COS2">#REF!</definedName>
    <definedName name="__COS3">#REF!</definedName>
    <definedName name="__COS4">#REF!</definedName>
    <definedName name="__COS5">#REF!</definedName>
    <definedName name="__cov1">#REF!</definedName>
    <definedName name="__cov2">#REF!</definedName>
    <definedName name="__cov3">#REF!</definedName>
    <definedName name="__cov4">#REF!</definedName>
    <definedName name="__cpi0397">#REF!</definedName>
    <definedName name="__cpi0398">#REF!</definedName>
    <definedName name="__cpi0399">#REF!</definedName>
    <definedName name="__cpi0696">#REF!</definedName>
    <definedName name="__cpi0697">#REF!</definedName>
    <definedName name="__cpi0698">#REF!</definedName>
    <definedName name="__cpi0997">#REF!</definedName>
    <definedName name="__cpi0998">#REF!</definedName>
    <definedName name="__cpi1298">#REF!</definedName>
    <definedName name="__cpi1299">[2]מדדים!$E$32</definedName>
    <definedName name="__cpi95">#REF!</definedName>
    <definedName name="__cpi96">#REF!</definedName>
    <definedName name="__cpi97">#REF!</definedName>
    <definedName name="__cpi996">#REF!</definedName>
    <definedName name="__D33" hidden="1">{"Olk by Qtr Full",#N/A,FALSE,"Tot PalmPalm";"Olk by Qtr Full",#N/A,FALSE,"Tot Device";"Olk by Qtr Full",#N/A,FALSE,"Platform";"Olk by Qtr Full",#N/A,FALSE,"Palm.Net";"Olk by Qtr Full",#N/A,FALSE,"Elim"}</definedName>
    <definedName name="__daf1">#REF!</definedName>
    <definedName name="__daf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CF1" hidden="1">{"Back Page",#N/A,FALSE,"Front and Back"}</definedName>
    <definedName name="__DCF2">#REF!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lr999">#REF!</definedName>
    <definedName name="__dp3" hidden="1">#REF!</definedName>
    <definedName name="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dwa1" hidden="1">{#N/A,"PURCHM",FALSE,"Business Analysis";#N/A,"SPADD",FALSE,"Business Analysis"}</definedName>
    <definedName name="__EF3">10</definedName>
    <definedName name="__EPO2" hidden="1">{"ww",#N/A,FALSE,"Hospital Products";"us",#N/A,FALSE,"Hospital Products";"in",#N/A,FALSE,"Hospital Products"}</definedName>
    <definedName name="__EPO3" hidden="1">{"ww",#N/A,FALSE,"Hospital Products";"us",#N/A,FALSE,"Hospital Products";"in",#N/A,FALSE,"Hospital Products"}</definedName>
    <definedName name="__EPO4" hidden="1">{"ww",#N/A,FALSE,"Hospital Products";"us",#N/A,FALSE,"Hospital Products";"in",#N/A,FALSE,"Hospital Products"}</definedName>
    <definedName name="__eu93" hidden="1">{"Comp_of_Price_Effect",#N/A,FALSE,"QTRDPVAR"}</definedName>
    <definedName name="__Exp2">'[3]Temp 2'!#REF!</definedName>
    <definedName name="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ax2">#REF!</definedName>
    <definedName name="__FC1">#REF!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>6</definedName>
    <definedName name="__FDS_USED_FOR_REUSING_RANGE_IDS_RECYCLE">{152,168,338,189,173,195,158,390,7,11,232,378,159,175,261,183,177,129,8,155,265,394,57}</definedName>
    <definedName name="__FDS_USED_FOR_REUSING_RANGE_IDS_RECYCLE_1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feb05" hidden="1">#REF!</definedName>
    <definedName name="__FLX1">#REF!</definedName>
    <definedName name="__FLX10">#REF!</definedName>
    <definedName name="__FLX11">#REF!</definedName>
    <definedName name="__FLX12">#REF!</definedName>
    <definedName name="__FLX2">#REF!</definedName>
    <definedName name="__FLX3">#REF!</definedName>
    <definedName name="__FLX4">#REF!</definedName>
    <definedName name="__FLX5">#REF!</definedName>
    <definedName name="__FLX6">#REF!</definedName>
    <definedName name="__FLX7">#REF!</definedName>
    <definedName name="__FLX8">#REF!</definedName>
    <definedName name="__FLX9">#REF!</definedName>
    <definedName name="__FXC1">#REF!</definedName>
    <definedName name="__fy97" hidden="1">{#N/A,#N/A,FALSE,"FY97";#N/A,#N/A,FALSE,"FY98";#N/A,#N/A,FALSE,"FY99";#N/A,#N/A,FALSE,"FY00";#N/A,#N/A,FALSE,"FY01"}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od95">#REF!</definedName>
    <definedName name="__Grp16" hidden="1">{#N/A,#N/A,FALSE,"PMTABB";#N/A,#N/A,FALSE,"PMTABB"}</definedName>
    <definedName name="__hc1" hidden="1">{"fy96q1",#N/A,FALSE,"Q1FY96";"fy96q2",#N/A,FALSE,"Q2FY96";"fy96q3",#N/A,FALSE,"Q3FY96";"fy96q4",#N/A,FALSE,"Q4FY96";"fy96fcst",#N/A,FALSE,"FY96 FCST";"fy97q1",#N/A,FALSE,"Q1FY97";"fy97q2",#N/A,FALSE,"Q2FY97"}</definedName>
    <definedName name="__hc2" hidden="1">{"fy96q1",#N/A,FALSE,"Q1FY96";"fy96q2",#N/A,FALSE,"Q2FY96";"fy96q3",#N/A,FALSE,"Q3FY96";"fy96q4",#N/A,FALSE,"Q4FY96";"fy96fcst",#N/A,FALSE,"FY96 FCST";"fy97q1",#N/A,FALSE,"Q1FY97";"fy97q2",#N/A,FALSE,"Q2FY97"}</definedName>
    <definedName name="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ibo2" hidden="1">{#N/A,#N/A,FALSE,"Summary";#N/A,#N/A,FALSE,"Projections";#N/A,#N/A,FALSE,"Mkt Mults";#N/A,#N/A,FALSE,"DCF";#N/A,#N/A,FALSE,"Accr Dil";#N/A,#N/A,FALSE,"PIC LBO";#N/A,#N/A,FALSE,"MULT10_4";#N/A,#N/A,FALSE,"CBI LBO"}</definedName>
    <definedName name="__ik1" hidden="1">{"casespecific",#N/A,FALSE,"Assumptions"}</definedName>
    <definedName name="__inf1">#REF!</definedName>
    <definedName name="__inf2">#REF!</definedName>
    <definedName name="__IntlFixup">TRUE</definedName>
    <definedName name="__Iri1">#REF!</definedName>
    <definedName name="__ist2">#REF!</definedName>
    <definedName name="__key" hidden="1">#REF!</definedName>
    <definedName name="__Key2" hidden="1">#N/A</definedName>
    <definedName name="__m1" hidden="1">{"table",#N/A,FALSE,"COVER";"income_statement",#N/A,FALSE,"COVER"}</definedName>
    <definedName name="__m2" hidden="1">{"table",#N/A,FALSE,"COVER";"income_statement",#N/A,FALSE,"COVER"}</definedName>
    <definedName name="__m3" hidden="1">{"table",#N/A,FALSE,"COVER";"income_statement",#N/A,FALSE,"COVER"}</definedName>
    <definedName name="__m4" hidden="1">{"table",#N/A,FALSE,"COVER";"income_statement",#N/A,FALSE,"COVER"}</definedName>
    <definedName name="__m5" hidden="1">{"table",#N/A,FALSE,"COVER";"income_statement",#N/A,FALSE,"COVER"}</definedName>
    <definedName name="__m6" hidden="1">{"table",#N/A,FALSE,"COVER";"income_statement",#N/A,FALSE,"COVER"}</definedName>
    <definedName name="__m7" hidden="1">{"table",#N/A,FALSE,"COVER";"income_statement",#N/A,FALSE,"COVER"}</definedName>
    <definedName name="__m8" hidden="1">{"table",#N/A,FALSE,"COVER";"income_statement",#N/A,FALSE,"COVER"}</definedName>
    <definedName name="__m9" hidden="1">{"table",#N/A,FALSE,"COVER";"income_statement",#N/A,FALSE,"COVER"}</definedName>
    <definedName name="__mdc2" hidden="1">{#N/A,#N/A,FALSE,"Sheet1"}</definedName>
    <definedName name="__MHA1" hidden="1">{"rtn",#N/A,FALSE,"RTN";"tables",#N/A,FALSE,"RTN";"cf",#N/A,FALSE,"CF";"stats",#N/A,FALSE,"Stats";"prop",#N/A,FALSE,"Prop"}</definedName>
    <definedName name="__MHA1_1" hidden="1">{"rtn",#N/A,FALSE,"RTN";"tables",#N/A,FALSE,"RTN";"cf",#N/A,FALSE,"CF";"stats",#N/A,FALSE,"Stats";"prop",#N/A,FALSE,"Prop"}</definedName>
    <definedName name="__mno9" hidden="1">{"detail",#N/A,FALSE,"mfg";"summary",#N/A,FALSE,"mfg"}</definedName>
    <definedName name="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new1_1" hidden="1">{#N/A,#N/A,FALSE,"Pharm";#N/A,#N/A,FALSE,"WWCM"}</definedName>
    <definedName name="__new1_2" hidden="1">{#N/A,#N/A,FALSE,"Pharm";#N/A,#N/A,FALSE,"WWCM"}</definedName>
    <definedName name="__new1_3" hidden="1">{#N/A,#N/A,FALSE,"Pharm";#N/A,#N/A,FALSE,"WWCM"}</definedName>
    <definedName name="__new1_4" hidden="1">{#N/A,#N/A,FALSE,"Pharm";#N/A,#N/A,FALSE,"WWCM"}</definedName>
    <definedName name="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nnd1">#REF!</definedName>
    <definedName name="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NYB1">#REF!</definedName>
    <definedName name="__NYB10">#REF!</definedName>
    <definedName name="__NYB11">#REF!</definedName>
    <definedName name="__NYB12">#REF!</definedName>
    <definedName name="__NYB2">#REF!</definedName>
    <definedName name="__NYB3">#REF!</definedName>
    <definedName name="__NYB4">#REF!</definedName>
    <definedName name="__NYB5">#REF!</definedName>
    <definedName name="__NYB6">#REF!</definedName>
    <definedName name="__NYB7">#REF!</definedName>
    <definedName name="__NYB8">#REF!</definedName>
    <definedName name="__NYB9">#REF!</definedName>
    <definedName name="__OHQ3">#REF!</definedName>
    <definedName name="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op2">#REF!</definedName>
    <definedName name="__opt1">#REF!</definedName>
    <definedName name="__opt2">#REF!</definedName>
    <definedName name="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es1">#REF!</definedName>
    <definedName name="__PFY1">#REF!</definedName>
    <definedName name="__PFY2">#REF!</definedName>
    <definedName name="__PL1">'[4]מגנזיום P&amp;L'!#REF!</definedName>
    <definedName name="__PL1998">#REF!</definedName>
    <definedName name="__PL1999">#REF!</definedName>
    <definedName name="__PL2000">#REF!</definedName>
    <definedName name="__PR1">#REF!</definedName>
    <definedName name="__PR2">#REF!</definedName>
    <definedName name="__Print_Area">#REF!</definedName>
    <definedName name="__PRN2">{"adj95mult",#N/A,FALSE,"COMPCO";"adj95est",#N/A,FALSE,"COMPCO"}</definedName>
    <definedName name="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Qtr4">#REF!</definedName>
    <definedName name="__qw2" hidden="1">{0,0,0,0;0,0,0,0;0,0,0,0;0,0,0,0;0,0,0,0;0,0,0,0}</definedName>
    <definedName name="__qwe123" hidden="1">{#N/A,#N/A,FALSE,"Aging Summary";#N/A,#N/A,FALSE,"Ratio Analysis";#N/A,#N/A,FALSE,"Test 120 Day Accts";#N/A,#N/A,FALSE,"Tickmarks"}</definedName>
    <definedName name="__r" hidden="1">"Formula removed, name can be deleted."</definedName>
    <definedName name="__r_1" hidden="1">{#N/A,#N/A,FALSE,"Pharm";#N/A,#N/A,FALSE,"WWCM"}</definedName>
    <definedName name="__r_2" hidden="1">{#N/A,#N/A,FALSE,"Pharm";#N/A,#N/A,FALSE,"WWCM"}</definedName>
    <definedName name="__r_3" hidden="1">{#N/A,#N/A,FALSE,"Pharm";#N/A,#N/A,FALSE,"WWCM"}</definedName>
    <definedName name="__r_4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IV1">#REF!</definedName>
    <definedName name="__rk1">#REF!,#REF!,#REF!,#REF!,#REF!,#REF!,#REF!,#REF!,#REF!</definedName>
    <definedName name="__RLD2">#REF!</definedName>
    <definedName name="__rod1" hidden="1">{#N/A,#N/A,FALSE,"Projections";#N/A,#N/A,FALSE,"Multiples Valuation";#N/A,#N/A,FALSE,"LBO";#N/A,#N/A,FALSE,"Multiples_Sensitivity";#N/A,#N/A,FALSE,"Summary"}</definedName>
    <definedName name="__s34" hidden="1">{"QTD_GENERALH2",#N/A,FALSE,"QTD"}</definedName>
    <definedName name="__sd34" hidden="1">{"QTD",#N/A,FALSE,"SUM"}</definedName>
    <definedName name="__SUB2">#REF!</definedName>
    <definedName name="__t1" hidden="1">{"Client is",#N/A,FALSE,"Client"}</definedName>
    <definedName name="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AB1">#REF!</definedName>
    <definedName name="__TAB2">#REF!</definedName>
    <definedName name="__TAB3">#REF!</definedName>
    <definedName name="__TAB4">#REF!</definedName>
    <definedName name="__TAB5">#REF!</definedName>
    <definedName name="__tes2" hidden="1">{"'Expense Details'!$A$1:$AM$222"}</definedName>
    <definedName name="__tm1" hidden="1">{#N/A,#N/A,FALSE,"Pharm";#N/A,#N/A,FALSE,"WWCM"}</definedName>
    <definedName name="__tm1_1" hidden="1">{#N/A,#N/A,FALSE,"Pharm";#N/A,#N/A,FALSE,"WWCM"}</definedName>
    <definedName name="__tm1_2" hidden="1">{#N/A,#N/A,FALSE,"Pharm";#N/A,#N/A,FALSE,"WWCM"}</definedName>
    <definedName name="__tm1_3" hidden="1">{#N/A,#N/A,FALSE,"Pharm";#N/A,#N/A,FALSE,"WWCM"}</definedName>
    <definedName name="__tm1_4" hidden="1">{#N/A,#N/A,FALSE,"Pharm";#N/A,#N/A,FALSE,"WWCM"}</definedName>
    <definedName name="__us0300">#REF!</definedName>
    <definedName name="__us0301">#REF!</definedName>
    <definedName name="__VSK1" hidden="1">{#N/A,#N/A,FALSE,"FINAL"}</definedName>
    <definedName name="__VSK2" hidden="1">{#N/A,#N/A,FALSE,"FINAL"}</definedName>
    <definedName name="__w2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wrn1" hidden="1">{"Annual",#N/A,FALSE,"Sales &amp; Market";"Quarterly",#N/A,FALSE,"Sales &amp; Market"}</definedName>
    <definedName name="__wrn2" hidden="1">{"client cfbs",#N/A,FALSE,"Client"}</definedName>
    <definedName name="__wrn3" hidden="1">{"client is",#N/A,FALSE,"Client"}</definedName>
    <definedName name="__wrn4" hidden="1">{"client stats",#N/A,FALSE,"Client"}</definedName>
    <definedName name="__wrn5" hidden="1">{"internal is",#N/A,FALSE,"Model"}</definedName>
    <definedName name="__wrn6" hidden="1">{"portrait letter is",#N/A,FALSE,"Model"}</definedName>
    <definedName name="__wrn7" hidden="1">{#N/A,#N/A,FALSE,"Financial";#N/A,#N/A,FALSE,"Balance Sheet";#N/A,#N/A,FALSE,"Income stmt";#N/A,#N/A,FALSE,"Ratio"}</definedName>
    <definedName name="__wtf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x1" hidden="1">{"detail",#N/A,FALSE,"mfg";"summary",#N/A,FALSE,"mfg"}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2" hidden="1">{#N/A,#N/A,FALSE,"Other";#N/A,#N/A,FALSE,"Ace";#N/A,#N/A,FALSE,"Derm"}</definedName>
    <definedName name="__X2_3" hidden="1">{#N/A,#N/A,FALSE,"Other";#N/A,#N/A,FALSE,"Ace";#N/A,#N/A,FALSE,"Derm"}</definedName>
    <definedName name="__X2_4" hidden="1">{#N/A,#N/A,FALSE,"Other";#N/A,#N/A,FALSE,"Ace";#N/A,#N/A,FALSE,"Derm"}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fn.BAHTTEXT" hidden="1">#NAME?</definedName>
    <definedName name="__xlfn.IFERROR" hidden="1">#NAME?</definedName>
    <definedName name="__xlfn.RTD" hidden="1">#NAME?</definedName>
    <definedName name="__xx1" hidden="1">{#N/A,#N/A,FALSE,"CMN_FE"}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xz4" hidden="1">{0,0,0,0;0,0,0,0;0,0,0,0;0,0,0,0;0,0,0,0;0,0,0,0}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hidden="1">{"pro_view",#N/A,FALSE,"EEFSNAP2";"rep_view",#N/A,FALSE,"EEFSNAP2"}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0.5MM">#REF!</definedName>
    <definedName name="_013Mobile">[5]מחירון!#REF!</definedName>
    <definedName name="_013Mobile_EXTRA">[5]מחירון!#REF!</definedName>
    <definedName name="_013Mobile_EXTRA_עסקי">[6]מחירון!$D$50</definedName>
    <definedName name="_013Mobile_עסקי">[6]מחירון!$A$43:$D$50</definedName>
    <definedName name="_0A1">#REF!</definedName>
    <definedName name="_0AG9">#REF!</definedName>
    <definedName name="_0AI">#REF!</definedName>
    <definedName name="_0D">#REF!</definedName>
    <definedName name="_0D9">#REF!</definedName>
    <definedName name="_0E">#REF!</definedName>
    <definedName name="_0E9">#REF!</definedName>
    <definedName name="_0G">#REF!</definedName>
    <definedName name="_0G9">#REF!</definedName>
    <definedName name="_0M">#REF!</definedName>
    <definedName name="_0M9">#REF!</definedName>
    <definedName name="_0MD">#REF!</definedName>
    <definedName name="_0MDA">#REF!</definedName>
    <definedName name="_0ME">#REF!</definedName>
    <definedName name="_0MG">#REF!</definedName>
    <definedName name="_0MM">#REF!</definedName>
    <definedName name="_0MS">#REF!</definedName>
    <definedName name="_0TA">'[7]שמ"מ מ"ה'!#REF!</definedName>
    <definedName name="_0TD">#REF!</definedName>
    <definedName name="_0TE">#REF!</definedName>
    <definedName name="_0TM">#REF!</definedName>
    <definedName name="_1">#REF!</definedName>
    <definedName name="_1.5MM">#REF!</definedName>
    <definedName name="_1____123Graph_ACHART_1" hidden="1">#REF!</definedName>
    <definedName name="_1___0g">#REF!</definedName>
    <definedName name="_1___123Graph_ACHART_2" hidden="1">#REF!</definedName>
    <definedName name="_1__123Graph_ACHART_1" hidden="1">#REF!</definedName>
    <definedName name="_1__123Graph_ACHART_11" hidden="1">#REF!</definedName>
    <definedName name="_1__123Graph_AChart_1A" hidden="1">#REF!</definedName>
    <definedName name="_1__123Graph_ACHART_2" hidden="1">#REF!</definedName>
    <definedName name="_1__123Graph_AGASOLINE\_2" hidden="1">#REF!</definedName>
    <definedName name="_1__123Graph_BCHART_1" hidden="1">#REF!</definedName>
    <definedName name="_1__123Graph_DCHART_3" hidden="1">#REF!</definedName>
    <definedName name="_1__FDSAUDITLINK__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1__xlcn.WorksheetConnection_GrowthM14Q181" hidden="1">#REF!</definedName>
    <definedName name="_1_0_rder1" hidden="1">255</definedName>
    <definedName name="_1_0_Table2_" hidden="1">#N/A</definedName>
    <definedName name="_1_0VacationRep">#REF!</definedName>
    <definedName name="_1_95">#REF!</definedName>
    <definedName name="_1_96">#REF!</definedName>
    <definedName name="_1_97">#REF!</definedName>
    <definedName name="_1_98">#REF!</definedName>
    <definedName name="_10____123Graph_XCHART_2" hidden="1">#REF!</definedName>
    <definedName name="_10___123Graph_CCHART_3" hidden="1">#REF!</definedName>
    <definedName name="_10__123Graph_BCHART_4" hidden="1">#REF!</definedName>
    <definedName name="_10__123Graph_BGASOLINE\_2" hidden="1">#REF!</definedName>
    <definedName name="_10__123Graph_CCHART_3" hidden="1">#REF!</definedName>
    <definedName name="_10__123Graph_XCHART_12" hidden="1">#REF!</definedName>
    <definedName name="_10__FDSAUDITLINK__" hidden="1">{"fdsup://directions/FAT Viewer?action=UPDATE&amp;creator=factset&amp;DYN_ARGS=TRUE&amp;DOC_NAME=FAT:FQL_AUDITING_CLIENT_TEMPLATE.FAT&amp;display_string=Audit&amp;VAR:KEY=JMJEPUVAHW&amp;VAR:QUERY=RkZfRUJJVERBX09QRVIoQ0FMLDIwMTAp&amp;WINDOW=FIRST_POPUP&amp;HEIGHT=450&amp;WIDTH=450&amp;START_MAXIMI","ZED=FALSE&amp;VAR:CALENDAR=US&amp;VAR:SYMBOL=ADSK&amp;VAR:INDEX=0"}</definedName>
    <definedName name="_10_0_0__123Grap" hidden="1">#REF!</definedName>
    <definedName name="_10_7_N_P">#REF!</definedName>
    <definedName name="_10_94">#REF!</definedName>
    <definedName name="_10_95">#REF!</definedName>
    <definedName name="_10_96">#REF!</definedName>
    <definedName name="_10_97">#REF!</definedName>
    <definedName name="_10_98">#REF!</definedName>
    <definedName name="_100__123Graph_DCHART_10" hidden="1">#REF!</definedName>
    <definedName name="_100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00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1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2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3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4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5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6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7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08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09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__123Graph_DCHART_11" hidden="1">#REF!</definedName>
    <definedName name="_101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010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00_בנקים">#REF!</definedName>
    <definedName name="_1011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2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3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4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5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6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7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8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9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__123Graph_DCHART_12" hidden="1">#REF!</definedName>
    <definedName name="_102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20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00_השקעה_נע">#REF!</definedName>
    <definedName name="_1021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2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3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4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5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6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7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8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29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__123Graph_DCHART_13" hidden="1">#REF!</definedName>
    <definedName name="_103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0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1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2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3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4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5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6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7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8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9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4__123Graph_DCHART_14" hidden="1">#REF!</definedName>
    <definedName name="_104__FDSAUDITLINK__" hidden="1">{"fdsup://directions/FAT%20Viewer?VAR:TM=NTMA&amp;VAR:PCT=0.721311&amp;VAR:Y0=2008&amp;VAR:Y1=2009&amp;VAR:V0=13.255445&amp;VAR:V1=12.271159&amp;VAR:V=12.965612&amp;VAR:AUDIT_ID=160693&amp;VAR:DATE=20080411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Mean&amp;VAR:CHGPERIOD=NA&amp;VAR:FQLFORMULA=FMA_PE&amp;VAR:CU","RRENCY=NA&amp;VAR:P=5014.646500&amp;VAR:V=12.965612&amp;VAR:null=.html"}</definedName>
    <definedName name="_1040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1041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2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3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4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5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6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7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8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9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__123Graph_DCHART_15" hidden="1">#REF!</definedName>
    <definedName name="_105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50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1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2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3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4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5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6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7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1058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59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__123Graph_DCHART_16" hidden="1">#REF!</definedName>
    <definedName name="_106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060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1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2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3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4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5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6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7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8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9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__123Graph_DCHART_17" hidden="1">#REF!</definedName>
    <definedName name="_107__FDSAUDITLINK__" hidden="1">{"fdsup://directions/FAT%20Viewer?VAR:TM=NTMA&amp;VAR:PCT=0.729508&amp;VAR:Y0=2008&amp;VAR:Y1=2009&amp;VAR:V0=13.588563&amp;VAR:V1=12.458817&amp;VAR:V=13.263245&amp;VAR:AUDIT_ID=160693&amp;VAR:DATE=20080408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Mean&amp;VAR:CHGPERIOD=NA&amp;VAR:FQLFORMULA=FMA_PE&amp;VAR:CU","RRENCY=NA&amp;VAR:P=5177.461000&amp;VAR:V=13.263245&amp;VAR:null=.html"}</definedName>
    <definedName name="_1070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1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2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3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4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75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6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7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8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9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__123Graph_DCHART_18" hidden="1">#REF!</definedName>
    <definedName name="_108__FDSAUDITLINK__" hidden="1">{"fdsup://Directions/FactSet Auditing Viewer?action=AUDIT_VALUE&amp;DB=129&amp;ID1=84857710&amp;VALUEID=02001&amp;SDATE=2010&amp;PERIODTYPE=ANN_STD&amp;SCFT=3&amp;window=popup_no_bar&amp;width=385&amp;height=120&amp;START_MAXIMIZED=FALSE&amp;creator=factset&amp;display_string=Audit"}</definedName>
    <definedName name="_1080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1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2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3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4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5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6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7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8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9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__123Graph_DCHART_4" hidden="1">#REF!</definedName>
    <definedName name="_109__FDSAUDITLINK__" hidden="1">{"fdsup://directions/FAT%20Viewer?VAR:TM=NTMA&amp;VAR:PCT=0.740437&amp;VAR:Y0=2008&amp;VAR:Y1=2009&amp;VAR:V0=13.676816&amp;VAR:V1=12.541390&amp;VAR:V=13.362799&amp;VAR:AUDIT_ID=160693&amp;VAR:DATE=20080404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Mean&amp;VAR:CHGPERIOD=NA&amp;VAR:FQLFORMULA=FMA_PE&amp;VAR:CU","RRENCY=NA&amp;VAR:P=5286.150400&amp;VAR:V=13.362799&amp;VAR:null=.html"}</definedName>
    <definedName name="_1090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1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2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3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94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95__FDSAUDITLINK__" hidden="1">{"fdsup://IBCentral/FAT Viewer?action=UPDATE&amp;creator=factset&amp;DOC_NAME=fat:reuters_annual_source_window.fat&amp;display_string=Audit&amp;DYN_ARGS=TRUE&amp;VAR:ID1=74157K84&amp;VAR:RCODE=NINC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6__FDSAUDITLINK__" hidden="1">{"fdsup://IBCentral/FAT Viewer?action=UPDATE&amp;creator=factset&amp;DOC_NAME=fat:reuters_annual_source_window.fat&amp;display_string=Audit&amp;DYN_ARGS=TRUE&amp;VAR:ID1=74157K84&amp;VAR:RCODE=NIB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7__FDSAUDITLINK__" hidden="1">{"fdsup://IBCentral/FAT Viewer?action=UPDATE&amp;creator=factset&amp;DOC_NAME=fat:reuters_annual_source_window.fat&amp;display_string=Audit&amp;DYN_ARGS=TRUE&amp;VAR:ID1=74157K84&amp;VAR:RCODE=SBDA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8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099__FDSAUDITLINK__" hidden="1">{"fdsup://IBCentral/FAT Viewer?action=UPDATE&amp;creator=factset&amp;DOC_NAME=fat:reuters_annual_source_window.fat&amp;display_string=Audit&amp;DYN_ARGS=TRUE&amp;VAR:ID1=74157K84&amp;VAR:RCODE=VEEV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A">#REF!</definedName>
    <definedName name="_10AAMDA">#REF!</definedName>
    <definedName name="_10ABMDA">#REF!</definedName>
    <definedName name="_10AMDA">#REF!</definedName>
    <definedName name="_10BMDA">#REF!</definedName>
    <definedName name="_10E">#REF!</definedName>
    <definedName name="_10G">#REF!</definedName>
    <definedName name="_10M">#REF!</definedName>
    <definedName name="_10MDA">#REF!</definedName>
    <definedName name="_10ME">#REF!</definedName>
    <definedName name="_10MG">#REF!</definedName>
    <definedName name="_10MM">#REF!</definedName>
    <definedName name="_10TA">'[7]שמ"מ מ"ה'!#REF!</definedName>
    <definedName name="_11">#REF!</definedName>
    <definedName name="_11____123Graph_LBL_ACHART_2" hidden="1">#REF!</definedName>
    <definedName name="_11___123Graph_ACHART_1" hidden="1">#REF!</definedName>
    <definedName name="_11___123Graph_CCHART_4" hidden="1">#REF!</definedName>
    <definedName name="_11__123Graph_BEPS_CF" hidden="1">#REF!</definedName>
    <definedName name="_11__123Graph_CCHART_12" hidden="1">#REF!</definedName>
    <definedName name="_11__123Graph_CCHART_4" hidden="1">#REF!</definedName>
    <definedName name="_11__123Graph_CCHART_8" hidden="1">#REF!</definedName>
    <definedName name="_11__123Graph_XCHART_13" hidden="1">#REF!</definedName>
    <definedName name="_11__FDSAUDITLINK__" hidden="1">{"fdsup://directions/FAT Viewer?action=UPDATE&amp;creator=factset&amp;DYN_ARGS=TRUE&amp;DOC_NAME=FAT:FQL_AUDITING_CLIENT_TEMPLATE.FAT&amp;display_string=Audit&amp;VAR:KEY=HUVMJEBCPG&amp;VAR:QUERY=RkZfRUJJVERBX09QRVIoQ0FMLDIwMTAp&amp;WINDOW=FIRST_POPUP&amp;HEIGHT=450&amp;WIDTH=450&amp;START_MAXIMI","ZED=FALSE&amp;VAR:CALENDAR=US&amp;VAR:SYMBOL=LWSN&amp;VAR:INDEX=0"}</definedName>
    <definedName name="_11_9_SOCFWS">#REF!</definedName>
    <definedName name="_11_94">#REF!</definedName>
    <definedName name="_11_95">#REF!</definedName>
    <definedName name="_11_96">#REF!</definedName>
    <definedName name="_11_97">#REF!</definedName>
    <definedName name="_11_98">#REF!</definedName>
    <definedName name="_110__123Graph_DCHART_6" hidden="1">#REF!</definedName>
    <definedName name="_110__FDSAUDITLINK__" hidden="1">{"fdsup://directions/FAT%20Viewer?VAR:TM=NTMA&amp;VAR:PCT=0.743169&amp;VAR:Y0=2008&amp;VAR:Y1=2009&amp;VAR:V0=13.672457&amp;VAR:V1=12.537244&amp;VAR:V=13.361726&amp;VAR:AUDIT_ID=160693&amp;VAR:DATE=20080403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Mean&amp;VAR:CHGPERIOD=NA&amp;VAR:FQLFORMULA=FMA_PE&amp;VAR:CU","RRENCY=NA&amp;VAR:P=5286.170000&amp;VAR:V=13.361726&amp;VAR:null=.html"}</definedName>
    <definedName name="_1100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00_לקוחות">#REF!</definedName>
    <definedName name="_1101__FDSAUDITLINK__" hidden="1">{"fdsup://IBCentral/FAT Viewer?action=UPDATE&amp;creator=factset&amp;DOC_NAME=fat:reuters_annual_source_window.fat&amp;display_string=Audit&amp;DYN_ARGS=TRUE&amp;VAR:ID1=74157K84&amp;VAR:RCODE=FERAD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2__FDSAUDITLINK__" hidden="1">{"fdsup://IBCentral/FAT Viewer?action=UPDATE&amp;creator=factset&amp;DOC_NAME=fat:reuters_annual_source_window.fat&amp;display_string=Audit&amp;DYN_ARGS=TRUE&amp;VAR:ID1=74157K84&amp;VAR:RCODE=FSSGA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3__FDSAUDITLINK__" hidden="1">{"fdsup://IBCentral/FAT Viewer?action=UPDATE&amp;creator=factset&amp;DOC_NAME=fat:reuters_annual_source_window.fat&amp;display_string=Audit&amp;DYN_ARGS=TRUE&amp;VAR:ID1=74157K84&amp;VAR:RCODE=FCOGS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4__FDSAUDITLINK__" hidden="1">{"fdsup://IBCentral/FAT Viewer?action=UPDATE&amp;creator=factset&amp;DOC_NAME=fat:reuters_annual_source_window.fat&amp;display_string=Audit&amp;DYN_ARGS=TRUE&amp;VAR:ID1=74157K84&amp;VAR:RCODE=FDSREVSTOTAL&amp;VAR:SDATE=20091299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1105__FDSAUDITLINK__" hidden="1">{"fdsup://IBCentral/FAT Viewer?action=UPDATE&amp;creator=factset&amp;DOC_NAME=fat:reuters_qtrly_source_window.fat&amp;display_string=Audit&amp;DYN_ARGS=TRUE&amp;VAR:ID1=74157K84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6__FDSAUDITLINK__" hidden="1">{"fdsup://IBCentral/FAT Viewer?action=UPDATE&amp;creator=factset&amp;DOC_NAME=fat:reuters_qtrly_source_window.fat&amp;display_string=Audit&amp;DYN_ARGS=TRUE&amp;VAR:ID1=74157K84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7__FDSAUDITLINK__" hidden="1">{"fdsup://IBCentral/FAT Viewer?action=UPDATE&amp;creator=factset&amp;DOC_NAME=fat:reuters_qtrly_source_window.fat&amp;display_string=Audit&amp;DYN_ARGS=TRUE&amp;VAR:ID1=74157K84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08__FDSAUDITLINK__" hidden="1">{"fdsup://IBCentral/FAT Viewer?action=UPDATE&amp;creator=factset&amp;DOC_NAME=fat:reuters_qtrly_source_window.fat&amp;display_string=Audit&amp;DYN_ARGS=TRUE&amp;VAR:ID1=74157K84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9__FDSAUDITLINK__" hidden="1">{"fdsup://IBCentral/FAT Viewer?action=UPDATE&amp;creator=factset&amp;DOC_NAME=fat:reuters_qtrly_source_window.fat&amp;display_string=Audit&amp;DYN_ARGS=TRUE&amp;VAR:ID1=74157K84&amp;VAR:RCODE=QCP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__123Graph_DCHART_7" hidden="1">#REF!</definedName>
    <definedName name="_111__FDSAUDITLINK__" hidden="1">{"fdsup://directions/FAT%20Viewer?VAR:TM=NTMA&amp;VAR:PCT=0.745902&amp;VAR:Y0=2008&amp;VAR:Y1=2009&amp;VAR:V0=13.527845&amp;VAR:V1=12.404312&amp;VAR:V=13.223503&amp;VAR:AUDIT_ID=160693&amp;VAR:DATE=20080402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Mean&amp;VAR:CHGPERIOD=NA&amp;VAR:FQLFORMULA=FMA_PE&amp;VAR:CU","RRENCY=NA&amp;VAR:P=5197.235000&amp;VAR:V=13.223503&amp;VAR:null=.html"}</definedName>
    <definedName name="_1110__FDSAUDITLINK__" hidden="1">{"fdsup://IBCentral/FAT Viewer?action=UPDATE&amp;creator=factset&amp;DOC_NAME=fat:reuters_qtrly_source_window.fat&amp;display_string=Audit&amp;DYN_ARGS=TRUE&amp;VAR:ID1=74157K84&amp;VAR:RCODE=QPR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1__FDSAUDITLINK__" hidden="1">{"fdsup://IBCentral/FAT Viewer?action=UPDATE&amp;creator=factset&amp;DOC_NAME=fat:reuters_qtrly_source_window.fat&amp;display_string=Audit&amp;DYN_ARGS=TRUE&amp;VAR:ID1=74157K84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2__FDSAUDITLINK__" hidden="1">{"fdsup://IBCentral/FAT Viewer?action=UPDATE&amp;creator=factset&amp;DOC_NAME=fat:reuters_qtrly_source_window.fat&amp;display_string=Audit&amp;DYN_ARGS=TRUE&amp;VAR:ID1=74157K84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3__FDSAUDITLINK__" hidden="1">{"fdsup://IBCentral/FAT Viewer?action=UPDATE&amp;creator=factset&amp;DOC_NAME=fat:reuters_qtrly_source_window.fat&amp;display_string=Audit&amp;DYN_ARGS=TRUE&amp;VAR:ID1=74157K84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4__FDSAUDITLINK__" hidden="1">{"fdsup://IBCentral/FAT Viewer?action=UPDATE&amp;creator=factset&amp;DOC_NAME=fat:reuters_qtrly_source_window.fat&amp;display_string=Audit&amp;DYN_ARGS=TRUE&amp;VAR:ID1=74157K84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5__FDSAUDITLINK__" hidden="1">{"fdsup://IBCentral/FAT Viewer?action=UPDATE&amp;creator=factset&amp;DOC_NAME=fat:reuters_qtrly_source_window.fat&amp;display_string=Audit&amp;DYN_ARGS=TRUE&amp;VAR:ID1=58943310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6__FDSAUDITLINK__" hidden="1">{"fdsup://IBCentral/FAT Viewer?action=UPDATE&amp;creator=factset&amp;DOC_NAME=fat:reuters_qtrly_source_window.fat&amp;display_string=Audit&amp;DYN_ARGS=TRUE&amp;VAR:ID1=58943310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7__FDSAUDITLINK__" hidden="1">{"fdsup://IBCentral/FAT Viewer?action=UPDATE&amp;creator=factset&amp;DOC_NAME=fat:reuters_ltm_source_window.fat&amp;display_string=Audit&amp;DYN_ARGS=TRUE&amp;VAR:ID1=MDP&amp;VAR:RCODE=SOCF&amp;VAR:SDATE=20091299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8__FDSAUDITLINK__" hidden="1">{"fdsup://IBCentral/FAT Viewer?action=UPDATE&amp;creator=factset&amp;DOC_NAME=fat:reuters_ltm_source_window.fat&amp;display_string=Audit&amp;DYN_ARGS=TRUE&amp;VAR:ID1=MDP&amp;VAR:RCODE=SCEX&amp;VAR:SDATE=20091299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9__FDSAUDITLINK__" hidden="1">{"fdsup://IBCentral/FAT Viewer?action=UPDATE&amp;creator=factset&amp;DOC_NAME=fat:reuters_ltm_source_window.fat&amp;display_string=Audit&amp;DYN_ARGS=TRUE&amp;VAR:ID1=MDP&amp;VAR:RCODE=NINC&amp;VAR:SDATE=20091299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__123Graph_DCHART_8" hidden="1">#REF!</definedName>
    <definedName name="_112__FDSAUDITLINK__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{"fdsup://IBCentral/FAT Viewer?action=UPDATE&amp;creator=factset&amp;DOC_NAME=fat:reuters_ltm_source_window.fat&amp;display_string=Audit&amp;DYN_ARGS=TRUE&amp;VAR:ID1=MDP&amp;VAR:RCODE=NIBX&amp;VAR:SDATE=20091299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1__FDSAUDITLINK__" hidden="1">{"fdsup://IBCentral/FAT Viewer?action=UPDATE&amp;creator=factset&amp;DOC_NAME=fat:reuters_ltm_source_window.fat&amp;display_string=Audit&amp;DYN_ARGS=TRUE&amp;VAR:ID1=MDP&amp;VAR:RCODE=SBDA&amp;VAR:SDATE=20091299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2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3__FDSAUDITLINK__" hidden="1">{"fdsup://IBCentral/FAT Viewer?action=UPDATE&amp;creator=factset&amp;DOC_NAME=fat:reuters_ltm_source_window.fat&amp;display_string=Audit&amp;DYN_ARGS=TRUE&amp;VAR:ID1=MDP&amp;VAR:RCODE=VEEV&amp;VAR:SDATE=20091299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4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5__FDSAUDITLINK__" hidden="1">{"fdsup://IBCentral/FAT Viewer?action=UPDATE&amp;creator=factset&amp;DOC_NAME=fat:reuters_ltm_source_window.fat&amp;display_string=Audit&amp;DYN_ARGS=TRUE&amp;VAR:ID1=MDP&amp;VAR:RCODE=FERAD&amp;VAR:SDATE=20091299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6__FDSAUDITLINK__" hidden="1">{"fdsup://IBCentral/FAT Viewer?action=UPDATE&amp;creator=factset&amp;DOC_NAME=fat:reuters_ltm_source_window.fat&amp;display_string=Audit&amp;DYN_ARGS=TRUE&amp;VAR:ID1=MDP&amp;VAR:RCODE=FSSGA&amp;VAR:SDATE=20091299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7__FDSAUDITLINK__" hidden="1">{"fdsup://IBCentral/FAT Viewer?action=UPDATE&amp;creator=factset&amp;DOC_NAME=fat:reuters_ltm_source_window.fat&amp;display_string=Audit&amp;DYN_ARGS=TRUE&amp;VAR:ID1=MDP&amp;VAR:RCODE=FCOGS&amp;VAR:SDATE=20091299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8__FDSAUDITLINK__" hidden="1">{"fdsup://IBCentral/FAT Viewer?action=UPDATE&amp;creator=factset&amp;DOC_NAME=fat:reuters_ltm_source_window.fat&amp;display_string=Audit&amp;DYN_ARGS=TRUE&amp;VAR:ID1=MDP&amp;VAR:RCODE=FDSREVSTOTAL&amp;VAR:SDATE=20091299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129__FDSAUDITLINK__" hidden="1">{"fdsup://IBCentral/FAT Viewer?action=UPDATE&amp;creator=factset&amp;DOC_NAME=fat:reuters_qtrly_source_window.fat&amp;display_string=Audit&amp;DYN_ARGS=TRUE&amp;VAR:ID1=58943310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__123Graph_DCHART_9" hidden="1">#REF!</definedName>
    <definedName name="_113__FDSAUDITLINK__" hidden="1">{"fdsup://directions/FAT%20Viewer?VAR:TM=NTMA&amp;VAR:PCT=0.751366&amp;VAR:Y0=2008&amp;VAR:Y1=2009&amp;VAR:V0=13.047991&amp;VAR:V1=11.963535&amp;VAR:V=12.760399&amp;VAR:AUDIT_ID=160693&amp;VAR:DATE=20080331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Mean&amp;VAR:CHGPERIOD=NA&amp;VAR:FQLFORMULA=FMA_PE&amp;VAR:CU","RRENCY=NA&amp;VAR:P=5038.014000&amp;VAR:V=12.760399&amp;VAR:null=.html"}</definedName>
    <definedName name="_1130__FDSAUDITLINK__" hidden="1">{"fdsup://IBCentral/FAT Viewer?action=UPDATE&amp;creator=factset&amp;DOC_NAME=fat:reuters_qtrly_source_window.fat&amp;display_string=Audit&amp;DYN_ARGS=TRUE&amp;VAR:ID1=58943310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1__FDSAUDITLINK__" hidden="1">{"fdsup://IBCentral/FAT Viewer?action=UPDATE&amp;creator=factset&amp;DOC_NAME=fat:reuters_qtrly_source_window.fat&amp;display_string=Audit&amp;DYN_ARGS=TRUE&amp;VAR:ID1=58943310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2__FDSAUDITLINK__" hidden="1">{"fdsup://IBCentral/FAT Viewer?action=UPDATE&amp;creator=factset&amp;DOC_NAME=fat:reuters_qtrly_source_window.fat&amp;display_string=Audit&amp;DYN_ARGS=TRUE&amp;VAR:ID1=58943310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3__FDSAUDITLINK__" hidden="1">{"fdsup://IBCentral/FAT Viewer?action=UPDATE&amp;creator=factset&amp;DOC_NAME=fat:reuters_qtrly_source_window.fat&amp;display_string=Audit&amp;DYN_ARGS=TRUE&amp;VAR:ID1=58943310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4__FDSAUDITLINK__" hidden="1">{"fdsup://IBCentral/FAT Viewer?action=UPDATE&amp;creator=factset&amp;DOC_NAME=fat:reuters_qtrly_source_window.fat&amp;display_string=Audit&amp;DYN_ARGS=TRUE&amp;VAR:ID1=58943310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5__FDSAUDITLINK__" hidden="1">{"fdsup://IBCentral/FAT Viewer?action=UPDATE&amp;creator=factset&amp;DOC_NAME=fat:reuters_annual_source_window.fat&amp;display_string=Audit&amp;DYN_ARGS=TRUE&amp;VAR:ID1=74157K84&amp;VAR:RCODE=SOCF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6__FDSAUDITLINK__" hidden="1">{"fdsup://IBCentral/FAT Viewer?action=UPDATE&amp;creator=factset&amp;DOC_NAME=fat:reuters_annual_source_window.fat&amp;display_string=Audit&amp;DYN_ARGS=TRUE&amp;VAR:ID1=74157K84&amp;VAR:RCODE=SCE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7__FDSAUDITLINK__" hidden="1">{"fdsup://IBCentral/FAT Viewer?action=UPDATE&amp;creator=factset&amp;DOC_NAME=fat:reuters_qtrly_source_window.fat&amp;display_string=Audit&amp;DYN_ARGS=TRUE&amp;VAR:ID1=07400210&amp;VAR:RCODE=ASTI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8__FDSAUDITLINK__" hidden="1">{"fdsup://IBCentral/FAT Viewer?action=UPDATE&amp;creator=factset&amp;DOC_NAME=fat:reuters_qtrly_source_window.fat&amp;display_string=Audit&amp;DYN_ARGS=TRUE&amp;VAR:ID1=07400210&amp;VAR:RCODE=ACAE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9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__123Graph_DINVAR_A" hidden="1">#REF!</definedName>
    <definedName name="_114__FDSAUDITLINK__" hidden="1">{"fdsup://directions/FAT%20Viewer?VAR:TM=NTMA&amp;VAR:PCT=0.759563&amp;VAR:Y0=2008&amp;VAR:Y1=2009&amp;VAR:V0=12.928210&amp;VAR:V1=11.853773&amp;VAR:V=12.652469&amp;VAR:AUDIT_ID=160693&amp;VAR:DATE=20080328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Mean&amp;VAR:CHGPERIOD=NA&amp;VAR:FQLFORMULA=FMA_PE&amp;VAR:CU","RRENCY=NA&amp;VAR:P=5009.005000&amp;VAR:V=12.652469&amp;VAR:null=.html"}</definedName>
    <definedName name="_1140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1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42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3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4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5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46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47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48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9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__123Graph_DSS5_A" hidden="1">#REF!</definedName>
    <definedName name="_115__FDSAUDITLINK__" hidden="1">{"fdsup://directions/FAT%20Viewer?VAR:TM=NTMA&amp;VAR:PCT=0.762295&amp;VAR:Y0=2008&amp;VAR:Y1=2009&amp;VAR:V0=12.763317&amp;VAR:V1=11.700803&amp;VAR:V=12.493639&amp;VAR:AUDIT_ID=160693&amp;VAR:DATE=20080327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Mean&amp;VAR:CHGPERIOD=NA&amp;VAR:FQLFORMULA=FMA_PE&amp;VAR:CU","RRENCY=NA&amp;VAR:P=4997.084000&amp;VAR:V=12.493639&amp;VAR:null=.html"}</definedName>
    <definedName name="_1150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1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2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3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4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55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6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57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8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59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__123Graph_DSS6_B" hidden="1">#REF!</definedName>
    <definedName name="_116__FDSAUDITLINK__" hidden="1">{"fdsup://directions/FAT%20Viewer?VAR:TM=NTMA&amp;VAR:PCT=0.765027&amp;VAR:Y0=2008&amp;VAR:Y1=2009&amp;VAR:V0=12.834252&amp;VAR:V1=11.761856&amp;VAR:V=12.565061&amp;VAR:AUDIT_ID=160693&amp;VAR:DATE=20080326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Mean&amp;VAR:CHGPERIOD=NA&amp;VAR:FQLFORMULA=FMA_PE&amp;VAR:CU","RRENCY=NA&amp;VAR:P=5008.003400&amp;VAR:V=12.565061&amp;VAR:null=.html"}</definedName>
    <definedName name="_1160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61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62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63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4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7__123Graph_DSS7_A" hidden="1">#REF!</definedName>
    <definedName name="_117__FDSAUDITLINK__" hidden="1">{"fdsup://directions/FAT%20Viewer?VAR:TM=NTMA&amp;VAR:PCT=0.767760&amp;VAR:Y0=2008&amp;VAR:Y1=2009&amp;VAR:V0=12.852824&amp;VAR:V1=11.776039&amp;VAR:V=12.585560&amp;VAR:AUDIT_ID=160693&amp;VAR:DATE=20080325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Mean&amp;VAR:CHGPERIOD=NA&amp;VAR:FQLFORMULA=FMA_PE&amp;VAR:CU","RRENCY=NA&amp;VAR:P=5010.183600&amp;VAR:V=12.585560&amp;VAR:null=.html"}</definedName>
    <definedName name="_118__123Graph_E_Chart_1A" hidden="1">#REF!</definedName>
    <definedName name="_118__FDSAUDITLINK__" hidden="1">{"fdsup://directions/FAT%20Viewer?VAR:TM=NTMA&amp;VAR:PCT=0.770492&amp;VAR:Y0=2008&amp;VAR:Y1=2009&amp;VAR:V0=12.875407&amp;VAR:V1=11.796202&amp;VAR:V=12.610620&amp;VAR:AUDIT_ID=160693&amp;VAR:DATE=20080324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Mean&amp;VAR:CHGPERIOD=NA&amp;VAR:FQLFORMULA=FMA_PE&amp;VAR:CU","RRENCY=NA&amp;VAR:P=4983.885000&amp;VAR:V=12.610620&amp;VAR:null=.html"}</definedName>
    <definedName name="_119__123Graph_ECHART_10" hidden="1">#REF!</definedName>
    <definedName name="_119__FDSAUDITLINK__" hidden="1">{"fdsup://directions/FAT%20Viewer?VAR:TM=NTMA&amp;VAR:PCT=0.781421&amp;VAR:Y0=2008&amp;VAR:Y1=2009&amp;VAR:V0=12.907750&amp;VAR:V1=11.820643&amp;VAR:V=12.653391&amp;VAR:AUDIT_ID=160693&amp;VAR:DATE=20080320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Mean&amp;VAR:CHGPERIOD=NA&amp;VAR:FQLFORMULA=FMA_PE&amp;VAR:CU","RRENCY=NA&amp;VAR:P=4976.353000&amp;VAR:V=12.653391&amp;VAR:null=.html"}</definedName>
    <definedName name="_11A">#REF!</definedName>
    <definedName name="_11AB">#REF!</definedName>
    <definedName name="_11AC">#REF!</definedName>
    <definedName name="_11AD">#REF!</definedName>
    <definedName name="_11AG">#REF!</definedName>
    <definedName name="_11E">#REF!</definedName>
    <definedName name="_11G">#REF!</definedName>
    <definedName name="_11IQ_F_LB_DUE_CY3">"c2083"</definedName>
    <definedName name="_11M">#REF!</definedName>
    <definedName name="_11MA">#REF!</definedName>
    <definedName name="_11MDA">#REF!</definedName>
    <definedName name="_11ME">#REF!</definedName>
    <definedName name="_11MEA">#REF!</definedName>
    <definedName name="_11MG">#REF!</definedName>
    <definedName name="_11MM">#REF!</definedName>
    <definedName name="_12">#REF!</definedName>
    <definedName name="_12___123Graph_ACHART_2" hidden="1">#REF!</definedName>
    <definedName name="_12___123Graph_CCHART_5" hidden="1">#REF!</definedName>
    <definedName name="_12__123Graph_BCHART_111" hidden="1">#REF!</definedName>
    <definedName name="_12__123Graph_CCHART_5" hidden="1">#REF!</definedName>
    <definedName name="_12__123Graph_DCHART_1" hidden="1">#REF!</definedName>
    <definedName name="_12__123Graph_XCHART_12" hidden="1">#REF!</definedName>
    <definedName name="_12__123Graph_XGASOLINE\_2" hidden="1">#REF!</definedName>
    <definedName name="_12__FDSAUDITLINK__" hidden="1">{"fdsup://directions/FAT Viewer?action=UPDATE&amp;creator=factset&amp;DYN_ARGS=TRUE&amp;DOC_NAME=FAT:FQL_AUDITING_CLIENT_TEMPLATE.FAT&amp;display_string=Audit&amp;VAR:KEY=DYHELWXSDM&amp;VAR:QUERY=RkZfRUJJVERBX09QRVIoQ0FMLDIwMTAp&amp;WINDOW=FIRST_POPUP&amp;HEIGHT=450&amp;WIDTH=450&amp;START_MAXIMI","ZED=FALSE&amp;VAR:CALENDAR=US&amp;VAR:SYMBOL=BLKB&amp;VAR:INDEX=0"}</definedName>
    <definedName name="_12_94">#REF!</definedName>
    <definedName name="_12_95">#REF!</definedName>
    <definedName name="_12_96">#REF!</definedName>
    <definedName name="_12_97">#REF!</definedName>
    <definedName name="_12_98">#REF!</definedName>
    <definedName name="_12_GBS_FG">#REF!</definedName>
    <definedName name="_120__123Graph_ECHART_11" hidden="1">#REF!</definedName>
    <definedName name="_120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123Graph_ECHART_12" hidden="1">#REF!</definedName>
    <definedName name="_121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22__123Graph_ECHART_13" hidden="1">#REF!</definedName>
    <definedName name="_122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3__123Graph_ECHART_14" hidden="1">#REF!</definedName>
    <definedName name="_12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24__123Graph_ECHART_15" hidden="1">#REF!</definedName>
    <definedName name="_124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5__123Graph_ECHART_16" hidden="1">#REF!</definedName>
    <definedName name="_125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6__123Graph_ECHART_17" hidden="1">#REF!</definedName>
    <definedName name="_126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27__123Graph_ECHART_18" hidden="1">#REF!</definedName>
    <definedName name="_12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28__123Graph_ECHART_4" hidden="1">#REF!</definedName>
    <definedName name="_12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9__123Graph_ECHART_6" hidden="1">#REF!</definedName>
    <definedName name="_129__FDSAUDITLINK__" hidden="1">{"fdsup://directions/FAT%20Viewer?VAR:TM=NTMA&amp;VAR:PCT=0.816940&amp;VAR:Y0=2008&amp;VAR:Y1=2009&amp;VAR:V0=13.367062&amp;VAR:V1=12.138234&amp;VAR:V=13.123847&amp;VAR:AUDIT_ID=160693&amp;VAR:DATE=20080307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Mean&amp;VAR:CHGPERIOD=NA&amp;VAR:FQLFORMULA=FMA_PE&amp;VAR:CU","RRENCY=NA&amp;VAR:P=5294.586000&amp;VAR:V=13.123847&amp;VAR:null=.html"}</definedName>
    <definedName name="_1294">'[1]טורים 98'!$HK$57</definedName>
    <definedName name="_1295">'[1]טורים 98'!$HJ$57</definedName>
    <definedName name="_1296">'[1]טורים 98'!$HI$57</definedName>
    <definedName name="_12A">#REF!</definedName>
    <definedName name="_12AA">#REF!</definedName>
    <definedName name="_12G">#REF!</definedName>
    <definedName name="_12IQ_FHLB_DUE_CY">"c2082"</definedName>
    <definedName name="_12M">#REF!</definedName>
    <definedName name="_12MDA">#REF!</definedName>
    <definedName name="_12ME">#REF!</definedName>
    <definedName name="_12MG">#REF!</definedName>
    <definedName name="_12MM">#REF!</definedName>
    <definedName name="_12TA">'[7]שמ"מ מ"ה'!#REF!</definedName>
    <definedName name="_13____123Graph_LBL_BCHART_1" hidden="1">#REF!</definedName>
    <definedName name="_13___123Graph_BCHART_1" hidden="1">#REF!</definedName>
    <definedName name="_13___123Graph_DCHART_2" hidden="1">#REF!</definedName>
    <definedName name="_13__123Graph_BCHART_112" hidden="1">#REF!</definedName>
    <definedName name="_13__123Graph_DCHART_2" hidden="1">#REF!</definedName>
    <definedName name="_13__123Graph_DCHART_8" hidden="1">#REF!</definedName>
    <definedName name="_13__123Graph_XCHART_13" hidden="1">#REF!</definedName>
    <definedName name="_13__123Graph_XLIQUIDS" hidden="1">#REF!</definedName>
    <definedName name="_13__FDSAUDITLINK__" hidden="1">{"fdsup://directions/FAT Viewer?action=UPDATE&amp;creator=factset&amp;DYN_ARGS=TRUE&amp;DOC_NAME=FAT:FQL_AUDITING_CLIENT_TEMPLATE.FAT&amp;display_string=Audit&amp;VAR:KEY=PMBCXYHMJW&amp;VAR:QUERY=RkZfRUJJVERBX09QRVIoQ0FMLDIwMTAp&amp;WINDOW=FIRST_POPUP&amp;HEIGHT=450&amp;WIDTH=450&amp;START_MAXIMI","ZED=FALSE&amp;VAR:CALENDAR=US&amp;VAR:SYMBOL=PMTC&amp;VAR:INDEX=0"}</definedName>
    <definedName name="_13_GBS_INCOME">#REF!</definedName>
    <definedName name="_130__123Graph_ECHART_7" hidden="1">#REF!</definedName>
    <definedName name="_130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000_חייבים_אחרים">#REF!</definedName>
    <definedName name="_131__123Graph_ECHART_8" hidden="1">#REF!</definedName>
    <definedName name="_131__FDSAUDITLINK__" hidden="1">{"fdsup://directions/FAT%20Viewer?VAR:TM=NTMA&amp;VAR:PCT=0.822404&amp;VAR:Y0=2008&amp;VAR:Y1=2009&amp;VAR:V0=13.584209&amp;VAR:V1=12.340442&amp;VAR:V=13.345334&amp;VAR:AUDIT_ID=160693&amp;VAR:DATE=20080305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Mean&amp;VAR:CHGPERIOD=NA&amp;VAR:FQLFORMULA=FMA_PE&amp;VAR:CU","RRENCY=NA&amp;VAR:P=5320.653300&amp;VAR:V=13.345334&amp;VAR:null=.html"}</definedName>
    <definedName name="_132__123Graph_ECHART_9" hidden="1">#REF!</definedName>
    <definedName name="_132__FDSAUDITLINK__" hidden="1">{"fdsup://directions/FAT%20Viewer?VAR:TM=NTMA&amp;VAR:PCT=0.825137&amp;VAR:Y0=2008&amp;VAR:Y1=2009&amp;VAR:V0=13.502879&amp;VAR:V1=12.265048&amp;VAR:V=13.268715&amp;VAR:AUDIT_ID=160693&amp;VAR:DATE=20080304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Mean&amp;VAR:CHGPERIOD=NA&amp;VAR:FQLFORMULA=FMA_PE&amp;VAR:CU","RRENCY=NA&amp;VAR:P=5261.165500&amp;VAR:V=13.268715&amp;VAR:null=.html"}</definedName>
    <definedName name="_133__123Graph_F_Chart_1A" hidden="1">#REF!</definedName>
    <definedName name="_133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123Graph_FCHART_10" hidden="1">#REF!</definedName>
    <definedName name="_134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5__123Graph_FCHART_11" hidden="1">#REF!</definedName>
    <definedName name="_135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36__123Graph_FCHART_12" hidden="1">#REF!</definedName>
    <definedName name="_136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137__123Graph_FCHART_13" hidden="1">#REF!</definedName>
    <definedName name="_13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8__123Graph_FCHART_14" hidden="1">#REF!</definedName>
    <definedName name="_138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39__123Graph_FCHART_15" hidden="1">#REF!</definedName>
    <definedName name="_139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2_E">#REF!</definedName>
    <definedName name="_1392AL">'[7]שמ"מ מ"ה'!#REF!</definedName>
    <definedName name="_1392M">#REF!</definedName>
    <definedName name="_13A">#REF!</definedName>
    <definedName name="_13AA">#REF!</definedName>
    <definedName name="_13AB">#REF!</definedName>
    <definedName name="_13AMDA">#REF!</definedName>
    <definedName name="_13G">#REF!</definedName>
    <definedName name="_13HG">'[8]ער"ז דוח מס:מיעוט'!$K$323:$BS$724</definedName>
    <definedName name="_13M">#REF!</definedName>
    <definedName name="_13MDA">#REF!</definedName>
    <definedName name="_13ME">#REF!</definedName>
    <definedName name="_13MG">#REF!</definedName>
    <definedName name="_13MM">#REF!</definedName>
    <definedName name="_14____123Graph_XCHART_1" hidden="1">#REF!</definedName>
    <definedName name="_14___123Graph_DCHART_3" hidden="1">#REF!</definedName>
    <definedName name="_14__123Graph_BCHART_26" hidden="1">#REF!</definedName>
    <definedName name="_14__123Graph_DCHART_3" hidden="1">#REF!</definedName>
    <definedName name="_14__123Graph_LBL_ACHART_3" hidden="1">#REF!</definedName>
    <definedName name="_14__FDSAUDITLINK__" hidden="1">{"fdsup://directions/FAT Viewer?action=UPDATE&amp;creator=factset&amp;DYN_ARGS=TRUE&amp;DOC_NAME=FAT:FQL_AUDITING_CLIENT_TEMPLATE.FAT&amp;display_string=Audit&amp;VAR:KEY=TKHGJSRAXQ&amp;VAR:QUERY=RkZfRUJJVERBX09QRVIoQ0FMLDIwMTAp&amp;WINDOW=FIRST_POPUP&amp;HEIGHT=450&amp;WIDTH=450&amp;START_MAXIMI","ZED=FALSE&amp;VAR:CALENDAR=US&amp;VAR:SYMBOL=ANSS&amp;VAR:INDEX=0"}</definedName>
    <definedName name="_14_GBS_WIP">#REF!</definedName>
    <definedName name="_140__123Graph_FCHART_16" hidden="1">#REF!</definedName>
    <definedName name="_140__FDSAUDITLINK__" hidden="1">{"fdsup://directions/FAT%20Viewer?VAR:TM=NTMA&amp;VAR:PCT=0.855191&amp;VAR:Y0=2008&amp;VAR:Y1=2009&amp;VAR:V0=13.720214&amp;VAR:V1=12.574999&amp;VAR:V=13.541629&amp;VAR:AUDIT_ID=160693&amp;VAR:DATE=20080222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Mean&amp;VAR:CHGPERIOD=NA&amp;VAR:FQLFORMULA=FMA_PE&amp;VAR:CU","RRENCY=NA&amp;VAR:P=5206.015600&amp;VAR:V=13.541629&amp;VAR:null=.html"}</definedName>
    <definedName name="_141__123Graph_FCHART_4" hidden="1">#REF!</definedName>
    <definedName name="_141__FDSAUDITLINK__" hidden="1">{"fdsup://directions/FAT%20Viewer?VAR:TM=NTMA&amp;VAR:PCT=0.857923&amp;VAR:Y0=2008&amp;VAR:Y1=2009&amp;VAR:V0=13.824632&amp;VAR:V1=12.637710&amp;VAR:V=13.642589&amp;VAR:AUDIT_ID=160693&amp;VAR:DATE=20080221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Mean&amp;VAR:CHGPERIOD=NA&amp;VAR:FQLFORMULA=FMA_PE&amp;VAR:CU","RRENCY=NA&amp;VAR:P=5212.753000&amp;VAR:V=13.642589&amp;VAR:null=.html"}</definedName>
    <definedName name="_142__123Graph_FCHART_6" hidden="1">#REF!</definedName>
    <definedName name="_142__FDSAUDITLINK__" hidden="1">{"fdsup://directions/FAT%20Viewer?VAR:TM=NTMA&amp;VAR:PCT=0.860656&amp;VAR:Y0=2008&amp;VAR:Y1=2009&amp;VAR:V0=13.858381&amp;VAR:V1=12.678690&amp;VAR:V=13.681003&amp;VAR:AUDIT_ID=160693&amp;VAR:DATE=20080220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Mean&amp;VAR:CHGPERIOD=NA&amp;VAR:FQLFORMULA=FMA_PE&amp;VAR:CU","RRENCY=NA&amp;VAR:P=5174.357400&amp;VAR:V=13.681003&amp;VAR:null=.html"}</definedName>
    <definedName name="_143__123Graph_FCHART_7" hidden="1">#REF!</definedName>
    <definedName name="_14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4__123Graph_FCHART_8" hidden="1">#REF!</definedName>
    <definedName name="_144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123Graph_FCHART_9" hidden="1">#REF!</definedName>
    <definedName name="_145__FDSAUDITLINK__" hidden="1">{"fdsup://directions/FAT%20Viewer?VAR:TM=NTMA&amp;VAR:PCT=0.874317&amp;VAR:Y0=2008&amp;VAR:Y1=2009&amp;VAR:V0=13.394089&amp;VAR:V1=12.288649&amp;VAR:V=13.244349&amp;VAR:AUDIT_ID=160693&amp;VAR:DATE=20080215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Mean&amp;VAR:CHGPERIOD=NA&amp;VAR:FQLFORMULA=FMA_PE&amp;VAR:CU","RRENCY=NA&amp;VAR:P=5110.186000&amp;VAR:V=13.244349&amp;VAR:null=.html"}</definedName>
    <definedName name="_146__123Graph_LBL_ACHART_1" hidden="1">#N/A</definedName>
    <definedName name="_146__FDSAUDITLINK__" hidden="1">{"fdsup://directions/FAT%20Viewer?VAR:TM=NTMA&amp;VAR:PCT=0.877049&amp;VAR:Y0=2008&amp;VAR:Y1=2009&amp;VAR:V0=13.538796&amp;VAR:V1=12.423618&amp;VAR:V=13.391007&amp;VAR:AUDIT_ID=160693&amp;VAR:DATE=20080214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Mean&amp;VAR:CHGPERIOD=NA&amp;VAR:FQLFORMULA=FMA_PE&amp;VAR:CU","RRENCY=NA&amp;VAR:P=5192.183000&amp;VAR:V=13.391007&amp;VAR:null=.html"}</definedName>
    <definedName name="_147__123Graph_LBL_ACHART_3" hidden="1">#N/A</definedName>
    <definedName name="_147__FDSAUDITLINK__" hidden="1">{"fdsup://directions/FAT%20Viewer?VAR:TM=NTMA&amp;VAR:PCT=0.879781&amp;VAR:Y0=2008&amp;VAR:Y1=2009&amp;VAR:V0=13.508698&amp;VAR:V1=12.389471&amp;VAR:V=13.363567&amp;VAR:AUDIT_ID=160693&amp;VAR:DATE=20080213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Mean&amp;VAR:CHGPERIOD=NA&amp;VAR:FQLFORMULA=FMA_PE&amp;VAR:CU","RRENCY=NA&amp;VAR:P=5161.600600&amp;VAR:V=13.363567&amp;VAR:null=.html"}</definedName>
    <definedName name="_148__123Graph_LBL_DCHART_1" hidden="1">#N/A</definedName>
    <definedName name="_148__FDSAUDITLINK__" hidden="1">{"fdsup://directions/FAT%20Viewer?VAR:TM=NTMA&amp;VAR:PCT=0.882514&amp;VAR:Y0=2008&amp;VAR:Y1=2009&amp;VAR:V0=13.529122&amp;VAR:V1=12.407620&amp;VAR:V=13.386961&amp;VAR:AUDIT_ID=160693&amp;VAR:DATE=20080212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Mean&amp;VAR:CHGPERIOD=NA&amp;VAR:FQLFORMULA=FMA_PE&amp;VAR:CU","RRENCY=NA&amp;VAR:P=5197.686500&amp;VAR:V=13.386961&amp;VAR:null=.html"}</definedName>
    <definedName name="_149__123Graph_X_Chart_1A" hidden="1">#REF!</definedName>
    <definedName name="_149__FDSAUDITLINK__" hidden="1">{"fdsup://directions/FAT%20Viewer?VAR:TM=NTMA&amp;VAR:PCT=0.885246&amp;VAR:Y0=2008&amp;VAR:Y1=2009&amp;VAR:V0=13.728142&amp;VAR:V1=12.544408&amp;VAR:V=13.581078&amp;VAR:AUDIT_ID=160693&amp;VAR:DATE=20080211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Mean&amp;VAR:CHGPERIOD=NA&amp;VAR:FQLFORMULA=FMA_PE&amp;VAR:CU","RRENCY=NA&amp;VAR:P=5161.003400&amp;VAR:V=13.581078&amp;VAR:null=.html"}</definedName>
    <definedName name="_14A">#REF!</definedName>
    <definedName name="_14AA">#REF!</definedName>
    <definedName name="_14AB">#REF!</definedName>
    <definedName name="_14G">#REF!</definedName>
    <definedName name="_14GA">#REF!</definedName>
    <definedName name="_14GB">#REF!</definedName>
    <definedName name="_14M">#REF!</definedName>
    <definedName name="_14MA">#REF!</definedName>
    <definedName name="_14MDA">#REF!</definedName>
    <definedName name="_14MG">#REF!</definedName>
    <definedName name="_14MM">#REF!</definedName>
    <definedName name="_15___123Graph_BEPS_CF" hidden="1">#REF!</definedName>
    <definedName name="_15___123Graph_DCHART_4" hidden="1">#REF!</definedName>
    <definedName name="_15__123Graph_DCHART_4" hidden="1">#REF!</definedName>
    <definedName name="_15__123Graph_LBL_ACHART_4" hidden="1">#REF!</definedName>
    <definedName name="_15__123Graph_XOP_COSTS" hidden="1">#REF!</definedName>
    <definedName name="_15__FDSAUDITLINK__" hidden="1">{"fdsup://directions/FAT Viewer?action=UPDATE&amp;creator=factset&amp;DYN_ARGS=TRUE&amp;DOC_NAME=FAT:FQL_AUDITING_CLIENT_TEMPLATE.FAT&amp;display_string=Audit&amp;VAR:KEY=LWZWHUZSDI&amp;VAR:QUERY=RkZfRUJJVERBX09QRVIoQ0FMLDIwMTAp&amp;WINDOW=FIRST_POPUP&amp;HEIGHT=450&amp;WIDTH=450&amp;START_MAXIMI","ZED=FALSE&amp;VAR:CALENDAR=US&amp;VAR:SYMBOL=ADSK&amp;VAR:INDEX=0"}</definedName>
    <definedName name="_15_0__123Grap" hidden="1">#REF!</definedName>
    <definedName name="_15_SCHED_2A">#REF!</definedName>
    <definedName name="_150__123Graph_XChart_1" hidden="1">#REF!</definedName>
    <definedName name="_15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51__123Graph_XCHART_10" hidden="1">#REF!</definedName>
    <definedName name="_151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2__123Graph_XCHART_11" hidden="1">#REF!</definedName>
    <definedName name="_152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3__123Graph_XCHART_12" hidden="1">#REF!</definedName>
    <definedName name="_153__FDSAUDITLINK__" hidden="1">{"fdsup://IBCentral/FAT Viewer?action=UPDATE&amp;creator=factset&amp;DOC_NAME=fat:reuters_qtrly_shs_src_window.fat&amp;display_string=Audit&amp;DYN_ARGS=TRUE&amp;VAR:ID1=03662Q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4__123Graph_XCHART_13" hidden="1">#REF!</definedName>
    <definedName name="_154__FDSAUDITLINK__" hidden="1">{"fdsup://IBCentral/FAT Viewer?action=UPDATE&amp;creator=factset&amp;DOC_NAME=fat:reuters_qtrly_shs_src_window.fat&amp;display_string=Audit&amp;DYN_ARGS=TRUE&amp;VAR:ID1=86268510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5__123Graph_XCHART_14" hidden="1">#REF!</definedName>
    <definedName name="_155__FDSAUDITLINK__" hidden="1">{"fdsup://directions/FAT%20Viewer?VAR:TM=NTMA&amp;VAR:PCT=0.912568&amp;VAR:Y0=2008&amp;VAR:Y1=2009&amp;VAR:V0=14.220743&amp;VAR:V1=12.957782&amp;VAR:V=14.100582&amp;VAR:AUDIT_ID=160693&amp;VAR:DATE=20080201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Mean&amp;VAR:CHGPERIOD=NA&amp;VAR:FQLFORMULA=FMA_PE&amp;VAR:CU","RRENCY=NA&amp;VAR:P=5414.161600&amp;VAR:V=14.100582&amp;VAR:null=.html"}</definedName>
    <definedName name="_156__123Graph_XCHART_15" hidden="1">#REF!</definedName>
    <definedName name="_15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7__123Graph_XCHART_16" hidden="1">#REF!</definedName>
    <definedName name="_157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58__123Graph_XChart_2" hidden="1">#REF!</definedName>
    <definedName name="_158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59__123Graph_XCHART_20" hidden="1">#REF!</definedName>
    <definedName name="_159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5A">#REF!</definedName>
    <definedName name="_15G">#REF!</definedName>
    <definedName name="_15M">#REF!</definedName>
    <definedName name="_15MDA">#REF!</definedName>
    <definedName name="_15MG">#REF!</definedName>
    <definedName name="_15wrn.²Ä1­Ó¤ë1_Ü20¤H." hidden="1">{#N/A,#N/A,FALSE,"²Ä1­Ó¤ë"}</definedName>
    <definedName name="_15wrn.²Ä1­Ó¤ë1_Ü20¤H._1" hidden="1">{#N/A,#N/A,FALSE,"²Ä1­Ó¤ë"}</definedName>
    <definedName name="_15wrn.²Ä1­Ó¤ë1_Ü20¤H._1_1" hidden="1">{#N/A,#N/A,FALSE,"²Ä1­Ó¤ë"}</definedName>
    <definedName name="_15wrn.²Ä1­Ó¤ë1_Ü20¤H._1_2" hidden="1">{#N/A,#N/A,FALSE,"²Ä1­Ó¤ë"}</definedName>
    <definedName name="_15wrn.²Ä1­Ó¤ë1_Ü20¤H._1_3" hidden="1">{#N/A,#N/A,FALSE,"²Ä1­Ó¤ë"}</definedName>
    <definedName name="_15wrn.²Ä1­Ó¤ë1_Ü20¤H._1_4" hidden="1">{#N/A,#N/A,FALSE,"²Ä1­Ó¤ë"}</definedName>
    <definedName name="_15wrn.²Ä1­Ó¤ë1_Ü20¤H._1_5" hidden="1">{#N/A,#N/A,FALSE,"²Ä1­Ó¤ë"}</definedName>
    <definedName name="_15wrn.²Ä1­Ó¤ë1_Ü20¤H._2" hidden="1">{#N/A,#N/A,FALSE,"²Ä1­Ó¤ë"}</definedName>
    <definedName name="_15wrn.²Ä1­Ó¤ë1_Ü20¤H._2_1" hidden="1">{#N/A,#N/A,FALSE,"²Ä1­Ó¤ë"}</definedName>
    <definedName name="_15wrn.²Ä1­Ó¤ë1_Ü20¤H._2_2" hidden="1">{#N/A,#N/A,FALSE,"²Ä1­Ó¤ë"}</definedName>
    <definedName name="_15wrn.²Ä1­Ó¤ë1_Ü20¤H._2_3" hidden="1">{#N/A,#N/A,FALSE,"²Ä1­Ó¤ë"}</definedName>
    <definedName name="_15wrn.²Ä1­Ó¤ë1_Ü20¤H._2_4" hidden="1">{#N/A,#N/A,FALSE,"²Ä1­Ó¤ë"}</definedName>
    <definedName name="_15wrn.²Ä1­Ó¤ë1_Ü20¤H._2_5" hidden="1">{#N/A,#N/A,FALSE,"²Ä1­Ó¤ë"}</definedName>
    <definedName name="_15wrn.²Ä1­Ó¤ë1_Ü20¤H._3" hidden="1">{#N/A,#N/A,FALSE,"²Ä1­Ó¤ë"}</definedName>
    <definedName name="_15wrn.²Ä1­Ó¤ë1_Ü20¤H._3_1" hidden="1">{#N/A,#N/A,FALSE,"²Ä1­Ó¤ë"}</definedName>
    <definedName name="_15wrn.²Ä1­Ó¤ë1_Ü20¤H._3_2" hidden="1">{#N/A,#N/A,FALSE,"²Ä1­Ó¤ë"}</definedName>
    <definedName name="_15wrn.²Ä1­Ó¤ë1_Ü20¤H._3_3" hidden="1">{#N/A,#N/A,FALSE,"²Ä1­Ó¤ë"}</definedName>
    <definedName name="_15wrn.²Ä1­Ó¤ë1_Ü20¤H._3_4" hidden="1">{#N/A,#N/A,FALSE,"²Ä1­Ó¤ë"}</definedName>
    <definedName name="_15wrn.²Ä1­Ó¤ë1_Ü20¤H._3_5" hidden="1">{#N/A,#N/A,FALSE,"²Ä1­Ó¤ë"}</definedName>
    <definedName name="_15wrn.²Ä1­Ó¤ë1_Ü20¤H._4" hidden="1">{#N/A,#N/A,FALSE,"²Ä1­Ó¤ë"}</definedName>
    <definedName name="_15wrn.²Ä1­Ó¤ë1_Ü20¤H._4_1" hidden="1">{#N/A,#N/A,FALSE,"²Ä1­Ó¤ë"}</definedName>
    <definedName name="_15wrn.²Ä1­Ó¤ë1_Ü20¤H._4_2" hidden="1">{#N/A,#N/A,FALSE,"²Ä1­Ó¤ë"}</definedName>
    <definedName name="_15wrn.²Ä1­Ó¤ë1_Ü20¤H._4_3" hidden="1">{#N/A,#N/A,FALSE,"²Ä1­Ó¤ë"}</definedName>
    <definedName name="_15wrn.²Ä1­Ó¤ë1_Ü20¤H._4_4" hidden="1">{#N/A,#N/A,FALSE,"²Ä1­Ó¤ë"}</definedName>
    <definedName name="_15wrn.²Ä1­Ó¤ë1_Ü20¤H._4_5" hidden="1">{#N/A,#N/A,FALSE,"²Ä1­Ó¤ë"}</definedName>
    <definedName name="_15wrn.²Ä1­Ó¤ë1_Ü20¤H._5" hidden="1">{#N/A,#N/A,FALSE,"²Ä1­Ó¤ë"}</definedName>
    <definedName name="_15wrn.²Ä1­Ó¤ë1_Ü20¤H._5_1" hidden="1">{#N/A,#N/A,FALSE,"²Ä1­Ó¤ë"}</definedName>
    <definedName name="_15wrn.²Ä1­Ó¤ë1_Ü20¤H._5_2" hidden="1">{#N/A,#N/A,FALSE,"²Ä1­Ó¤ë"}</definedName>
    <definedName name="_15wrn.²Ä1­Ó¤ë1_Ü20¤H._5_3" hidden="1">{#N/A,#N/A,FALSE,"²Ä1­Ó¤ë"}</definedName>
    <definedName name="_15wrn.²Ä1­Ó¤ë1_Ü20¤H._5_4" hidden="1">{#N/A,#N/A,FALSE,"²Ä1­Ó¤ë"}</definedName>
    <definedName name="_15wrn.²Ä1­Ó¤ë1_Ü20¤H._5_5" hidden="1">{#N/A,#N/A,FALSE,"²Ä1­Ó¤ë"}</definedName>
    <definedName name="_16____123Graph_XCHART_2" hidden="1">#REF!</definedName>
    <definedName name="_16___123Graph_DCHART_5" hidden="1">#REF!</definedName>
    <definedName name="_16___123Graph_LBL_ACHART_1" hidden="1">#REF!</definedName>
    <definedName name="_16__123Graph_DCHART_5" hidden="1">#REF!</definedName>
    <definedName name="_16__123Graph_LBL_BCHART_3" hidden="1">#REF!</definedName>
    <definedName name="_16__123Graph_XR_M_MARG" hidden="1">#REF!</definedName>
    <definedName name="_1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16_0__123Graph_A" hidden="1">#REF!</definedName>
    <definedName name="_16_SCHED_2B">#REF!</definedName>
    <definedName name="_160__123Graph_XCHART_21" hidden="1">#REF!</definedName>
    <definedName name="_160__FDSAUDITLINK__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0_מלאי">#REF!</definedName>
    <definedName name="_161__123Graph_XCHART_22" hidden="1">#REF!</definedName>
    <definedName name="_161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62__123Graph_XCHART_23" hidden="1">#REF!</definedName>
    <definedName name="_162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63__123Graph_XChart_3" hidden="1">#REF!</definedName>
    <definedName name="_163__FDSAUDITLINK__" hidden="1">{"fdsup://IBCentral/FAT Viewer?action=UPDATE&amp;creator=factset&amp;DOC_NAME=fat:reuters_qtrly_source_window.fat&amp;display_string=Audit&amp;DYN_ARGS=TRUE&amp;VAR:ID1=88554D20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4__123Graph_XChart_4" hidden="1">#REF!</definedName>
    <definedName name="_164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5__123Graph_XChart_5" hidden="1">#REF!</definedName>
    <definedName name="_165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66__123Graph_XChart_6" hidden="1">#REF!</definedName>
    <definedName name="_166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7__123Graph_XCHART_8" hidden="1">#REF!</definedName>
    <definedName name="_167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8__123Graph_XCHART_9" hidden="1">#REF!</definedName>
    <definedName name="_168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69__FDSAUDITLINK__" hidden="1">{"fdsup://directions/FAT%20Viewer?VAR:TM=NTMA&amp;VAR:PCT=0.959016&amp;VAR:Y0=2008&amp;VAR:Y1=2009&amp;VAR:V0=14.453643&amp;VAR:V1=13.401362&amp;VAR:V=14.407280&amp;VAR:AUDIT_ID=160693&amp;VAR:DATE=20080115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Mean&amp;VAR:CHGPERIOD=NA&amp;VAR:FQLFORMULA=FMA_PE&amp;VAR:CU","RRENCY=NA&amp;VAR:P=5572.556600&amp;VAR:V=14.407280&amp;VAR:null=.html"}</definedName>
    <definedName name="_16A">#REF!</definedName>
    <definedName name="_16G">#REF!</definedName>
    <definedName name="_16M">#REF!</definedName>
    <definedName name="_16MDA">#REF!</definedName>
    <definedName name="_16MG">#REF!</definedName>
    <definedName name="_17___123Graph_ECHART_2" hidden="1">#REF!</definedName>
    <definedName name="_17___123Graph_LBL_ACHART_2" hidden="1">#REF!</definedName>
    <definedName name="_17__123Graph_ECHART_2" hidden="1">#REF!</definedName>
    <definedName name="_17__123Graph_LBL_BCHART_4" hidden="1">#REF!</definedName>
    <definedName name="_1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17_0__123Graph_BEPS" hidden="1">#REF!</definedName>
    <definedName name="_17_SCHED_2C">#REF!</definedName>
    <definedName name="_170__FDSAUDITLINK__" hidden="1">{"fdsup://Directions/FactSet Auditing Viewer?action=AUDIT_VALUE&amp;DB=129&amp;ID1=63707110&amp;VALUEID=03051&amp;SDATE=2009&amp;PERIODTYPE=ANN_STD&amp;window=popup_no_bar&amp;width=385&amp;height=120&amp;START_MAXIMIZED=FALSE&amp;creator=factset&amp;display_string=Audit"}</definedName>
    <definedName name="_171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71_0_S" hidden="1">#N/A</definedName>
    <definedName name="_172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2_0_Table2_" hidden="1">#N/A</definedName>
    <definedName name="_173__FDSAUDITLINK__" hidden="1">{"fdsup://directions/FAT%20Viewer?VAR:TM=NTMA&amp;VAR:PCT=0.969863&amp;VAR:Y0=2010&amp;VAR:Y1=2011&amp;VAR:V0=14.500333&amp;VAR:V1=12.533665&amp;VAR:V=14.432086&amp;VAR:AUDIT_ID=160693&amp;VAR:DATE=20100111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Mean&amp;VAR:CHGPERIOD=NA&amp;VAR:FQLFORMULA=FMA_PE&amp;VAR:CU","RRENCY=NA&amp;VAR:P=3540.264600&amp;VAR:V=14.432086&amp;VAR:null=.html"}</definedName>
    <definedName name="_173_0_Table2_" hidden="1">#N/A</definedName>
    <definedName name="_174__FDSAUDITLINK__" hidden="1">{"fdsup://directions/FAT%20Viewer?VAR:TM=NTMA&amp;VAR:PCT=0.978082&amp;VAR:Y0=2010&amp;VAR:Y1=2011&amp;VAR:V0=14.546833&amp;VAR:V1=12.636151&amp;VAR:V=14.498782&amp;VAR:AUDIT_ID=160693&amp;VAR:DATE=20100108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Mean&amp;VAR:CHGPERIOD=NA&amp;VAR:FQLFORMULA=FMA_PE&amp;VAR:CU","RRENCY=NA&amp;VAR:P=3501.139200&amp;VAR:V=14.498782&amp;VAR:null=.html"}</definedName>
    <definedName name="_174_0_0_K" hidden="1">#REF!</definedName>
    <definedName name="_175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5_0_0_S" hidden="1">#REF!</definedName>
    <definedName name="_176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7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0_0Cwvu.GREY_A" hidden="1">#N/A</definedName>
    <definedName name="_179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A">#REF!</definedName>
    <definedName name="_17AB">#REF!</definedName>
    <definedName name="_17AC">#REF!</definedName>
    <definedName name="_17AD">#REF!</definedName>
    <definedName name="_17AMDA">#REF!</definedName>
    <definedName name="_17G">#REF!</definedName>
    <definedName name="_17M">#REF!</definedName>
    <definedName name="_17MDA">#REF!</definedName>
    <definedName name="_18___123Graph_ACHART_1" hidden="1">#REF!</definedName>
    <definedName name="_18___123Graph_ECHART_3" hidden="1">#REF!</definedName>
    <definedName name="_18___123Graph_LBL_BCHART_1" hidden="1">#REF!</definedName>
    <definedName name="_18__123Graph_ECHART_3" hidden="1">#REF!</definedName>
    <definedName name="_18__123Graph_LBL_CCHART_3" hidden="1">#REF!</definedName>
    <definedName name="_1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18_0_0__123Graph_A" hidden="1">#REF!</definedName>
    <definedName name="_18_0_Table2_" hidden="1">#REF!</definedName>
    <definedName name="_18_SCHED_2D">#REF!</definedName>
    <definedName name="_180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1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2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3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4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5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86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7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8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9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A">#REF!</definedName>
    <definedName name="_18G">#REF!</definedName>
    <definedName name="_18MDA">#REF!</definedName>
    <definedName name="_19___123Graph_ECHART_4" hidden="1">#REF!</definedName>
    <definedName name="_19___123Graph_XCHART_1" hidden="1">#REF!</definedName>
    <definedName name="_19__123Graph_CCHART_111" hidden="1">#REF!</definedName>
    <definedName name="_19__123Graph_ECHART_4" hidden="1">#REF!</definedName>
    <definedName name="_19__123Graph_XCHART_1" hidden="1">#REF!</definedName>
    <definedName name="_1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19_0_0__123Graph_BEPS" hidden="1">#REF!</definedName>
    <definedName name="_19_0_Table2_" hidden="1">#REF!</definedName>
    <definedName name="_19_SCHED_2F">#REF!</definedName>
    <definedName name="_190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1_0_F" hidden="1">#REF!</definedName>
    <definedName name="_192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5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6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7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0__FDSAUDITLINK__" hidden="1">{"fdsup://IBCentral/FAT Viewer?action=UPDATE&amp;creator=factset&amp;DOC_NAME=fat:reuters_semi_source_window.fat&amp;display_string=Audit&amp;DYN_ARGS=TRUE&amp;VAR:ID1=CYB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1__FDSAUDITLINK__" hidden="1">{"fdsup://IBCentral/FAT Viewer?action=UPDATE&amp;creator=factset&amp;DOC_NAME=fat:reuters_semi_source_window.fat&amp;display_string=Audit&amp;DYN_ARGS=TRUE&amp;VAR:ID1=ARTG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2__FDSAUDITLINK__" hidden="1">{"fdsup://IBCentral/FAT Viewer?action=UPDATE&amp;creator=factset&amp;DOC_NAME=fat:reuters_semi_source_window.fat&amp;display_string=Audit&amp;DYN_ARGS=TRUE&amp;VAR:ID1=EBAY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3__FDSAUDITLINK__" hidden="1">{"fdsup://IBCentral/FAT Viewer?action=UPDATE&amp;creator=factset&amp;DOC_NAME=fat:reuters_qtrly_source_window.fat&amp;display_string=Audit&amp;DYN_ARGS=TRUE&amp;VAR:ID1=38259P50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84__FDSAUDITLINK__" hidden="1">{"fdsup://IBCentral/FAT Viewer?action=UPDATE&amp;creator=factset&amp;DOC_NAME=fat:reuters_semi_source_window.fat&amp;display_string=Audit&amp;DYN_ARGS=TRUE&amp;VAR:ID1=GSI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5__FDSAUDITLINK__" hidden="1">{"fdsup://IBCentral/FAT Viewer?action=UPDATE&amp;creator=factset&amp;DOC_NAME=fat:reuters_semi_source_window.fat&amp;display_string=Audit&amp;DYN_ARGS=TRUE&amp;VAR:ID1=MA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1986__FDSAUDITLINK__" hidden="1">{"fdsup://IBCentral/FAT Viewer?action=UPDATE&amp;creator=factset&amp;DOC_NAME=fat:reuters_semi_source_window.fat&amp;display_string=Audit&amp;DYN_ARGS=TRUE&amp;VAR:ID1=MEL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6_equity_recon">#REF!</definedName>
    <definedName name="_1987__FDSAUDITLINK__" hidden="1">{"fdsup://IBCentral/FAT Viewer?action=UPDATE&amp;creator=factset&amp;DOC_NAME=fat:reuters_semi_source_window.fat&amp;display_string=Audit&amp;DYN_ARGS=TRUE&amp;VAR:ID1=NFLX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7_equity_recon">#REF!</definedName>
    <definedName name="_1987_to_current_equity_recon">#REF!</definedName>
    <definedName name="_1988__FDSAUDITLINK__" hidden="1">{"fdsup://IBCentral/FAT Viewer?action=UPDATE&amp;creator=factset&amp;DOC_NAME=fat:reuters_semi_source_window.fat&amp;display_string=Audit&amp;DYN_ARGS=TRUE&amp;VAR:ID1=PCLN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8_equity_recon">#REF!</definedName>
    <definedName name="_1989__FDSAUDITLINK__" hidden="1">{"fdsup://IBCentral/FAT Viewer?action=UPDATE&amp;creator=factset&amp;DOC_NAME=fat:reuters_semi_source_window.fat&amp;display_string=Audit&amp;DYN_ARGS=TRUE&amp;VAR:ID1=V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1989_equity_recon">#REF!</definedName>
    <definedName name="_199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90__FDSAUDITLINK__" hidden="1">{"fdsup://IBCentral/FAT Viewer?action=UPDATE&amp;creator=factset&amp;DOC_NAME=fat:reuters_semi_source_window.fat&amp;display_string=Audit&amp;DYN_ARGS=TRUE&amp;VAR:ID1=YHO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90_equity_recon">#REF!</definedName>
    <definedName name="_1991_equity_recon">#REF!</definedName>
    <definedName name="_1992_equity_recon">#REF!</definedName>
    <definedName name="_1994">#REF!</definedName>
    <definedName name="_1995">#REF!</definedName>
    <definedName name="_1996">#REF!</definedName>
    <definedName name="_1997">#REF!</definedName>
    <definedName name="_1997BB">#REF!</definedName>
    <definedName name="_1998">#REF!</definedName>
    <definedName name="_1998BB">#REF!</definedName>
    <definedName name="_1999">#REF!</definedName>
    <definedName name="_1999BB">#REF!</definedName>
    <definedName name="_19A">#REF!</definedName>
    <definedName name="_19AMDA">#REF!</definedName>
    <definedName name="_19BMDA">#REF!</definedName>
    <definedName name="_19CMDA">#REF!</definedName>
    <definedName name="_19MDA">#REF!</definedName>
    <definedName name="_1A">#REF!</definedName>
    <definedName name="_1A9">#REF!</definedName>
    <definedName name="_1AG9">#REF!</definedName>
    <definedName name="_1AI">#REF!</definedName>
    <definedName name="_1BS_CONS_2Q">#REF!</definedName>
    <definedName name="_1C">#REF!</definedName>
    <definedName name="_1CY_lik_Equity00000000000000000000000000000000000000000000000000000000000000000000000000000000000000000000000000000000000000000000000000000000000000䓤Ƹ0000㣄Ҙ木ƺ000000000000_000_0_0_0000000000㿠000㿠000㿨000㿨000㿰000㿰00000000⽰Ҙ000000000000栜ƺ00㷸Ҙ000000__0000000">#REF!</definedName>
    <definedName name="_1D">#REF!</definedName>
    <definedName name="_1D9">#REF!</definedName>
    <definedName name="_1DEVELOPTABLE">#REF!</definedName>
    <definedName name="_1E9">#REF!</definedName>
    <definedName name="_1EOP">#REF!</definedName>
    <definedName name="_1EOPMATRIX">#REF!</definedName>
    <definedName name="_1EXISTING">#REF!</definedName>
    <definedName name="_1G">#REF!</definedName>
    <definedName name="_1G9">#REF!</definedName>
    <definedName name="_1HD">#REF!</definedName>
    <definedName name="_1INPROCESS">#REF!</definedName>
    <definedName name="_1IQ_AIR___M">"c2812"</definedName>
    <definedName name="_1IQ_AIR__௵M">"c2812"</definedName>
    <definedName name="_1M">#REF!</definedName>
    <definedName name="_1M9">#REF!</definedName>
    <definedName name="_1MD">#REF!</definedName>
    <definedName name="_1MDA">#REF!</definedName>
    <definedName name="_1ME">#REF!</definedName>
    <definedName name="_1MG">#REF!</definedName>
    <definedName name="_1MM">#REF!</definedName>
    <definedName name="_1MS">#REF!</definedName>
    <definedName name="_1OVERALLDCF">#REF!</definedName>
    <definedName name="_1PRODUCTREVENUE">#REF!</definedName>
    <definedName name="_1PROSPECT">#REF!</definedName>
    <definedName name="_1Q94">#REF!</definedName>
    <definedName name="_1Q95">#REF!</definedName>
    <definedName name="_1REVENUECHART">#REF!</definedName>
    <definedName name="_1SUMMARY">#REF!</definedName>
    <definedName name="_1T">'[7]שמ"מ מ"ה'!#REF!</definedName>
    <definedName name="_1TD">#REF!</definedName>
    <definedName name="_1TE">#REF!</definedName>
    <definedName name="_1TM">#REF!</definedName>
    <definedName name="_1VacationRep">#REF!</definedName>
    <definedName name="_2">#REF!</definedName>
    <definedName name="_2_?????1">#REF!</definedName>
    <definedName name="_2____123Graph_ACHART_1" hidden="1">#REF!</definedName>
    <definedName name="_2____123Graph_ACHART_2" hidden="1">#REF!</definedName>
    <definedName name="_2___123Graph_ACHART_3" hidden="1">#REF!</definedName>
    <definedName name="_2___123Graph_ACHART_4" hidden="1">#REF!</definedName>
    <definedName name="_2__123Graph_ACHART_111" hidden="1">#REF!</definedName>
    <definedName name="_2__123Graph_ACHART_12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GASOLINE\_2" hidden="1">#REF!</definedName>
    <definedName name="_2__123Graph_ALIQUIDS" hidden="1">#REF!</definedName>
    <definedName name="_2__123Graph_DCHART_4" hidden="1">#REF!</definedName>
    <definedName name="_2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2_95">#REF!</definedName>
    <definedName name="_2_96">#REF!</definedName>
    <definedName name="_2_97">#REF!</definedName>
    <definedName name="_2_98">#REF!</definedName>
    <definedName name="_20___123Graph_ACHART_2" hidden="1">#REF!</definedName>
    <definedName name="_20___123Graph_ECHART_5" hidden="1">#REF!</definedName>
    <definedName name="_20___123Graph_XCHART_2" hidden="1">#REF!</definedName>
    <definedName name="_20__123Graph_CCHART_112" hidden="1">#REF!</definedName>
    <definedName name="_20__123Graph_ECHART_5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0_0_Table2_" hidden="1">#REF!</definedName>
    <definedName name="_20_WIP_NOTES">#REF!</definedName>
    <definedName name="_200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20000_השקעות_במוחזקות">#REF!</definedName>
    <definedName name="_2000BB">#REF!</definedName>
    <definedName name="_2001BB">#REF!</definedName>
    <definedName name="_2002BB">#REF!</definedName>
    <definedName name="_2003BB">#REF!</definedName>
    <definedName name="_2004BB">#REF!</definedName>
    <definedName name="_201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2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3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6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IQ_ANNU0_Y_POLICY_EXP" hidden="1">"c29"</definedName>
    <definedName name="_209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A">#REF!</definedName>
    <definedName name="_20HA">#REF!</definedName>
    <definedName name="_20MDA">#REF!</definedName>
    <definedName name="_21___123Graph_FCHART_2" hidden="1">#REF!</definedName>
    <definedName name="_21__123Graph_BCHART_1" hidden="1">#REF!</definedName>
    <definedName name="_21__123Graph_CCHART_26" hidden="1">#REF!</definedName>
    <definedName name="_21__123Graph_FCHART_2" hidden="1">#REF!</definedName>
    <definedName name="_21__123Graph_XCHART_4" hidden="1">#REF!</definedName>
    <definedName name="_21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1_0__123Grap" hidden="1">#REF!</definedName>
    <definedName name="_210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3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6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7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18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9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A">#REF!</definedName>
    <definedName name="_22____0__123Grap" hidden="1">#REF!</definedName>
    <definedName name="_22___123Graph_BCHART_1" hidden="1">#REF!</definedName>
    <definedName name="_22___123Graph_FCHART_3" hidden="1">#REF!</definedName>
    <definedName name="_22__123Graph_CCHART_30" hidden="1">#REF!</definedName>
    <definedName name="_22__123Graph_FCHART_3" hidden="1">#REF!</definedName>
    <definedName name="_22__123Graph_XCHART_8" hidden="1">#REF!</definedName>
    <definedName name="_22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2_0_0__123Grap" hidden="1">#REF!</definedName>
    <definedName name="_220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1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3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4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6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7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8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9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A">#REF!</definedName>
    <definedName name="_23___123Graph_BEPS_CF" hidden="1">#REF!</definedName>
    <definedName name="_23___123Graph_FCHART_4" hidden="1">#REF!</definedName>
    <definedName name="_23__123Graph_FCHART_4" hidden="1">#REF!</definedName>
    <definedName name="_23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30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000_רכוש_קבוע">#REF!</definedName>
    <definedName name="_231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2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3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4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234_x" hidden="1">#REF!</definedName>
    <definedName name="_235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7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8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9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3A">#REF!</definedName>
    <definedName name="_24____0__123Graph_A" hidden="1">#REF!</definedName>
    <definedName name="_24___123Graph_FCHART_5" hidden="1">#REF!</definedName>
    <definedName name="_24__123Graph_FCHART_5" hidden="1">#REF!</definedName>
    <definedName name="_24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40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1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2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3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4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5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6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7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8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9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A">#REF!</definedName>
    <definedName name="_25___123Graph_LBL_ACHART_1" hidden="1">#REF!</definedName>
    <definedName name="_25__123Graph_DCHART_112" hidden="1">#REF!</definedName>
    <definedName name="_25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50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51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3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4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6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7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8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9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____0__123Graph_BEPS" hidden="1">#REF!</definedName>
    <definedName name="_2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60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1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2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3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4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5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6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7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8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9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A">#REF!</definedName>
    <definedName name="_27___123Graph_LBL_ACHART_2" hidden="1">#REF!</definedName>
    <definedName name="_27__123Graph_A_Chart_1A" hidden="1">#REF!</definedName>
    <definedName name="_27__123Graph_ACHART_2" hidden="1">#REF!</definedName>
    <definedName name="_2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70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71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2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3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4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75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76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7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8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9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A">#REF!</definedName>
    <definedName name="_27wrn.²Ä1­Ó¤ë1_Ü20¤H." hidden="1">{#N/A,#N/A,FALSE,"²Ä1­Ó¤ë"}</definedName>
    <definedName name="_28__0_0__123Graph_A" hidden="1">#REF!</definedName>
    <definedName name="_28__123Graph_AChart_1" hidden="1">#REF!</definedName>
    <definedName name="_28__123Graph_ACHART_3" hidden="1">#REF!</definedName>
    <definedName name="_28__123Graph_XCHART_112" hidden="1">#REF!</definedName>
    <definedName name="_2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80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1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2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3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4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5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6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7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A">#REF!</definedName>
    <definedName name="_28wrn.²Ä1­Ó¤ë1_Ü20¤H." hidden="1">{#N/A,#N/A,FALSE,"²Ä1­Ó¤ë"}</definedName>
    <definedName name="_29___123Graph_LBL_BCHART_1" hidden="1">#REF!</definedName>
    <definedName name="_29__123Graph_ACHART_10" hidden="1">#REF!</definedName>
    <definedName name="_29__123Graph_ACHART_4" hidden="1">#REF!</definedName>
    <definedName name="_29__123Graph_XTABACO_MPRIMAS" hidden="1">#REF!</definedName>
    <definedName name="_2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90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2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93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6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7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8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9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a1_" hidden="1">{#N/A,#N/A,FALSE,"ALM-ASISC"}</definedName>
    <definedName name="_2A">#REF!</definedName>
    <definedName name="_2A9">#REF!</definedName>
    <definedName name="_2AG9">#REF!</definedName>
    <definedName name="_2AI">#REF!</definedName>
    <definedName name="_2BS_CONS_PRO_02">#REF!</definedName>
    <definedName name="_2C">#REF!</definedName>
    <definedName name="_2CompensationRep">#REF!</definedName>
    <definedName name="_2CY_lik_Equity______________________________________________________________________________________________________________________________________䓤Ƹ____㣄Ҙ木ƺ_______________________________㿠___㿠___㿨___㿨___㿰___㿰________⽰Ҙ____________栜ƺ__㷸Ҙ">#REF!</definedName>
    <definedName name="_2D">#REF!</definedName>
    <definedName name="_2D9">#REF!</definedName>
    <definedName name="_2E">#REF!</definedName>
    <definedName name="_2E9">#REF!</definedName>
    <definedName name="_2G">#REF!</definedName>
    <definedName name="_2G9">#REF!</definedName>
    <definedName name="_2HD">#REF!</definedName>
    <definedName name="_2M">#REF!</definedName>
    <definedName name="_2M1">#REF!</definedName>
    <definedName name="_2M9">#REF!</definedName>
    <definedName name="_2MD">#REF!</definedName>
    <definedName name="_2MDA">#REF!</definedName>
    <definedName name="_2ME">#REF!</definedName>
    <definedName name="_2MG">#REF!</definedName>
    <definedName name="_2MM">#REF!</definedName>
    <definedName name="_2MS">#REF!</definedName>
    <definedName name="_2Q94">#REF!</definedName>
    <definedName name="_2Q95">#REF!</definedName>
    <definedName name="_2T">'[7]שמ"מ מ"ה'!#REF!</definedName>
    <definedName name="_2TD">#REF!</definedName>
    <definedName name="_2TE">#REF!</definedName>
    <definedName name="_2TM">#REF!</definedName>
    <definedName name="_2wrn.²Ä1­Ó¤ë1_Ü20¤H." hidden="1">{#N/A,#N/A,FALSE,"²Ä1­Ó¤ë"}</definedName>
    <definedName name="_3">#REF!</definedName>
    <definedName name="_3_?????2">#REF!</definedName>
    <definedName name="_3____123Graph_BCHART_1" hidden="1">#REF!</definedName>
    <definedName name="_3___0Deprec_P">#REF!</definedName>
    <definedName name="_3___123Graph_ACHART_4" hidden="1">#REF!</definedName>
    <definedName name="_3__123Graph_ACHART_112" hidden="1">#REF!</definedName>
    <definedName name="_3__123Graph_ACHART_13" hidden="1">#REF!</definedName>
    <definedName name="_3__123Graph_ACHART_2" hidden="1">#REF!</definedName>
    <definedName name="_3__123Graph_ACHART_4" hidden="1">#REF!</definedName>
    <definedName name="_3__123Graph_AChart_58B" hidden="1">#REF!</definedName>
    <definedName name="_3__123Graph_AOP_COSTS" hidden="1">#REF!</definedName>
    <definedName name="_3__123Graph_BCHART_1" hidden="1">#REF!</definedName>
    <definedName name="_3__123Graph_BChart_1A" hidden="1">#REF!</definedName>
    <definedName name="_3__123Graph_ECHART_3" hidden="1">#REF!</definedName>
    <definedName name="_3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3_95">#REF!</definedName>
    <definedName name="_3_96">#REF!</definedName>
    <definedName name="_3_97">#REF!</definedName>
    <definedName name="_3_98">#REF!</definedName>
    <definedName name="_3_TRANSACT">#REF!</definedName>
    <definedName name="_30.06.97">#REF!</definedName>
    <definedName name="_30.06.98">#REF!</definedName>
    <definedName name="_30.09.98">#REF!</definedName>
    <definedName name="_30___123Graph_XCHART_1" hidden="1">#REF!</definedName>
    <definedName name="_30__0_0__123Graph_BEPS" hidden="1">#REF!</definedName>
    <definedName name="_30__123Graph_ACHART_11" hidden="1">#REF!</definedName>
    <definedName name="_30__123Graph_ACHART_5" hidden="1">#REF!</definedName>
    <definedName name="_3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300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000_אשראי_זק">#REF!</definedName>
    <definedName name="_301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2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3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4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5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6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7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8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9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.03.97">#REF!</definedName>
    <definedName name="_31.03.98">#REF!</definedName>
    <definedName name="_31.06.98">#REF!</definedName>
    <definedName name="_31.12.94">#REF!</definedName>
    <definedName name="_31.12.95">#REF!</definedName>
    <definedName name="_31.12.96">#REF!</definedName>
    <definedName name="_31.12.97">#REF!</definedName>
    <definedName name="_31.12.98">#REF!</definedName>
    <definedName name="_31__123Graph_ACHART_12" hidden="1">#REF!</definedName>
    <definedName name="_31__123Graph_BCHART_2" hidden="1">#REF!</definedName>
    <definedName name="_31__123Graph_XCHART_30" hidden="1">#REF!</definedName>
    <definedName name="_31__FDSAUDITLINK__" hidden="1">{"fdsup://Directions/FactSet Auditing Viewer?action=AUDIT_VALUE&amp;DB=129&amp;ID1=90781810&amp;VALUEID=01001&amp;SDATE=2009&amp;PERIODTYPE=ANN_STD&amp;SCFT=3&amp;window=popup_no_bar&amp;width=385&amp;height=120&amp;START_MAXIMIZED=FALSE&amp;creator=factset&amp;display_string=Audit"}</definedName>
    <definedName name="_310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1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2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3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4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5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6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7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8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9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___0__123Grap" hidden="1">#REF!</definedName>
    <definedName name="_32___123Graph_XCHART_2" hidden="1">#REF!</definedName>
    <definedName name="_32__123Graph_ACHART_13" hidden="1">#REF!</definedName>
    <definedName name="_32__123Graph_BCHART_3" hidden="1">#REF!</definedName>
    <definedName name="_32__FDSAUDITLINK__" hidden="1">{"fdsup://Directions/FactSet Auditing Viewer?action=AUDIT_VALUE&amp;DB=129&amp;ID1=78709Y10&amp;VALUEID=01001&amp;SDATE=200802&amp;PERIODTYPE=QTR_STD&amp;window=popup_no_bar&amp;width=385&amp;height=120&amp;START_MAXIMIZED=FALSE&amp;creator=factset&amp;display_string=Audit"}</definedName>
    <definedName name="_320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000_ספקים">#REF!</definedName>
    <definedName name="_321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2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3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4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5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6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7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8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9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____0__123Grap" hidden="1">#REF!</definedName>
    <definedName name="_33__123Graph_ACHART_14" hidden="1">#REF!</definedName>
    <definedName name="_33__123Graph_BCHART_4" hidden="1">#REF!</definedName>
    <definedName name="_3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30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000_זכאים">#REF!</definedName>
    <definedName name="_331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2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3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4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5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6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7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8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9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____0__123Graph_A" hidden="1">#REF!</definedName>
    <definedName name="_34___0__123Graph_A" hidden="1">#REF!</definedName>
    <definedName name="_34__123Graph_ACHART_15" hidden="1">#REF!</definedName>
    <definedName name="_34__123Graph_BCHART_5" hidden="1">#REF!</definedName>
    <definedName name="_34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340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1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42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3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4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5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6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7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8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9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____0__123Graph_BEPS" hidden="1">#REF!</definedName>
    <definedName name="_35__123Graph_ACHART_16" hidden="1">#REF!</definedName>
    <definedName name="_35__123Graph_CCHART_2" hidden="1">#REF!</definedName>
    <definedName name="_35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0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000_הלוואות_זא">#REF!</definedName>
    <definedName name="_351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2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3__FDSAUDITLINK__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5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6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7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8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59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___0__123Graph_BEPS" hidden="1">#REF!</definedName>
    <definedName name="_36__0_0__123Graph_A" hidden="1">#REF!</definedName>
    <definedName name="_36__123Graph_ACHART_19" hidden="1">#REF!</definedName>
    <definedName name="_36__123Graph_AChart_1A" hidden="1">#REF!</definedName>
    <definedName name="_36__123Graph_CCHART_3" hidden="1">#REF!</definedName>
    <definedName name="_36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0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1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2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3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4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5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6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7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8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9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__0_0__123Graph_BEPS" hidden="1">#REF!</definedName>
    <definedName name="_37__123Graph_AChart_2" hidden="1">#REF!</definedName>
    <definedName name="_37__123Graph_AChart_58B" hidden="1">#REF!</definedName>
    <definedName name="_37__123Graph_CCHART_4" hidden="1">#REF!</definedName>
    <definedName name="_3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370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1__FDSAUDITLINK__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3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4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5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376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7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8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9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8___0__123Grap" hidden="1">#REF!</definedName>
    <definedName name="_38__123Graph_ACHART_20" hidden="1">#REF!</definedName>
    <definedName name="_38__123Graph_CCHART_5" hidden="1">#REF!</definedName>
    <definedName name="_3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8_0_0__123Graph_A" hidden="1">#REF!</definedName>
    <definedName name="_380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1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2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3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4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5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6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7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8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9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___0__123Graph_A" hidden="1">#REF!</definedName>
    <definedName name="_39__123Graph_ACHART_21" hidden="1">#REF!</definedName>
    <definedName name="_39__123Graph_DCHART_2" hidden="1">#REF!</definedName>
    <definedName name="_39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90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1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2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393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4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5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6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7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8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9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A">#REF!</definedName>
    <definedName name="_3AI">#REF!</definedName>
    <definedName name="_3AMDA">#REF!</definedName>
    <definedName name="_3AMS">#REF!</definedName>
    <definedName name="_3AP">#REF!</definedName>
    <definedName name="_3C">#REF!</definedName>
    <definedName name="_3CF_CONS_2Q">#REF!</definedName>
    <definedName name="_3CP">#REF!</definedName>
    <definedName name="_3D">#REF!</definedName>
    <definedName name="_3E">#REF!</definedName>
    <definedName name="_3EA">#REF!</definedName>
    <definedName name="_3G">#REF!</definedName>
    <definedName name="_3GA">#REF!</definedName>
    <definedName name="_3M">#REF!</definedName>
    <definedName name="_3MA">#REF!</definedName>
    <definedName name="_3MD">#REF!</definedName>
    <definedName name="_3MDA">#REF!</definedName>
    <definedName name="_3ME">#REF!</definedName>
    <definedName name="_3MEA">#REF!</definedName>
    <definedName name="_3MG">#REF!</definedName>
    <definedName name="_3MM">#REF!</definedName>
    <definedName name="_3MS">#REF!</definedName>
    <definedName name="_3MSA">#REF!</definedName>
    <definedName name="_3PMDA">#REF!</definedName>
    <definedName name="_3PMS">#REF!</definedName>
    <definedName name="_3Q94">#REF!</definedName>
    <definedName name="_3Q95">#REF!</definedName>
    <definedName name="_3T">'[7]שמ"מ מ"ה'!#REF!</definedName>
    <definedName name="_3TE">#REF!</definedName>
    <definedName name="_3TM">#REF!</definedName>
    <definedName name="_3VacationRep">#REF!</definedName>
    <definedName name="_4">#REF!</definedName>
    <definedName name="_4_?????1">#REF!</definedName>
    <definedName name="_4____123Graph_ACHART_2" hidden="1">#REF!</definedName>
    <definedName name="_4___0Ke">#REF!</definedName>
    <definedName name="_4___123Graph_ACHART_5" hidden="1">#REF!</definedName>
    <definedName name="_4__123Graph_ACHART_5" hidden="1">#REF!</definedName>
    <definedName name="_4__123Graph_ACHART_8" hidden="1">#REF!</definedName>
    <definedName name="_4__123Graph_ALIQUIDS" hidden="1">#REF!</definedName>
    <definedName name="_4__123Graph_AR_M_MARG" hidden="1">#REF!</definedName>
    <definedName name="_4__123Graph_BChart_1A" hidden="1">#REF!</definedName>
    <definedName name="_4__123Graph_BCHART_2" hidden="1">#REF!</definedName>
    <definedName name="_4__123Graph_BCHART_3" hidden="1">#REF!</definedName>
    <definedName name="_4__123Graph_BChart_58B" hidden="1">#REF!</definedName>
    <definedName name="_4__123Graph_ECHART_4" hidden="1">#REF!</definedName>
    <definedName name="_4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_0CompensationRep">#REF!</definedName>
    <definedName name="_4_95">#REF!</definedName>
    <definedName name="_4_96">#REF!</definedName>
    <definedName name="_4_97">#REF!</definedName>
    <definedName name="_4_98">#REF!</definedName>
    <definedName name="_40___0__123Graph_BEPS" hidden="1">#REF!</definedName>
    <definedName name="_40__123Graph_ACHART_22" hidden="1">#REF!</definedName>
    <definedName name="_40__123Graph_DCHART_3" hidden="1">#REF!</definedName>
    <definedName name="_40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0_0_0__123Graph_BEPS" hidden="1">#REF!</definedName>
    <definedName name="_400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000_הון">#REF!</definedName>
    <definedName name="_401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2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3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4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5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6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7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8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9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41__123Graph_ACHART_23" hidden="1">#REF!</definedName>
    <definedName name="_41__123Graph_DCHART_4" hidden="1">#REF!</definedName>
    <definedName name="_41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41_0_0__123Graph_A" hidden="1">#REF!</definedName>
    <definedName name="_410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1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2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3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4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5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6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7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8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9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__123Graph_ACHART_24" hidden="1">#REF!</definedName>
    <definedName name="_42__123Graph_DCHART_5" hidden="1">#REF!</definedName>
    <definedName name="_42__FDSAUDITLINK__" hidden="1">{"fdsup://directions/FAT Viewer?action=UPDATE&amp;creator=factset&amp;DYN_ARGS=TRUE&amp;DOC_NAME=FAT:FQL_AUDITING_CLIENT_TEMPLATE.FAT&amp;display_string=Audit&amp;VAR:KEY=IRUFUDWDYX&amp;VAR:QUERY=RkZfREVCVChBTk4sNDA3NTYp&amp;WINDOW=FIRST_POPUP&amp;HEIGHT=450&amp;WIDTH=450&amp;START_MAXIMIZED=FALS","E&amp;VAR:CALENDAR=US&amp;VAR:SYMBOL=AYR&amp;VAR:INDEX=0"}</definedName>
    <definedName name="_42_0_0__123Graph_BEPS" hidden="1">#REF!</definedName>
    <definedName name="_420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1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2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3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4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5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6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427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8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9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2" hidden="1">{#N/A,#N/A,FALSE,"²Ä1­Ó¤ë"}</definedName>
    <definedName name="_42wrn.²Ä1­Ó¤ë1_Ü20¤H._3" hidden="1">{#N/A,#N/A,FALSE,"²Ä1­Ó¤ë"}</definedName>
    <definedName name="_42wrn.²Ä1­Ó¤ë1_Ü20¤H._4" hidden="1">{#N/A,#N/A,FALSE,"²Ä1­Ó¤ë"}</definedName>
    <definedName name="_43__123Graph_AChart_3" hidden="1">#REF!</definedName>
    <definedName name="_43__123Graph_BChart_1A" hidden="1">#REF!</definedName>
    <definedName name="_43__123Graph_ECHART_2" hidden="1">#REF!</definedName>
    <definedName name="_43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30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31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2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3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4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5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6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7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8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9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__123Graph_AChart_4" hidden="1">#REF!</definedName>
    <definedName name="_44__123Graph_BChart_58B" hidden="1">#REF!</definedName>
    <definedName name="_44__123Graph_ECHART_3" hidden="1">#REF!</definedName>
    <definedName name="_44__FDSAUDITLINK__" hidden="1">{"fdsup://IBCentral/FAT Viewer?action=UPDATE&amp;creator=factset&amp;DOC_NAME=fat:reuters_qtrly_source_window.fat&amp;display_string=Audit&amp;DYN_ARGS=TRUE&amp;VAR:ID1=46272610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0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1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2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3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44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5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6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7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8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49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__123Graph_AChart_5" hidden="1">#REF!</definedName>
    <definedName name="_45__123Graph_ECHART_4" hidden="1">#REF!</definedName>
    <definedName name="_45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450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1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2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3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4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5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6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7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8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9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6__123Graph_AChart_6" hidden="1">#REF!</definedName>
    <definedName name="_46__123Graph_ECHART_5" hidden="1">#REF!</definedName>
    <definedName name="_46__FDSAUDITLINK__" hidden="1">{"fdsup://directions/FAT Viewer?action=UPDATE&amp;creator=factset&amp;DYN_ARGS=TRUE&amp;DOC_NAME=FAT:FQL_AUDITING_CLIENT_TEMPLATE.FAT&amp;display_string=Audit&amp;VAR:KEY=TMDMNIDOVI&amp;VAR:QUERY=UF9QUklDRSg0MDI2MykvRkZfQlBTX1RBTkcoUVRSLDQwMjYzKQ==&amp;WINDOW=FIRST_POPUP&amp;HEIGHT=450&amp;WI","DTH=450&amp;START_MAXIMIZED=FALSE&amp;VAR:CALENDAR=US&amp;VAR:SYMBOL=TGH&amp;VAR:INDEX=0"}</definedName>
    <definedName name="_460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461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2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3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4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5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6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7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8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9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__123Graph_ACHART_7" hidden="1">#REF!</definedName>
    <definedName name="_47__123Graph_FCHART_2" hidden="1">#REF!</definedName>
    <definedName name="_47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70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1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2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3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4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5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6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7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8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9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__123Graph_ACHART_8" hidden="1">#REF!</definedName>
    <definedName name="_48__123Graph_FCHART_3" hidden="1">#REF!</definedName>
    <definedName name="_48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0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1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2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3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4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5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6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7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8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9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__123Graph_ACHART_9" hidden="1">#REF!</definedName>
    <definedName name="_49__123Graph_FCHART_4" hidden="1">#REF!</definedName>
    <definedName name="_49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9_0_S" hidden="1">#REF!</definedName>
    <definedName name="_490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1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2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3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94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5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6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7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8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99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A">#REF!</definedName>
    <definedName name="_4AB">#REF!</definedName>
    <definedName name="_4AI">#REF!</definedName>
    <definedName name="_4AMDA">#REF!</definedName>
    <definedName name="_4C">#REF!</definedName>
    <definedName name="_4CF_CONS_PRO_02">#REF!</definedName>
    <definedName name="_4D">#REF!</definedName>
    <definedName name="_4E">#REF!</definedName>
    <definedName name="_4G">#REF!</definedName>
    <definedName name="_4M">#REF!</definedName>
    <definedName name="_4MD">#REF!</definedName>
    <definedName name="_4MDA">#REF!</definedName>
    <definedName name="_4ME">#REF!</definedName>
    <definedName name="_4MG">#REF!</definedName>
    <definedName name="_4MM">#REF!</definedName>
    <definedName name="_4MS">#REF!</definedName>
    <definedName name="_4PMDA">#REF!</definedName>
    <definedName name="_4Q94">#REF!</definedName>
    <definedName name="_4Q95">#REF!</definedName>
    <definedName name="_4S">#REF!</definedName>
    <definedName name="_4SG">#REF!</definedName>
    <definedName name="_4T">'[7]שמ"מ מ"ה'!#REF!</definedName>
    <definedName name="_4TA">'[7]שמ"מ מ"ה'!#REF!</definedName>
    <definedName name="_4TD">#REF!</definedName>
    <definedName name="_4TM">#REF!</definedName>
    <definedName name="_5_?????2">#REF!</definedName>
    <definedName name="_5____123Graph_BEPS_CF" hidden="1">#REF!</definedName>
    <definedName name="_5___123Graph_BCHART_2" hidden="1">#REF!</definedName>
    <definedName name="_5__123Graph_ACHART_26" hidden="1">#REF!</definedName>
    <definedName name="_5__123Graph_ACHART_4" hidden="1">#REF!</definedName>
    <definedName name="_5__123Graph_BCHART_1" hidden="1">#REF!</definedName>
    <definedName name="_5__123Graph_BCHART_2" hidden="1">#REF!</definedName>
    <definedName name="_5__123Graph_BChart_58B" hidden="1">#REF!</definedName>
    <definedName name="_5__123Graph_BGASOLINE\_2" hidden="1">#REF!</definedName>
    <definedName name="_5__123Graph_DCHART_1" hidden="1">#REF!</definedName>
    <definedName name="_5__123Graph_FCHART_3" hidden="1">#REF!</definedName>
    <definedName name="_5__123Graph_XChart_1A" hidden="1">#REF!</definedName>
    <definedName name="_5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5_1_INV">#REF!</definedName>
    <definedName name="_5_95">#REF!</definedName>
    <definedName name="_5_96">#REF!</definedName>
    <definedName name="_5_97">#REF!</definedName>
    <definedName name="_5_98">#REF!</definedName>
    <definedName name="_50__123Graph_AINVAR_A" hidden="1">#REF!</definedName>
    <definedName name="_50__123Graph_FCHART_5" hidden="1">#REF!</definedName>
    <definedName name="_50__123Graph_XChart_1A" hidden="1">#REF!</definedName>
    <definedName name="_50__FDSAUDITLINK__" hidden="1">{"fdsup://directions/FAT%20Viewer?VAR:TM=NTMA&amp;VAR:PCT=0.516393&amp;VAR:Y0=2008&amp;VAR:Y1=2009&amp;VAR:V0=12.291899&amp;VAR:V1=11.445509&amp;VAR:V=11.867488&amp;VAR:AUDIT_ID=160693&amp;VAR:DATE=20080625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Mean&amp;VAR:CHGPERIOD=NA&amp;VAR:FQLFORMULA=FMA_PE&amp;VAR:CU","RRENCY=NA&amp;VAR:P=4665.559000&amp;VAR:V=11.867488&amp;VAR:null=.html"}</definedName>
    <definedName name="_50_0_S" hidden="1">#REF!</definedName>
    <definedName name="_500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00_הכנסות">#REF!</definedName>
    <definedName name="_502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3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4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5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6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7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8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9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1__123Graph_ASS6_A" hidden="1">#REF!</definedName>
    <definedName name="_51__123Graph_XChart_58B" hidden="1">#REF!</definedName>
    <definedName name="_5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51_0_S" hidden="1">#REF!</definedName>
    <definedName name="_510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511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2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3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4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5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6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7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8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9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__123Graph_ASTD_A" hidden="1">#REF!</definedName>
    <definedName name="_52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20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000_עלות_המכירות">#REF!</definedName>
    <definedName name="_521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2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3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4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5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6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7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528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29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__123Graph_B_Chart_1A" hidden="1">#REF!</definedName>
    <definedName name="_53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530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1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2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3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4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5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6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7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8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9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__123Graph_BChart_1" hidden="1">#REF!</definedName>
    <definedName name="_54__FDSAUDITLINK__" hidden="1">{"fdsup://directions/FAT Viewer?action=UPDATE&amp;creator=factset&amp;DYN_ARGS=TRUE&amp;DOC_NAME=FAT:FQL_AUDITING_CLIENT_TEMPLATE.FAT&amp;display_string=Audit&amp;VAR:KEY=WTMVSJYLAT&amp;VAR:QUERY=UF9QUklDRSg0MDI5MSkvRkZfQlBTX1RBTkcoUVRSLDQwMjkxKQ==&amp;WINDOW=FIRST_POPUP&amp;HEIGHT=450&amp;WI","DTH=450&amp;START_MAXIMIZED=FALSE&amp;VAR:CALENDAR=US&amp;VAR:SYMBOL=TGH&amp;VAR:INDEX=0"}</definedName>
    <definedName name="_540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1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2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3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4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5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6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547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8__FDSAUDITLINK__" hidden="1">{"fdsup://IBCentral/FAT Viewer?action=UPDATE&amp;creator=factset&amp;DOC_NAME=fat:reuters_annual_source_window.fat&amp;display_string=Audit&amp;DYN_ARGS=TRUE&amp;VAR:ID1=68402T10&amp;VAR:RCODE=COMDIVTOTFDS&amp;VAR:SDATE=20070799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49__FDSAUDITLINK__" hidden="1">{"fdsup://IBCentral/FAT Viewer?action=UPDATE&amp;creator=factset&amp;DOC_NAME=fat:reuters_annual_source_window.fat&amp;display_string=Audit&amp;DYN_ARGS=TRUE&amp;VAR:ID1=68402T10&amp;VAR:RCODE=COMDIVTOTFDS&amp;VAR:SDATE=20060799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__123Graph_BCHART_10" hidden="1">#REF!</definedName>
    <definedName name="_55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50__FDSAUDITLINK__" hidden="1">{"fdsup://IBCentral/FAT Viewer?action=UPDATE&amp;creator=factset&amp;DOC_NAME=fat:reuters_annual_source_window.fat&amp;display_string=Audit&amp;DYN_ARGS=TRUE&amp;VAR:ID1=68402T10&amp;VAR:RCODE=COMDIVTOTFDS&amp;VAR:SDATE=20050799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000_מכירה_הנהלה_כלליות">#REF!</definedName>
    <definedName name="_551__FDSAUDITLINK__" hidden="1">{"fdsup://IBCentral/FAT Viewer?action=UPDATE&amp;creator=factset&amp;DOC_NAME=fat:reuters_annual_source_window.fat&amp;display_string=Audit&amp;DYN_ARGS=TRUE&amp;VAR:ID1=68402T10&amp;VAR:RCODE=COMDIVTOTFDS&amp;VAR:SDATE=20040799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2__FDSAUDITLINK__" hidden="1">{"fdsup://IBCentral/FAT Viewer?action=UPDATE&amp;creator=factset&amp;DOC_NAME=fat:reuters_qtrly_source_window.fat&amp;display_string=Audit&amp;DYN_ARGS=TRUE&amp;VAR:ID1=68402T10&amp;VAR:RCODE=COMDIVTOTFDS&amp;VAR:SDATE=20080199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3__FDSAUDITLINK__" hidden="1">{"fdsup://IBCentral/FAT Viewer?action=UPDATE&amp;creator=factset&amp;DOC_NAME=fat:reuters_qtrly_source_window.fat&amp;display_string=Audit&amp;DYN_ARGS=TRUE&amp;VAR:ID1=68402T10&amp;VAR:RCODE=COMDIVTOTFDS&amp;VAR:SDATE=20071099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4__FDSAUDITLINK__" hidden="1">{"fdsup://IBCentral/FAT Viewer?action=UPDATE&amp;creator=factset&amp;DOC_NAME=fat:reuters_qtrly_source_window.fat&amp;display_string=Audit&amp;DYN_ARGS=TRUE&amp;VAR:ID1=68402T10&amp;VAR:RCODE=COMDIVTOTFDS&amp;VAR:SDATE=20070799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5__FDSAUDITLINK__" hidden="1">{"fdsup://IBCentral/FAT Viewer?action=UPDATE&amp;creator=factset&amp;DOC_NAME=fat:reuters_qtrly_source_window.fat&amp;display_string=Audit&amp;DYN_ARGS=TRUE&amp;VAR:ID1=68402T10&amp;VAR:RCODE=COMDIVTOTFDS&amp;VAR:SDATE=20070499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6__FDSAUDITLINK__" hidden="1">{"fdsup://IBCentral/FAT Viewer?action=UPDATE&amp;creator=factset&amp;DOC_NAME=fat:reuters_qtrly_source_window.fat&amp;display_string=Audit&amp;DYN_ARGS=TRUE&amp;VAR:ID1=68402T10&amp;VAR:RCODE=COMDIVTOTFDS&amp;VAR:SDATE=20070199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7__FDSAUDITLINK__" hidden="1">{"fdsup://IBCentral/FAT Viewer?action=UPDATE&amp;creator=factset&amp;DOC_NAME=fat:reuters_qtrly_source_window.fat&amp;display_string=Audit&amp;DYN_ARGS=TRUE&amp;VAR:ID1=68402T10&amp;VAR:RCODE=COMDIVTOTFDS&amp;VAR:SDATE=20061099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8__FDSAUDITLINK__" hidden="1">{"fdsup://IBCentral/FAT Viewer?action=UPDATE&amp;creator=factset&amp;DOC_NAME=fat:reuters_qtrly_source_window.fat&amp;display_string=Audit&amp;DYN_ARGS=TRUE&amp;VAR:ID1=68402T10&amp;VAR:RCODE=COMDIVTOTFDS&amp;VAR:SDATE=20060799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9__FDSAUDITLINK__" hidden="1">{"fdsup://IBCentral/FAT Viewer?action=UPDATE&amp;creator=factset&amp;DOC_NAME=fat:reuters_qtrly_source_window.fat&amp;display_string=Audit&amp;DYN_ARGS=TRUE&amp;VAR:ID1=68402T10&amp;VAR:RCODE=COMDIVTOTFDS&amp;VAR:SDATE=20060499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__123Graph_BCHART_11" hidden="1">#REF!</definedName>
    <definedName name="_5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60__FDSAUDITLINK__" hidden="1">{"fdsup://IBCentral/FAT Viewer?action=UPDATE&amp;creator=factset&amp;DOC_NAME=fat:reuters_qtrly_source_window.fat&amp;display_string=Audit&amp;DYN_ARGS=TRUE&amp;VAR:ID1=68402T10&amp;VAR:RCODE=COMDIVTOTFDS&amp;VAR:SDATE=20060199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__FDSAUDITLINK__" hidden="1">{"fdsup://IBCentral/FAT Viewer?action=UPDATE&amp;creator=factset&amp;DOC_NAME=fat:reuters_qtrly_source_window.fat&amp;display_string=Audit&amp;DYN_ARGS=TRUE&amp;VAR:ID1=68402T10&amp;VAR:RCODE=COMDIVTOTFDS&amp;VAR:SDATE=20051099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00_אחזקת_תחנות">#REF!</definedName>
    <definedName name="_562__FDSAUDITLINK__" hidden="1">{"fdsup://IBCentral/FAT Viewer?action=UPDATE&amp;creator=factset&amp;DOC_NAME=fat:reuters_qtrly_source_window.fat&amp;display_string=Audit&amp;DYN_ARGS=TRUE&amp;VAR:ID1=68402T10&amp;VAR:RCODE=COMDIVTOTFDS&amp;VAR:SDATE=20050799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3__FDSAUDITLINK__" hidden="1">{"fdsup://IBCentral/FAT Viewer?action=UPDATE&amp;creator=factset&amp;DOC_NAME=fat:reuters_qtrly_source_window.fat&amp;display_string=Audit&amp;DYN_ARGS=TRUE&amp;VAR:ID1=68402T10&amp;VAR:RCODE=COMDIVTOTFDS&amp;VAR:SDATE=20050499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4__FDSAUDITLINK__" hidden="1">{"fdsup://IBCentral/FAT Viewer?action=UPDATE&amp;creator=factset&amp;DOC_NAME=fat:reuters_ltm_source_window.fat&amp;display_string=Audit&amp;DYN_ARGS=TRUE&amp;VAR:ID1=OPTM&amp;VAR:RCODE=SCEX&amp;VAR:SDATE=20080199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565__FDSAUDITLINK__" hidden="1">{"fdsup://IBCentral/FAT Viewer?action=UPDATE&amp;creator=factset&amp;DOC_NAME=fat:reuters_annual_source_window.fat&amp;display_string=Audit&amp;DYN_ARGS=TRUE&amp;VAR:ID1=68402T10&amp;VAR:RCODE=SCE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6__FDSAUDITLINK__" hidden="1">{"fdsup://IBCentral/FAT Viewer?action=UPDATE&amp;creator=factset&amp;DOC_NAME=fat:reuters_annual_source_window.fat&amp;display_string=Audit&amp;DYN_ARGS=TRUE&amp;VAR:ID1=68402T10&amp;VAR:RCODE=SCEX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7__FDSAUDITLINK__" hidden="1">{"fdsup://IBCentral/FAT Viewer?action=UPDATE&amp;creator=factset&amp;DOC_NAME=fat:reuters_annual_source_window.fat&amp;display_string=Audit&amp;DYN_ARGS=TRUE&amp;VAR:ID1=68402T10&amp;VAR:RCODE=SCEX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8__FDSAUDITLINK__" hidden="1">{"fdsup://IBCentral/FAT Viewer?action=UPDATE&amp;creator=factset&amp;DOC_NAME=fat:reuters_annual_source_window.fat&amp;display_string=Audit&amp;DYN_ARGS=TRUE&amp;VAR:ID1=68402T10&amp;VAR:RCODE=SCEX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9__FDSAUDITLINK__" hidden="1">{"fdsup://IBCentral/FAT Viewer?action=UPDATE&amp;creator=factset&amp;DOC_NAME=fat:reuters_qtrly_source_window.fat&amp;display_string=Audit&amp;DYN_ARGS=TRUE&amp;VAR:ID1=68402T10&amp;VAR:RCODE=SCE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__123Graph_BCHART_12" hidden="1">#REF!</definedName>
    <definedName name="_5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70__FDSAUDITLINK__" hidden="1">{"fdsup://IBCentral/FAT Viewer?action=UPDATE&amp;creator=factset&amp;DOC_NAME=fat:reuters_qtrly_source_window.fat&amp;display_string=Audit&amp;DYN_ARGS=TRUE&amp;VAR:ID1=68402T10&amp;VAR:RCODE=SCE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1__FDSAUDITLINK__" hidden="1">{"fdsup://IBCentral/FAT Viewer?action=UPDATE&amp;creator=factset&amp;DOC_NAME=fat:reuters_qtrly_source_window.fat&amp;display_string=Audit&amp;DYN_ARGS=TRUE&amp;VAR:ID1=68402T10&amp;VAR:RCODE=SCE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2__FDSAUDITLINK__" hidden="1">{"fdsup://IBCentral/FAT Viewer?action=UPDATE&amp;creator=factset&amp;DOC_NAME=fat:reuters_qtrly_source_window.fat&amp;display_string=Audit&amp;DYN_ARGS=TRUE&amp;VAR:ID1=68402T10&amp;VAR:RCODE=SCE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3__FDSAUDITLINK__" hidden="1">{"fdsup://IBCentral/FAT Viewer?action=UPDATE&amp;creator=factset&amp;DOC_NAME=fat:reuters_qtrly_source_window.fat&amp;display_string=Audit&amp;DYN_ARGS=TRUE&amp;VAR:ID1=68402T10&amp;VAR:RCODE=SCE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4__FDSAUDITLINK__" hidden="1">{"fdsup://IBCentral/FAT Viewer?action=UPDATE&amp;creator=factset&amp;DOC_NAME=fat:reuters_qtrly_source_window.fat&amp;display_string=Audit&amp;DYN_ARGS=TRUE&amp;VAR:ID1=68402T10&amp;VAR:RCODE=SCE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5__FDSAUDITLINK__" hidden="1">{"fdsup://IBCentral/FAT Viewer?action=UPDATE&amp;creator=factset&amp;DOC_NAME=fat:reuters_qtrly_source_window.fat&amp;display_string=Audit&amp;DYN_ARGS=TRUE&amp;VAR:ID1=68402T10&amp;VAR:RCODE=SCE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6__FDSAUDITLINK__" hidden="1">{"fdsup://IBCentral/FAT Viewer?action=UPDATE&amp;creator=factset&amp;DOC_NAME=fat:reuters_qtrly_source_window.fat&amp;display_string=Audit&amp;DYN_ARGS=TRUE&amp;VAR:ID1=68402T10&amp;VAR:RCODE=SCE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7__FDSAUDITLINK__" hidden="1">{"fdsup://IBCentral/FAT Viewer?action=UPDATE&amp;creator=factset&amp;DOC_NAME=fat:reuters_qtrly_source_window.fat&amp;display_string=Audit&amp;DYN_ARGS=TRUE&amp;VAR:ID1=68402T10&amp;VAR:RCODE=SCE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8__FDSAUDITLINK__" hidden="1">{"fdsup://IBCentral/FAT Viewer?action=UPDATE&amp;creator=factset&amp;DOC_NAME=fat:reuters_qtrly_source_window.fat&amp;display_string=Audit&amp;DYN_ARGS=TRUE&amp;VAR:ID1=68402T10&amp;VAR:RCODE=SCE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9__FDSAUDITLINK__" hidden="1">{"fdsup://IBCentral/FAT Viewer?action=UPDATE&amp;creator=factset&amp;DOC_NAME=fat:reuters_qtrly_source_window.fat&amp;display_string=Audit&amp;DYN_ARGS=TRUE&amp;VAR:ID1=68402T10&amp;VAR:RCODE=SCE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__123Graph_BCHART_13" hidden="1">#REF!</definedName>
    <definedName name="_58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0__FDSAUDITLINK__" hidden="1">{"fdsup://IBCentral/FAT Viewer?action=UPDATE&amp;creator=factset&amp;DOC_NAME=fat:reuters_qtrly_source_window.fat&amp;display_string=Audit&amp;DYN_ARGS=TRUE&amp;VAR:ID1=68402T10&amp;VAR:RCODE=SCE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000_אחזקת_מתקנים_משרדים">#REF!</definedName>
    <definedName name="_581__FDSAUDITLINK__" hidden="1">{"fdsup://IBCentral/FAT Viewer?action=UPDATE&amp;creator=factset&amp;DOC_NAME=fat:reuters_annual_source_window.fat&amp;display_string=Audit&amp;DYN_ARGS=TRUE&amp;VAR:ID1=68402T10&amp;VAR:RCODE=STLD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2__FDSAUDITLINK__" hidden="1">{"fdsup://IBCentral/FAT Viewer?action=UPDATE&amp;creator=factset&amp;DOC_NAME=fat:reuters_annual_source_window.fat&amp;display_string=Audit&amp;DYN_ARGS=TRUE&amp;VAR:ID1=68402T10&amp;VAR:RCODE=STLD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3__FDSAUDITLINK__" hidden="1">{"fdsup://IBCentral/FAT Viewer?action=UPDATE&amp;creator=factset&amp;DOC_NAME=fat:reuters_annual_source_window.fat&amp;display_string=Audit&amp;DYN_ARGS=TRUE&amp;VAR:ID1=68402T10&amp;VAR:RCODE=STLD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4__FDSAUDITLINK__" hidden="1">{"fdsup://IBCentral/FAT Viewer?action=UPDATE&amp;creator=factset&amp;DOC_NAME=fat:reuters_annual_source_window.fat&amp;display_string=Audit&amp;DYN_ARGS=TRUE&amp;VAR:ID1=68402T10&amp;VAR:RCODE=STLD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5__FDSAUDITLINK__" hidden="1">{"fdsup://IBCentral/FAT Viewer?action=UPDATE&amp;creator=factset&amp;DOC_NAME=fat:reuters_qtrly_source_window.fat&amp;display_string=Audit&amp;DYN_ARGS=TRUE&amp;VAR:ID1=68402T10&amp;VAR:RCODE=STLD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6__FDSAUDITLINK__" hidden="1">{"fdsup://IBCentral/FAT Viewer?action=UPDATE&amp;creator=factset&amp;DOC_NAME=fat:reuters_qtrly_source_window.fat&amp;display_string=Audit&amp;DYN_ARGS=TRUE&amp;VAR:ID1=68402T10&amp;VAR:RCODE=STLD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7__FDSAUDITLINK__" hidden="1">{"fdsup://IBCentral/FAT Viewer?action=UPDATE&amp;creator=factset&amp;DOC_NAME=fat:reuters_qtrly_source_window.fat&amp;display_string=Audit&amp;DYN_ARGS=TRUE&amp;VAR:ID1=68402T10&amp;VAR:RCODE=STLD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8__FDSAUDITLINK__" hidden="1">{"fdsup://IBCentral/FAT Viewer?action=UPDATE&amp;creator=factset&amp;DOC_NAME=fat:reuters_qtrly_source_window.fat&amp;display_string=Audit&amp;DYN_ARGS=TRUE&amp;VAR:ID1=68402T10&amp;VAR:RCODE=STLD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9__FDSAUDITLINK__" hidden="1">{"fdsup://IBCentral/FAT Viewer?action=UPDATE&amp;creator=factset&amp;DOC_NAME=fat:reuters_qtrly_source_window.fat&amp;display_string=Audit&amp;DYN_ARGS=TRUE&amp;VAR:ID1=68402T10&amp;VAR:RCODE=STLD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__123Graph_BCHART_14" hidden="1">#REF!</definedName>
    <definedName name="_59__FDSAUDITLINK__" hidden="1">{"fdsup://directions/FAT Viewer?action=UPDATE&amp;creator=factset&amp;DYN_ARGS=TRUE&amp;DOC_NAME=FAT:FQL_AUDITING_CLIENT_TEMPLATE.FAT&amp;display_string=Audit&amp;VAR:KEY=GLYHYFITQP&amp;VAR:QUERY=RkZfRU5UUlBSX1ZBTF9EQUlMWSg0MDc1NiwsLCxVU0QsJ0RJTCcp&amp;WINDOW=FIRST_POPUP&amp;HEIGHT=450&amp;WI","DTH=450&amp;START_MAXIMIZED=FALSE&amp;VAR:CALENDAR=US&amp;VAR:SYMBOL=WERN&amp;VAR:INDEX=0"}</definedName>
    <definedName name="_590__FDSAUDITLINK__" hidden="1">{"fdsup://IBCentral/FAT Viewer?action=UPDATE&amp;creator=factset&amp;DOC_NAME=fat:reuters_qtrly_source_window.fat&amp;display_string=Audit&amp;DYN_ARGS=TRUE&amp;VAR:ID1=68402T10&amp;VAR:RCODE=STLD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1__FDSAUDITLINK__" hidden="1">{"fdsup://IBCentral/FAT Viewer?action=UPDATE&amp;creator=factset&amp;DOC_NAME=fat:reuters_qtrly_source_window.fat&amp;display_string=Audit&amp;DYN_ARGS=TRUE&amp;VAR:ID1=68402T10&amp;VAR:RCODE=STLD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2__FDSAUDITLINK__" hidden="1">{"fdsup://IBCentral/FAT Viewer?action=UPDATE&amp;creator=factset&amp;DOC_NAME=fat:reuters_qtrly_source_window.fat&amp;display_string=Audit&amp;DYN_ARGS=TRUE&amp;VAR:ID1=68402T10&amp;VAR:RCODE=STLD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3__FDSAUDITLINK__" hidden="1">{"fdsup://IBCentral/FAT Viewer?action=UPDATE&amp;creator=factset&amp;DOC_NAME=fat:reuters_qtrly_source_window.fat&amp;display_string=Audit&amp;DYN_ARGS=TRUE&amp;VAR:ID1=68402T10&amp;VAR:RCODE=STLD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4__FDSAUDITLINK__" hidden="1">{"fdsup://IBCentral/FAT Viewer?action=UPDATE&amp;creator=factset&amp;DOC_NAME=fat:reuters_qtrly_source_window.fat&amp;display_string=Audit&amp;DYN_ARGS=TRUE&amp;VAR:ID1=68402T10&amp;VAR:RCODE=STLD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5__FDSAUDITLINK__" hidden="1">{"fdsup://IBCentral/FAT Viewer?action=UPDATE&amp;creator=factset&amp;DOC_NAME=fat:reuters_qtrly_source_window.fat&amp;display_string=Audit&amp;DYN_ARGS=TRUE&amp;VAR:ID1=68402T10&amp;VAR:RCODE=STLD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6__FDSAUDITLINK__" hidden="1">{"fdsup://IBCentral/FAT Viewer?action=UPDATE&amp;creator=factset&amp;DOC_NAME=fat:reuters_qtrly_source_window.fat&amp;display_string=Audit&amp;DYN_ARGS=TRUE&amp;VAR:ID1=68402T10&amp;VAR:RCODE=STLD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7__FDSAUDITLINK__" hidden="1">{"fdsup://IBCentral/FAT Viewer?action=UPDATE&amp;creator=factset&amp;DOC_NAME=fat:reuters_annual_source_window.fat&amp;display_string=Audit&amp;DYN_ARGS=TRUE&amp;VAR:ID1=68402T10&amp;VAR:RCODE=SCSI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8__FDSAUDITLINK__" hidden="1">{"fdsup://IBCentral/FAT Viewer?action=UPDATE&amp;creator=factset&amp;DOC_NAME=fat:reuters_annual_source_window.fat&amp;display_string=Audit&amp;DYN_ARGS=TRUE&amp;VAR:ID1=68402T10&amp;VAR:RCODE=SCSI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9__FDSAUDITLINK__" hidden="1">{"fdsup://IBCentral/FAT Viewer?action=UPDATE&amp;creator=factset&amp;DOC_NAME=fat:reuters_annual_source_window.fat&amp;display_string=Audit&amp;DYN_ARGS=TRUE&amp;VAR:ID1=68402T10&amp;VAR:RCODE=SCSI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A">#REF!</definedName>
    <definedName name="_5AI">#REF!</definedName>
    <definedName name="_5AMDA">#REF!</definedName>
    <definedName name="_5BMDA">#REF!</definedName>
    <definedName name="_5C">#REF!</definedName>
    <definedName name="_5CA">#REF!</definedName>
    <definedName name="_5CMDA">#REF!</definedName>
    <definedName name="_5D">#REF!</definedName>
    <definedName name="_5DMDA">#REF!</definedName>
    <definedName name="_5E">#REF!</definedName>
    <definedName name="_5EMDA">#REF!</definedName>
    <definedName name="_5FMDA">#REF!</definedName>
    <definedName name="_5G">#REF!</definedName>
    <definedName name="_5HE">#REF!</definedName>
    <definedName name="_5IS_CONS_PRO_01">#REF!</definedName>
    <definedName name="_5M">#REF!</definedName>
    <definedName name="_5MD">#REF!</definedName>
    <definedName name="_5MDA">#REF!</definedName>
    <definedName name="_5ME">#REF!</definedName>
    <definedName name="_5MG">#REF!</definedName>
    <definedName name="_5MM">#REF!</definedName>
    <definedName name="_5MS">#REF!</definedName>
    <definedName name="_5T">'[7]שמ"מ מ"ה'!#REF!</definedName>
    <definedName name="_5TA">'[7]שמ"מ מ"ה'!#REF!</definedName>
    <definedName name="_5TD">#REF!</definedName>
    <definedName name="_6____123Graph_BCHART_1" hidden="1">#REF!</definedName>
    <definedName name="_6____123Graph_LBL_ACHART_1" hidden="1">#REF!</definedName>
    <definedName name="_6___123Graph_BCHART_3" hidden="1">#REF!</definedName>
    <definedName name="_6__123Graph_ACHART_4" hidden="1">#REF!</definedName>
    <definedName name="_6__123Graph_AOP_COSTS" hidden="1">#REF!</definedName>
    <definedName name="_6__123Graph_BCHART_3" hidden="1">#REF!</definedName>
    <definedName name="_6__123Graph_FCHART_4" hidden="1">#REF!</definedName>
    <definedName name="_6__123Graph_LBL_ACHART_1" hidden="1">#REF!</definedName>
    <definedName name="_6__123Graph_XChart_1A" hidden="1">#REF!</definedName>
    <definedName name="_6__123Graph_XCHART_2" hidden="1">#REF!</definedName>
    <definedName name="_6__123Graph_XChart_58B" hidden="1">#REF!</definedName>
    <definedName name="_6__123Graph_XGASOLINE\_2" hidden="1">#REF!</definedName>
    <definedName name="_6__FDSAUDITLINK__" hidden="1">{"fdsup://directions/FAT Viewer?action=UPDATE&amp;creator=factset&amp;DYN_ARGS=TRUE&amp;DOC_NAME=FAT:FQL_AUDITING_CLIENT_TEMPLATE.FAT&amp;display_string=Audit&amp;VAR:KEY=XGXKRULERU&amp;VAR:QUERY=RkZfRUJJVERBX09QRVIoQ0FMLDIwMTAp&amp;WINDOW=FIRST_POPUP&amp;HEIGHT=450&amp;WIDTH=450&amp;START_MAXIMI","ZED=FALSE&amp;VAR:CALENDAR=US&amp;VAR:SYMBOL=LWSN&amp;VAR:INDEX=0"}</definedName>
    <definedName name="_6_3_PREPAIDS">#REF!</definedName>
    <definedName name="_6_95">#REF!</definedName>
    <definedName name="_6_96">#REF!</definedName>
    <definedName name="_6_97">#REF!</definedName>
    <definedName name="_6_98">#REF!</definedName>
    <definedName name="_60__123Graph_BCHART_15" hidden="1">#REF!</definedName>
    <definedName name="_60__FDSAUDITLINK__" hidden="1">{"fdsup://directions/FAT%20Viewer?VAR:TM=NTMA&amp;VAR:PCT=0.554645&amp;VAR:Y0=2008&amp;VAR:Y1=2009&amp;VAR:V0=13.557123&amp;VAR:V1=12.610631&amp;VAR:V=13.118618&amp;VAR:AUDIT_ID=160693&amp;VAR:DATE=20080611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Mean&amp;VAR:CHGPERIOD=NA&amp;VAR:FQLFORMULA=FMA_PE&amp;VAR:CU","RRENCY=NA&amp;VAR:P=4957.433000&amp;VAR:V=13.118618&amp;VAR:null=.html"}</definedName>
    <definedName name="_600__FDSAUDITLINK__" hidden="1">{"fdsup://IBCentral/FAT Viewer?action=UPDATE&amp;creator=factset&amp;DOC_NAME=fat:reuters_annual_source_window.fat&amp;display_string=Audit&amp;DYN_ARGS=TRUE&amp;VAR:ID1=68402T10&amp;VAR:RCODE=SCSI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60000_הוצאות_בנק">#REF!</definedName>
    <definedName name="_601__FDSAUDITLINK__" hidden="1">{"fdsup://IBCentral/FAT Viewer?action=UPDATE&amp;creator=factset&amp;DOC_NAME=fat:reuters_qtrly_source_window.fat&amp;display_string=Audit&amp;DYN_ARGS=TRUE&amp;VAR:ID1=68402T10&amp;VAR:RCODE=SCSI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2__FDSAUDITLINK__" hidden="1">{"fdsup://IBCentral/FAT Viewer?action=UPDATE&amp;creator=factset&amp;DOC_NAME=fat:reuters_qtrly_source_window.fat&amp;display_string=Audit&amp;DYN_ARGS=TRUE&amp;VAR:ID1=68402T10&amp;VAR:RCODE=SCSI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3__FDSAUDITLINK__" hidden="1">{"fdsup://IBCentral/FAT Viewer?action=UPDATE&amp;creator=factset&amp;DOC_NAME=fat:reuters_qtrly_source_window.fat&amp;display_string=Audit&amp;DYN_ARGS=TRUE&amp;VAR:ID1=68402T10&amp;VAR:RCODE=SCSI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4__FDSAUDITLINK__" hidden="1">{"fdsup://IBCentral/FAT Viewer?action=UPDATE&amp;creator=factset&amp;DOC_NAME=fat:reuters_qtrly_source_window.fat&amp;display_string=Audit&amp;DYN_ARGS=TRUE&amp;VAR:ID1=68402T10&amp;VAR:RCODE=SCSI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5__FDSAUDITLINK__" hidden="1">{"fdsup://IBCentral/FAT Viewer?action=UPDATE&amp;creator=factset&amp;DOC_NAME=fat:reuters_qtrly_source_window.fat&amp;display_string=Audit&amp;DYN_ARGS=TRUE&amp;VAR:ID1=68402T10&amp;VAR:RCODE=SCSI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6__FDSAUDITLINK__" hidden="1">{"fdsup://IBCentral/FAT Viewer?action=UPDATE&amp;creator=factset&amp;DOC_NAME=fat:reuters_qtrly_source_window.fat&amp;display_string=Audit&amp;DYN_ARGS=TRUE&amp;VAR:ID1=68402T10&amp;VAR:RCODE=SCSI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7__FDSAUDITLINK__" hidden="1">{"fdsup://IBCentral/FAT Viewer?action=UPDATE&amp;creator=factset&amp;DOC_NAME=fat:reuters_qtrly_source_window.fat&amp;display_string=Audit&amp;DYN_ARGS=TRUE&amp;VAR:ID1=68402T10&amp;VAR:RCODE=SCSI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8__FDSAUDITLINK__" hidden="1">{"fdsup://IBCentral/FAT Viewer?action=UPDATE&amp;creator=factset&amp;DOC_NAME=fat:reuters_qtrly_source_window.fat&amp;display_string=Audit&amp;DYN_ARGS=TRUE&amp;VAR:ID1=68402T10&amp;VAR:RCODE=SCSI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9__FDSAUDITLINK__" hidden="1">{"fdsup://IBCentral/FAT Viewer?action=UPDATE&amp;creator=factset&amp;DOC_NAME=fat:reuters_qtrly_source_window.fat&amp;display_string=Audit&amp;DYN_ARGS=TRUE&amp;VAR:ID1=68402T10&amp;VAR:RCODE=SCSI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__123Graph_BCHART_16" hidden="1">#REF!</definedName>
    <definedName name="_6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0__FDSAUDITLINK__" hidden="1">{"fdsup://IBCentral/FAT Viewer?action=UPDATE&amp;creator=factset&amp;DOC_NAME=fat:reuters_qtrly_source_window.fat&amp;display_string=Audit&amp;DYN_ARGS=TRUE&amp;VAR:ID1=68402T10&amp;VAR:RCODE=SCSI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1__FDSAUDITLINK__" hidden="1">{"fdsup://IBCentral/FAT Viewer?action=UPDATE&amp;creator=factset&amp;DOC_NAME=fat:reuters_qtrly_source_window.fat&amp;display_string=Audit&amp;DYN_ARGS=TRUE&amp;VAR:ID1=68402T10&amp;VAR:RCODE=SCSI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2__FDSAUDITLINK__" hidden="1">{"fdsup://IBCentral/FAT Viewer?action=UPDATE&amp;creator=factset&amp;DOC_NAME=fat:reuters_qtrly_source_window.fat&amp;display_string=Audit&amp;DYN_ARGS=TRUE&amp;VAR:ID1=68402T10&amp;VAR:RCODE=SCSI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3__FDSAUDITLINK__" hidden="1">{"fdsup://IBCentral/FAT Viewer?action=UPDATE&amp;creator=factset&amp;DOC_NAME=fat:reuters_ltm_source_window.fat&amp;display_string=Audit&amp;DYN_ARGS=TRUE&amp;VAR:ID1=OPTM&amp;VAR:RCODE=NIBX&amp;VAR:SDATE=20080199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14__FDSAUDITLINK__" hidden="1">{"fdsup://IBCentral/FAT Viewer?action=UPDATE&amp;creator=factset&amp;DOC_NAME=fat:reuters_annual_source_window.fat&amp;display_string=Audit&amp;DYN_ARGS=TRUE&amp;VAR:ID1=68402T10&amp;VAR:RCODE=NIB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5__FDSAUDITLINK__" hidden="1">{"fdsup://IBCentral/FAT Viewer?action=UPDATE&amp;creator=factset&amp;DOC_NAME=fat:reuters_annual_source_window.fat&amp;display_string=Audit&amp;DYN_ARGS=TRUE&amp;VAR:ID1=68402T10&amp;VAR:RCODE=NIB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6__FDSAUDITLINK__" hidden="1">{"fdsup://IBCentral/FAT Viewer?action=UPDATE&amp;creator=factset&amp;DOC_NAME=fat:reuters_annual_source_window.fat&amp;display_string=Audit&amp;DYN_ARGS=TRUE&amp;VAR:ID1=68402T10&amp;VAR:RCODE=NIB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7__FDSAUDITLINK__" hidden="1">{"fdsup://IBCentral/FAT Viewer?action=UPDATE&amp;creator=factset&amp;DOC_NAME=fat:reuters_annual_source_window.fat&amp;display_string=Audit&amp;DYN_ARGS=TRUE&amp;VAR:ID1=68402T10&amp;VAR:RCODE=NIB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8__FDSAUDITLINK__" hidden="1">{"fdsup://IBCentral/FAT Viewer?action=UPDATE&amp;creator=factset&amp;DOC_NAME=fat:reuters_qtrly_source_window.fat&amp;display_string=Audit&amp;DYN_ARGS=TRUE&amp;VAR:ID1=68402T10&amp;VAR:RCODE=NIB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19__FDSAUDITLINK__" hidden="1">{"fdsup://IBCentral/FAT Viewer?action=UPDATE&amp;creator=factset&amp;DOC_NAME=fat:reuters_qtrly_source_window.fat&amp;display_string=Audit&amp;DYN_ARGS=TRUE&amp;VAR:ID1=68402T10&amp;VAR:RCODE=NIB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__123Graph_BChart_2" hidden="1">#REF!</definedName>
    <definedName name="_62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0__FDSAUDITLINK__" hidden="1">{"fdsup://IBCentral/FAT Viewer?action=UPDATE&amp;creator=factset&amp;DOC_NAME=fat:reuters_qtrly_source_window.fat&amp;display_string=Audit&amp;DYN_ARGS=TRUE&amp;VAR:ID1=68402T10&amp;VAR:RCODE=NIB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1__FDSAUDITLINK__" hidden="1">{"fdsup://IBCentral/FAT Viewer?action=UPDATE&amp;creator=factset&amp;DOC_NAME=fat:reuters_qtrly_source_window.fat&amp;display_string=Audit&amp;DYN_ARGS=TRUE&amp;VAR:ID1=68402T10&amp;VAR:RCODE=NIB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2__FDSAUDITLINK__" hidden="1">{"fdsup://IBCentral/FAT Viewer?action=UPDATE&amp;creator=factset&amp;DOC_NAME=fat:reuters_qtrly_source_window.fat&amp;display_string=Audit&amp;DYN_ARGS=TRUE&amp;VAR:ID1=68402T10&amp;VAR:RCODE=NIB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3__FDSAUDITLINK__" hidden="1">{"fdsup://IBCentral/FAT Viewer?action=UPDATE&amp;creator=factset&amp;DOC_NAME=fat:reuters_qtrly_source_window.fat&amp;display_string=Audit&amp;DYN_ARGS=TRUE&amp;VAR:ID1=68402T10&amp;VAR:RCODE=NIB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4__FDSAUDITLINK__" hidden="1">{"fdsup://IBCentral/FAT Viewer?action=UPDATE&amp;creator=factset&amp;DOC_NAME=fat:reuters_qtrly_source_window.fat&amp;display_string=Audit&amp;DYN_ARGS=TRUE&amp;VAR:ID1=68402T10&amp;VAR:RCODE=NIB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5__FDSAUDITLINK__" hidden="1">{"fdsup://IBCentral/FAT Viewer?action=UPDATE&amp;creator=factset&amp;DOC_NAME=fat:reuters_qtrly_source_window.fat&amp;display_string=Audit&amp;DYN_ARGS=TRUE&amp;VAR:ID1=68402T10&amp;VAR:RCODE=NIB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6__FDSAUDITLINK__" hidden="1">{"fdsup://IBCentral/FAT Viewer?action=UPDATE&amp;creator=factset&amp;DOC_NAME=fat:reuters_qtrly_source_window.fat&amp;display_string=Audit&amp;DYN_ARGS=TRUE&amp;VAR:ID1=68402T10&amp;VAR:RCODE=NIB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7__FDSAUDITLINK__" hidden="1">{"fdsup://IBCentral/FAT Viewer?action=UPDATE&amp;creator=factset&amp;DOC_NAME=fat:reuters_qtrly_source_window.fat&amp;display_string=Audit&amp;DYN_ARGS=TRUE&amp;VAR:ID1=68402T10&amp;VAR:RCODE=NIB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8__FDSAUDITLINK__" hidden="1">{"fdsup://IBCentral/FAT Viewer?action=UPDATE&amp;creator=factset&amp;DOC_NAME=fat:reuters_qtrly_source_window.fat&amp;display_string=Audit&amp;DYN_ARGS=TRUE&amp;VAR:ID1=68402T10&amp;VAR:RCODE=NIB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9__FDSAUDITLINK__" hidden="1">{"fdsup://IBCentral/FAT Viewer?action=UPDATE&amp;creator=factset&amp;DOC_NAME=fat:reuters_qtrly_source_window.fat&amp;display_string=Audit&amp;DYN_ARGS=TRUE&amp;VAR:ID1=68402T10&amp;VAR:RCODE=NIB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__123Graph_BCHART_20" hidden="1">#REF!</definedName>
    <definedName name="_6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630__FDSAUDITLINK__" hidden="1">{"fdsup://IBCentral/FAT Viewer?action=UPDATE&amp;creator=factset&amp;DOC_NAME=fat:reuters_ltm_source_window.fat&amp;display_string=Audit&amp;DYN_ARGS=TRUE&amp;VAR:ID1=OPTM&amp;VAR:RCODE=TTAX&amp;VAR:SDATE=20080199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3000_הכנסות_אחרות">#REF!</definedName>
    <definedName name="_631__FDSAUDITLINK__" hidden="1">{"fdsup://IBCentral/FAT Viewer?action=UPDATE&amp;creator=factset&amp;DOC_NAME=fat:reuters_annual_source_window.fat&amp;display_string=Audit&amp;DYN_ARGS=TRUE&amp;VAR:ID1=68402T10&amp;VAR:RCODE=TTA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2__FDSAUDITLINK__" hidden="1">{"fdsup://IBCentral/FAT Viewer?action=UPDATE&amp;creator=factset&amp;DOC_NAME=fat:reuters_annual_source_window.fat&amp;display_string=Audit&amp;DYN_ARGS=TRUE&amp;VAR:ID1=68402T10&amp;VAR:RCODE=TTA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3__FDSAUDITLINK__" hidden="1">{"fdsup://IBCentral/FAT Viewer?action=UPDATE&amp;creator=factset&amp;DOC_NAME=fat:reuters_annual_source_window.fat&amp;display_string=Audit&amp;DYN_ARGS=TRUE&amp;VAR:ID1=68402T10&amp;VAR:RCODE=TTA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4__FDSAUDITLINK__" hidden="1">{"fdsup://IBCentral/FAT Viewer?action=UPDATE&amp;creator=factset&amp;DOC_NAME=fat:reuters_annual_source_window.fat&amp;display_string=Audit&amp;DYN_ARGS=TRUE&amp;VAR:ID1=68402T10&amp;VAR:RCODE=TTA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5__FDSAUDITLINK__" hidden="1">{"fdsup://IBCentral/FAT Viewer?action=UPDATE&amp;creator=factset&amp;DOC_NAME=fat:reuters_qtrly_source_window.fat&amp;display_string=Audit&amp;DYN_ARGS=TRUE&amp;VAR:ID1=68402T10&amp;VAR:RCODE=TTA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6__FDSAUDITLINK__" hidden="1">{"fdsup://IBCentral/FAT Viewer?action=UPDATE&amp;creator=factset&amp;DOC_NAME=fat:reuters_qtrly_source_window.fat&amp;display_string=Audit&amp;DYN_ARGS=TRUE&amp;VAR:ID1=68402T10&amp;VAR:RCODE=TTA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7__FDSAUDITLINK__" hidden="1">{"fdsup://IBCentral/FAT Viewer?action=UPDATE&amp;creator=factset&amp;DOC_NAME=fat:reuters_qtrly_source_window.fat&amp;display_string=Audit&amp;DYN_ARGS=TRUE&amp;VAR:ID1=68402T10&amp;VAR:RCODE=TTA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8__FDSAUDITLINK__" hidden="1">{"fdsup://IBCentral/FAT Viewer?action=UPDATE&amp;creator=factset&amp;DOC_NAME=fat:reuters_qtrly_source_window.fat&amp;display_string=Audit&amp;DYN_ARGS=TRUE&amp;VAR:ID1=68402T10&amp;VAR:RCODE=TTA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9__FDSAUDITLINK__" hidden="1">{"fdsup://IBCentral/FAT Viewer?action=UPDATE&amp;creator=factset&amp;DOC_NAME=fat:reuters_qtrly_source_window.fat&amp;display_string=Audit&amp;DYN_ARGS=TRUE&amp;VAR:ID1=68402T10&amp;VAR:RCODE=TTA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__123Graph_BCHART_22" hidden="1">#REF!</definedName>
    <definedName name="_64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40__FDSAUDITLINK__" hidden="1">{"fdsup://IBCentral/FAT Viewer?action=UPDATE&amp;creator=factset&amp;DOC_NAME=fat:reuters_qtrly_source_window.fat&amp;display_string=Audit&amp;DYN_ARGS=TRUE&amp;VAR:ID1=68402T10&amp;VAR:RCODE=TTA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1__FDSAUDITLINK__" hidden="1">{"fdsup://IBCentral/FAT Viewer?action=UPDATE&amp;creator=factset&amp;DOC_NAME=fat:reuters_qtrly_source_window.fat&amp;display_string=Audit&amp;DYN_ARGS=TRUE&amp;VAR:ID1=68402T10&amp;VAR:RCODE=TTA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2__FDSAUDITLINK__" hidden="1">{"fdsup://IBCentral/FAT Viewer?action=UPDATE&amp;creator=factset&amp;DOC_NAME=fat:reuters_qtrly_source_window.fat&amp;display_string=Audit&amp;DYN_ARGS=TRUE&amp;VAR:ID1=68402T10&amp;VAR:RCODE=TTA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3__FDSAUDITLINK__" hidden="1">{"fdsup://IBCentral/FAT Viewer?action=UPDATE&amp;creator=factset&amp;DOC_NAME=fat:reuters_qtrly_source_window.fat&amp;display_string=Audit&amp;DYN_ARGS=TRUE&amp;VAR:ID1=68402T10&amp;VAR:RCODE=TTA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4__FDSAUDITLINK__" hidden="1">{"fdsup://IBCentral/FAT Viewer?action=UPDATE&amp;creator=factset&amp;DOC_NAME=fat:reuters_qtrly_source_window.fat&amp;display_string=Audit&amp;DYN_ARGS=TRUE&amp;VAR:ID1=68402T10&amp;VAR:RCODE=TTA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5__FDSAUDITLINK__" hidden="1">{"fdsup://IBCentral/FAT Viewer?action=UPDATE&amp;creator=factset&amp;DOC_NAME=fat:reuters_qtrly_source_window.fat&amp;display_string=Audit&amp;DYN_ARGS=TRUE&amp;VAR:ID1=68402T10&amp;VAR:RCODE=TTA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6__FDSAUDITLINK__" hidden="1">{"fdsup://IBCentral/FAT Viewer?action=UPDATE&amp;creator=factset&amp;DOC_NAME=fat:reuters_qtrly_source_window.fat&amp;display_string=Audit&amp;DYN_ARGS=TRUE&amp;VAR:ID1=68402T10&amp;VAR:RCODE=TTA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7__FDSAUDITLINK__" hidden="1">{"fdsup://IBCentral/FAT Viewer?action=UPDATE&amp;creator=factset&amp;DOC_NAME=fat:reuters_ltm_source_window.fat&amp;display_string=Audit&amp;DYN_ARGS=TRUE&amp;VAR:ID1=OPTM&amp;VAR:RCODE=OTHNET&amp;VAR:SDATE=20080199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648__FDSAUDITLINK__" hidden="1">{"fdsup://IBCentral/FAT Viewer?action=UPDATE&amp;creator=factset&amp;DOC_NAME=fat:reuters_annual_source_window.fat&amp;display_string=Audit&amp;DYN_ARGS=TRUE&amp;VAR:ID1=68402T10&amp;VAR:RCODE=OTHNET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49__FDSAUDITLINK__" hidden="1">{"fdsup://IBCentral/FAT Viewer?action=UPDATE&amp;creator=factset&amp;DOC_NAME=fat:reuters_annual_source_window.fat&amp;display_string=Audit&amp;DYN_ARGS=TRUE&amp;VAR:ID1=68402T10&amp;VAR:RCODE=OTHNET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__123Graph_BChart_3" hidden="1">#REF!</definedName>
    <definedName name="_65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50__FDSAUDITLINK__" hidden="1">{"fdsup://IBCentral/FAT Viewer?action=UPDATE&amp;creator=factset&amp;DOC_NAME=fat:reuters_annual_source_window.fat&amp;display_string=Audit&amp;DYN_ARGS=TRUE&amp;VAR:ID1=68402T10&amp;VAR:RCODE=OTHNET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1__FDSAUDITLINK__" hidden="1">{"fdsup://IBCentral/FAT Viewer?action=UPDATE&amp;creator=factset&amp;DOC_NAME=fat:reuters_annual_source_window.fat&amp;display_string=Audit&amp;DYN_ARGS=TRUE&amp;VAR:ID1=68402T10&amp;VAR:RCODE=OTHNET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2__FDSAUDITLINK__" hidden="1">{"fdsup://IBCentral/FAT Viewer?action=UPDATE&amp;creator=factset&amp;DOC_NAME=fat:reuters_qtrly_source_window.fat&amp;display_string=Audit&amp;DYN_ARGS=TRUE&amp;VAR:ID1=68402T10&amp;VAR:RCODE=OTHNET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3__FDSAUDITLINK__" hidden="1">{"fdsup://IBCentral/FAT Viewer?action=UPDATE&amp;creator=factset&amp;DOC_NAME=fat:reuters_qtrly_source_window.fat&amp;display_string=Audit&amp;DYN_ARGS=TRUE&amp;VAR:ID1=68402T10&amp;VAR:RCODE=OTHNET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4__FDSAUDITLINK__" hidden="1">{"fdsup://IBCentral/FAT Viewer?action=UPDATE&amp;creator=factset&amp;DOC_NAME=fat:reuters_qtrly_source_window.fat&amp;display_string=Audit&amp;DYN_ARGS=TRUE&amp;VAR:ID1=68402T10&amp;VAR:RCODE=OTHNET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5__FDSAUDITLINK__" hidden="1">{"fdsup://IBCentral/FAT Viewer?action=UPDATE&amp;creator=factset&amp;DOC_NAME=fat:reuters_qtrly_source_window.fat&amp;display_string=Audit&amp;DYN_ARGS=TRUE&amp;VAR:ID1=68402T10&amp;VAR:RCODE=OTHNET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6__FDSAUDITLINK__" hidden="1">{"fdsup://IBCentral/FAT Viewer?action=UPDATE&amp;creator=factset&amp;DOC_NAME=fat:reuters_qtrly_source_window.fat&amp;display_string=Audit&amp;DYN_ARGS=TRUE&amp;VAR:ID1=68402T10&amp;VAR:RCODE=OTHNET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7__FDSAUDITLINK__" hidden="1">{"fdsup://IBCentral/FAT Viewer?action=UPDATE&amp;creator=factset&amp;DOC_NAME=fat:reuters_qtrly_source_window.fat&amp;display_string=Audit&amp;DYN_ARGS=TRUE&amp;VAR:ID1=68402T10&amp;VAR:RCODE=OTHNET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8__FDSAUDITLINK__" hidden="1">{"fdsup://IBCentral/FAT Viewer?action=UPDATE&amp;creator=factset&amp;DOC_NAME=fat:reuters_qtrly_source_window.fat&amp;display_string=Audit&amp;DYN_ARGS=TRUE&amp;VAR:ID1=68402T10&amp;VAR:RCODE=OTHNET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9__FDSAUDITLINK__" hidden="1">{"fdsup://IBCentral/FAT Viewer?action=UPDATE&amp;creator=factset&amp;DOC_NAME=fat:reuters_qtrly_source_window.fat&amp;display_string=Audit&amp;DYN_ARGS=TRUE&amp;VAR:ID1=68402T10&amp;VAR:RCODE=OTHNET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__123Graph_BCHART_4" hidden="1">#REF!</definedName>
    <definedName name="_66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60__FDSAUDITLINK__" hidden="1">{"fdsup://IBCentral/FAT Viewer?action=UPDATE&amp;creator=factset&amp;DOC_NAME=fat:reuters_qtrly_source_window.fat&amp;display_string=Audit&amp;DYN_ARGS=TRUE&amp;VAR:ID1=68402T10&amp;VAR:RCODE=OTHNET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1__FDSAUDITLINK__" hidden="1">{"fdsup://IBCentral/FAT Viewer?action=UPDATE&amp;creator=factset&amp;DOC_NAME=fat:reuters_qtrly_source_window.fat&amp;display_string=Audit&amp;DYN_ARGS=TRUE&amp;VAR:ID1=68402T10&amp;VAR:RCODE=OTHNET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2__FDSAUDITLINK__" hidden="1">{"fdsup://IBCentral/FAT Viewer?action=UPDATE&amp;creator=factset&amp;DOC_NAME=fat:reuters_qtrly_source_window.fat&amp;display_string=Audit&amp;DYN_ARGS=TRUE&amp;VAR:ID1=68402T10&amp;VAR:RCODE=OTHNET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3__FDSAUDITLINK__" hidden="1">{"fdsup://IBCentral/FAT Viewer?action=UPDATE&amp;creator=factset&amp;DOC_NAME=fat:reuters_qtrly_source_window.fat&amp;display_string=Audit&amp;DYN_ARGS=TRUE&amp;VAR:ID1=68402T10&amp;VAR:RCODE=OTHNET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4__FDSAUDITLINK__" hidden="1">{"fdsup://IBCentral/FAT Viewer?action=UPDATE&amp;creator=factset&amp;DOC_NAME=fat:reuters_ltm_source_window.fat&amp;display_string=Audit&amp;DYN_ARGS=TRUE&amp;VAR:ID1=OPTM&amp;VAR:RCODE=FDSINTEXPGROSS&amp;VAR:SDATE=20080199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665__FDSAUDITLINK__" hidden="1">{"fdsup://IBCentral/FAT Viewer?action=UPDATE&amp;creator=factset&amp;DOC_NAME=fat:reuters_annual_source_window.fat&amp;display_string=Audit&amp;DYN_ARGS=TRUE&amp;VAR:ID1=68402T10&amp;VAR:RCODE=FDSINTEXPGROSS&amp;VAR:SDATE=20070799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6__FDSAUDITLINK__" hidden="1">{"fdsup://IBCentral/FAT Viewer?action=UPDATE&amp;creator=factset&amp;DOC_NAME=fat:reuters_annual_source_window.fat&amp;display_string=Audit&amp;DYN_ARGS=TRUE&amp;VAR:ID1=68402T10&amp;VAR:RCODE=FDSINTEXPGROSS&amp;VAR:SDATE=20060799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7__FDSAUDITLINK__" hidden="1">{"fdsup://IBCentral/FAT Viewer?action=UPDATE&amp;creator=factset&amp;DOC_NAME=fat:reuters_annual_source_window.fat&amp;display_string=Audit&amp;DYN_ARGS=TRUE&amp;VAR:ID1=68402T10&amp;VAR:RCODE=FDSINTEXPGROSS&amp;VAR:SDATE=20050799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8__FDSAUDITLINK__" hidden="1">{"fdsup://IBCentral/FAT Viewer?action=UPDATE&amp;creator=factset&amp;DOC_NAME=fat:reuters_annual_source_window.fat&amp;display_string=Audit&amp;DYN_ARGS=TRUE&amp;VAR:ID1=68402T10&amp;VAR:RCODE=FDSINTEXPGROSS&amp;VAR:SDATE=20040799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9__FDSAUDITLINK__" hidden="1">{"fdsup://IBCentral/FAT Viewer?action=UPDATE&amp;creator=factset&amp;DOC_NAME=fat:reuters_qtrly_source_window.fat&amp;display_string=Audit&amp;DYN_ARGS=TRUE&amp;VAR:ID1=68402T10&amp;VAR:RCODE=FDSINTEXPGROSS&amp;VAR:SDATE=20080199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__123Graph_BCHART_5" hidden="1">#REF!</definedName>
    <definedName name="_67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70__FDSAUDITLINK__" hidden="1">{"fdsup://IBCentral/FAT Viewer?action=UPDATE&amp;creator=factset&amp;DOC_NAME=fat:reuters_qtrly_source_window.fat&amp;display_string=Audit&amp;DYN_ARGS=TRUE&amp;VAR:ID1=68402T10&amp;VAR:RCODE=FDSINTEXPGROSS&amp;VAR:SDATE=20071099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1__FDSAUDITLINK__" hidden="1">{"fdsup://IBCentral/FAT Viewer?action=UPDATE&amp;creator=factset&amp;DOC_NAME=fat:reuters_qtrly_source_window.fat&amp;display_string=Audit&amp;DYN_ARGS=TRUE&amp;VAR:ID1=68402T10&amp;VAR:RCODE=FDSINTEXPGROSS&amp;VAR:SDATE=20070799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2__FDSAUDITLINK__" hidden="1">{"fdsup://IBCentral/FAT Viewer?action=UPDATE&amp;creator=factset&amp;DOC_NAME=fat:reuters_qtrly_source_window.fat&amp;display_string=Audit&amp;DYN_ARGS=TRUE&amp;VAR:ID1=68402T10&amp;VAR:RCODE=FDSINTEXPGROSS&amp;VAR:SDATE=20070499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3__FDSAUDITLINK__" hidden="1">{"fdsup://IBCentral/FAT Viewer?action=UPDATE&amp;creator=factset&amp;DOC_NAME=fat:reuters_qtrly_source_window.fat&amp;display_string=Audit&amp;DYN_ARGS=TRUE&amp;VAR:ID1=68402T10&amp;VAR:RCODE=FDSINTEXPGROSS&amp;VAR:SDATE=20070199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4__FDSAUDITLINK__" hidden="1">{"fdsup://IBCentral/FAT Viewer?action=UPDATE&amp;creator=factset&amp;DOC_NAME=fat:reuters_qtrly_source_window.fat&amp;display_string=Audit&amp;DYN_ARGS=TRUE&amp;VAR:ID1=68402T10&amp;VAR:RCODE=FDSINTEXPGROSS&amp;VAR:SDATE=20061099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5__FDSAUDITLINK__" hidden="1">{"fdsup://IBCentral/FAT Viewer?action=UPDATE&amp;creator=factset&amp;DOC_NAME=fat:reuters_qtrly_source_window.fat&amp;display_string=Audit&amp;DYN_ARGS=TRUE&amp;VAR:ID1=68402T10&amp;VAR:RCODE=FDSINTEXPGROSS&amp;VAR:SDATE=20060799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6__FDSAUDITLINK__" hidden="1">{"fdsup://IBCentral/FAT Viewer?action=UPDATE&amp;creator=factset&amp;DOC_NAME=fat:reuters_qtrly_source_window.fat&amp;display_string=Audit&amp;DYN_ARGS=TRUE&amp;VAR:ID1=68402T10&amp;VAR:RCODE=FDSINTEXPGROSS&amp;VAR:SDATE=20060499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7__FDSAUDITLINK__" hidden="1">{"fdsup://IBCentral/FAT Viewer?action=UPDATE&amp;creator=factset&amp;DOC_NAME=fat:reuters_qtrly_source_window.fat&amp;display_string=Audit&amp;DYN_ARGS=TRUE&amp;VAR:ID1=68402T10&amp;VAR:RCODE=FDSINTEXPGROSS&amp;VAR:SDATE=20060199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8__FDSAUDITLINK__" hidden="1">{"fdsup://IBCentral/FAT Viewer?action=UPDATE&amp;creator=factset&amp;DOC_NAME=fat:reuters_qtrly_source_window.fat&amp;display_string=Audit&amp;DYN_ARGS=TRUE&amp;VAR:ID1=68402T10&amp;VAR:RCODE=FDSINTEXPGROSS&amp;VAR:SDATE=20051099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9__FDSAUDITLINK__" hidden="1">{"fdsup://IBCentral/FAT Viewer?action=UPDATE&amp;creator=factset&amp;DOC_NAME=fat:reuters_qtrly_source_window.fat&amp;display_string=Audit&amp;DYN_ARGS=TRUE&amp;VAR:ID1=68402T10&amp;VAR:RCODE=FDSINTEXPGROSS&amp;VAR:SDATE=20050799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__123Graph_BCHART_7" hidden="1">#REF!</definedName>
    <definedName name="_68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{"fdsup://IBCentral/FAT Viewer?action=UPDATE&amp;creator=factset&amp;DOC_NAME=fat:reuters_qtrly_source_window.fat&amp;display_string=Audit&amp;DYN_ARGS=TRUE&amp;VAR:ID1=68402T10&amp;VAR:RCODE=FDSINTEXPGROSS&amp;VAR:SDATE=20050499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1__FDSAUDITLINK__" hidden="1">{"fdsup://IBCentral/FAT Viewer?action=UPDATE&amp;creator=factset&amp;DOC_NAME=fat:reuters_ltm_source_window.fat&amp;display_string=Audit&amp;DYN_ARGS=TRUE&amp;VAR:ID1=OPTM&amp;VAR:RCODE=FDSINTINCTOT&amp;VAR:SDATE=20080199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682__FDSAUDITLINK__" hidden="1">{"fdsup://IBCentral/FAT Viewer?action=UPDATE&amp;creator=factset&amp;DOC_NAME=fat:reuters_annual_source_window.fat&amp;display_string=Audit&amp;DYN_ARGS=TRUE&amp;VAR:ID1=68402T10&amp;VAR:RCODE=FDSINTINCTOT&amp;VAR:SDATE=20070799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3__FDSAUDITLINK__" hidden="1">{"fdsup://IBCentral/FAT Viewer?action=UPDATE&amp;creator=factset&amp;DOC_NAME=fat:reuters_annual_source_window.fat&amp;display_string=Audit&amp;DYN_ARGS=TRUE&amp;VAR:ID1=68402T10&amp;VAR:RCODE=FDSINTINCTOT&amp;VAR:SDATE=20060799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4__FDSAUDITLINK__" hidden="1">{"fdsup://IBCentral/FAT Viewer?action=UPDATE&amp;creator=factset&amp;DOC_NAME=fat:reuters_annual_source_window.fat&amp;display_string=Audit&amp;DYN_ARGS=TRUE&amp;VAR:ID1=68402T10&amp;VAR:RCODE=FDSINTINCTOT&amp;VAR:SDATE=20050799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5__FDSAUDITLINK__" hidden="1">{"fdsup://IBCentral/FAT Viewer?action=UPDATE&amp;creator=factset&amp;DOC_NAME=fat:reuters_annual_source_window.fat&amp;display_string=Audit&amp;DYN_ARGS=TRUE&amp;VAR:ID1=68402T10&amp;VAR:RCODE=FDSINTINCTOT&amp;VAR:SDATE=20040799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6__FDSAUDITLINK__" hidden="1">{"fdsup://IBCentral/FAT Viewer?action=UPDATE&amp;creator=factset&amp;DOC_NAME=fat:reuters_qtrly_source_window.fat&amp;display_string=Audit&amp;DYN_ARGS=TRUE&amp;VAR:ID1=68402T10&amp;VAR:RCODE=FDSINTINCTOT&amp;VAR:SDATE=20080199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7__FDSAUDITLINK__" hidden="1">{"fdsup://IBCentral/FAT Viewer?action=UPDATE&amp;creator=factset&amp;DOC_NAME=fat:reuters_qtrly_source_window.fat&amp;display_string=Audit&amp;DYN_ARGS=TRUE&amp;VAR:ID1=68402T10&amp;VAR:RCODE=FDSINTINCTOT&amp;VAR:SDATE=20071099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8__FDSAUDITLINK__" hidden="1">{"fdsup://IBCentral/FAT Viewer?action=UPDATE&amp;creator=factset&amp;DOC_NAME=fat:reuters_qtrly_source_window.fat&amp;display_string=Audit&amp;DYN_ARGS=TRUE&amp;VAR:ID1=68402T10&amp;VAR:RCODE=FDSINTINCTOT&amp;VAR:SDATE=20070799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9__FDSAUDITLINK__" hidden="1">{"fdsup://IBCentral/FAT Viewer?action=UPDATE&amp;creator=factset&amp;DOC_NAME=fat:reuters_qtrly_source_window.fat&amp;display_string=Audit&amp;DYN_ARGS=TRUE&amp;VAR:ID1=68402T10&amp;VAR:RCODE=FDSINTINCTOT&amp;VAR:SDATE=20070499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__123Graph_BCHART_8" hidden="1">#REF!</definedName>
    <definedName name="_69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9_0_Table2_" hidden="1">#REF!</definedName>
    <definedName name="_690__FDSAUDITLINK__" hidden="1">{"fdsup://IBCentral/FAT Viewer?action=UPDATE&amp;creator=factset&amp;DOC_NAME=fat:reuters_qtrly_source_window.fat&amp;display_string=Audit&amp;DYN_ARGS=TRUE&amp;VAR:ID1=68402T10&amp;VAR:RCODE=FDSINTINCTOT&amp;VAR:SDATE=20070199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1__FDSAUDITLINK__" hidden="1">{"fdsup://IBCentral/FAT Viewer?action=UPDATE&amp;creator=factset&amp;DOC_NAME=fat:reuters_qtrly_source_window.fat&amp;display_string=Audit&amp;DYN_ARGS=TRUE&amp;VAR:ID1=68402T10&amp;VAR:RCODE=FDSINTINCTOT&amp;VAR:SDATE=20061099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2__FDSAUDITLINK__" hidden="1">{"fdsup://IBCentral/FAT Viewer?action=UPDATE&amp;creator=factset&amp;DOC_NAME=fat:reuters_qtrly_source_window.fat&amp;display_string=Audit&amp;DYN_ARGS=TRUE&amp;VAR:ID1=68402T10&amp;VAR:RCODE=FDSINTINCTOT&amp;VAR:SDATE=20060799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3__FDSAUDITLINK__" hidden="1">{"fdsup://IBCentral/FAT Viewer?action=UPDATE&amp;creator=factset&amp;DOC_NAME=fat:reuters_qtrly_source_window.fat&amp;display_string=Audit&amp;DYN_ARGS=TRUE&amp;VAR:ID1=68402T10&amp;VAR:RCODE=FDSINTINCTOT&amp;VAR:SDATE=20060499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4__FDSAUDITLINK__" hidden="1">{"fdsup://IBCentral/FAT Viewer?action=UPDATE&amp;creator=factset&amp;DOC_NAME=fat:reuters_qtrly_source_window.fat&amp;display_string=Audit&amp;DYN_ARGS=TRUE&amp;VAR:ID1=68402T10&amp;VAR:RCODE=FDSINTINCTOT&amp;VAR:SDATE=20060199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5__FDSAUDITLINK__" hidden="1">{"fdsup://IBCentral/FAT Viewer?action=UPDATE&amp;creator=factset&amp;DOC_NAME=fat:reuters_qtrly_source_window.fat&amp;display_string=Audit&amp;DYN_ARGS=TRUE&amp;VAR:ID1=68402T10&amp;VAR:RCODE=FDSINTINCTOT&amp;VAR:SDATE=20051099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6__FDSAUDITLINK__" hidden="1">{"fdsup://IBCentral/FAT Viewer?action=UPDATE&amp;creator=factset&amp;DOC_NAME=fat:reuters_qtrly_source_window.fat&amp;display_string=Audit&amp;DYN_ARGS=TRUE&amp;VAR:ID1=68402T10&amp;VAR:RCODE=FDSINTINCTOT&amp;VAR:SDATE=20050799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7__FDSAUDITLINK__" hidden="1">{"fdsup://IBCentral/FAT Viewer?action=UPDATE&amp;creator=factset&amp;DOC_NAME=fat:reuters_qtrly_source_window.fat&amp;display_string=Audit&amp;DYN_ARGS=TRUE&amp;VAR:ID1=68402T10&amp;VAR:RCODE=FDSINTINCTOT&amp;VAR:SDATE=20050499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8__FDSAUDITLINK__" hidden="1">{"fdsup://IBCentral/FAT Viewer?action=UPDATE&amp;creator=factset&amp;DOC_NAME=fat:reuters_ltm_source_window.fat&amp;display_string=Audit&amp;DYN_ARGS=TRUE&amp;VAR:ID1=OPTM&amp;VAR:RCODE=IBCEBITDA&amp;VAR:SDATE=20080199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699__FDSAUDITLINK__" hidden="1">{"fdsup://IBCentral/FAT Viewer?action=UPDATE&amp;creator=factset&amp;DOC_NAME=fat:reuters_annual_source_window.fat&amp;display_string=Audit&amp;DYN_ARGS=TRUE&amp;VAR:ID1=68402T10&amp;VAR:RCODE=IBCEBITDA&amp;VAR:SDATE=20070799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6A">#REF!</definedName>
    <definedName name="_6AI">#REF!</definedName>
    <definedName name="_6C">#REF!</definedName>
    <definedName name="_6D">#REF!</definedName>
    <definedName name="_6E">#REF!</definedName>
    <definedName name="_6G">#REF!</definedName>
    <definedName name="_6IQ_F_LB_DUE_CY3">"c2083"</definedName>
    <definedName name="_6M">#REF!</definedName>
    <definedName name="_6MD">#REF!</definedName>
    <definedName name="_6MDA">#REF!</definedName>
    <definedName name="_6ME">#REF!</definedName>
    <definedName name="_6MG">#REF!</definedName>
    <definedName name="_6MM">#REF!</definedName>
    <definedName name="_6MS">#REF!</definedName>
    <definedName name="_6TA">'[7]שמ"מ מ"ה'!#REF!</definedName>
    <definedName name="_6TD">#REF!</definedName>
    <definedName name="_6TE">#REF!</definedName>
    <definedName name="_6TM">#REF!</definedName>
    <definedName name="_7.5MG">#REF!</definedName>
    <definedName name="_7____123Graph_BEPS_CF" hidden="1">#REF!</definedName>
    <definedName name="_7____123Graph_LBL_ACHART_2" hidden="1">#REF!</definedName>
    <definedName name="_7___123Graph_BCHART_4" hidden="1">#REF!</definedName>
    <definedName name="_7__123Graph_ACHART_8" hidden="1">#REF!</definedName>
    <definedName name="_7__123Graph_BCHART_4" hidden="1">#REF!</definedName>
    <definedName name="_7__123Graph_CCHART_1" hidden="1">#REF!</definedName>
    <definedName name="_7__123Graph_LBL_ACHART_3" hidden="1">#REF!</definedName>
    <definedName name="_7__123Graph_XCHART_4" hidden="1">#REF!</definedName>
    <definedName name="_7__123Graph_XChart_58B" hidden="1">#REF!</definedName>
    <definedName name="_7__123Graph_XLIQUIDS" hidden="1">#REF!</definedName>
    <definedName name="_7__FDSAUDITLINK__" hidden="1">{"fdsup://directions/FAT Viewer?action=UPDATE&amp;creator=factset&amp;DYN_ARGS=TRUE&amp;DOC_NAME=FAT:FQL_AUDITING_CLIENT_TEMPLATE.FAT&amp;display_string=Audit&amp;VAR:KEY=ZKVQFGJATI&amp;VAR:QUERY=RkZfRUJJVERBX09QRVIoQ0FMLDIwMTAp&amp;WINDOW=FIRST_POPUP&amp;HEIGHT=450&amp;WIDTH=450&amp;START_MAXIMI","ZED=FALSE&amp;VAR:CALENDAR=US&amp;VAR:SYMBOL=BLKB&amp;VAR:INDEX=0"}</definedName>
    <definedName name="_7_4_F_A">#REF!</definedName>
    <definedName name="_7_95">#REF!</definedName>
    <definedName name="_7_96">#REF!</definedName>
    <definedName name="_7_97">#REF!</definedName>
    <definedName name="_7_98">#REF!</definedName>
    <definedName name="_70__123Graph_BCHART_9" hidden="1">#REF!</definedName>
    <definedName name="_70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0_0_Table2_" hidden="1">#REF!</definedName>
    <definedName name="_700__FDSAUDITLINK__" hidden="1">{"fdsup://IBCentral/FAT Viewer?action=UPDATE&amp;creator=factset&amp;DOC_NAME=fat:reuters_annual_source_window.fat&amp;display_string=Audit&amp;DYN_ARGS=TRUE&amp;VAR:ID1=68402T10&amp;VAR:RCODE=IBCEBITDA&amp;VAR:SDATE=20060799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1__FDSAUDITLINK__" hidden="1">{"fdsup://IBCentral/FAT Viewer?action=UPDATE&amp;creator=factset&amp;DOC_NAME=fat:reuters_annual_source_window.fat&amp;display_string=Audit&amp;DYN_ARGS=TRUE&amp;VAR:ID1=68402T10&amp;VAR:RCODE=IBCEBITDA&amp;VAR:SDATE=20050799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2__FDSAUDITLINK__" hidden="1">{"fdsup://IBCentral/FAT Viewer?action=UPDATE&amp;creator=factset&amp;DOC_NAME=fat:reuters_annual_source_window.fat&amp;display_string=Audit&amp;DYN_ARGS=TRUE&amp;VAR:ID1=68402T10&amp;VAR:RCODE=IBCEBITDA&amp;VAR:SDATE=20040799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3__FDSAUDITLINK__" hidden="1">{"fdsup://IBCentral/FAT Viewer?action=UPDATE&amp;creator=factset&amp;DOC_NAME=fat:reuters_qtrly_source_window.fat&amp;display_string=Audit&amp;DYN_ARGS=TRUE&amp;VAR:ID1=68402T10&amp;VAR:RCODE=IBCEBITDA&amp;VAR:SDATE=20080199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4__FDSAUDITLINK__" hidden="1">{"fdsup://IBCentral/FAT Viewer?action=UPDATE&amp;creator=factset&amp;DOC_NAME=fat:reuters_qtrly_source_window.fat&amp;display_string=Audit&amp;DYN_ARGS=TRUE&amp;VAR:ID1=68402T10&amp;VAR:RCODE=IBCEBITDA&amp;VAR:SDATE=20071099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5__FDSAUDITLINK__" hidden="1">{"fdsup://IBCentral/FAT Viewer?action=UPDATE&amp;creator=factset&amp;DOC_NAME=fat:reuters_qtrly_source_window.fat&amp;display_string=Audit&amp;DYN_ARGS=TRUE&amp;VAR:ID1=68402T10&amp;VAR:RCODE=IBCEBITDA&amp;VAR:SDATE=20070799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6__FDSAUDITLINK__" hidden="1">{"fdsup://IBCentral/FAT Viewer?action=UPDATE&amp;creator=factset&amp;DOC_NAME=fat:reuters_qtrly_source_window.fat&amp;display_string=Audit&amp;DYN_ARGS=TRUE&amp;VAR:ID1=68402T10&amp;VAR:RCODE=IBCEBITDA&amp;VAR:SDATE=20070499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7__FDSAUDITLINK__" hidden="1">{"fdsup://IBCentral/FAT Viewer?action=UPDATE&amp;creator=factset&amp;DOC_NAME=fat:reuters_qtrly_source_window.fat&amp;display_string=Audit&amp;DYN_ARGS=TRUE&amp;VAR:ID1=68402T10&amp;VAR:RCODE=IBCEBITDA&amp;VAR:SDATE=20070199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8__FDSAUDITLINK__" hidden="1">{"fdsup://IBCentral/FAT Viewer?action=UPDATE&amp;creator=factset&amp;DOC_NAME=fat:reuters_qtrly_source_window.fat&amp;display_string=Audit&amp;DYN_ARGS=TRUE&amp;VAR:ID1=68402T10&amp;VAR:RCODE=IBCEBITDA&amp;VAR:SDATE=20061099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9__FDSAUDITLINK__" hidden="1">{"fdsup://IBCentral/FAT Viewer?action=UPDATE&amp;creator=factset&amp;DOC_NAME=fat:reuters_qtrly_source_window.fat&amp;display_string=Audit&amp;DYN_ARGS=TRUE&amp;VAR:ID1=68402T10&amp;VAR:RCODE=IBCEBITDA&amp;VAR:SDATE=20060799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__123Graph_BINVAR_A" hidden="1">#REF!</definedName>
    <definedName name="_7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0_Table2_" hidden="1">#REF!</definedName>
    <definedName name="_710__FDSAUDITLINK__" hidden="1">{"fdsup://IBCentral/FAT Viewer?action=UPDATE&amp;creator=factset&amp;DOC_NAME=fat:reuters_qtrly_source_window.fat&amp;display_string=Audit&amp;DYN_ARGS=TRUE&amp;VAR:ID1=68402T10&amp;VAR:RCODE=IBCEBITDA&amp;VAR:SDATE=20060499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1__FDSAUDITLINK__" hidden="1">{"fdsup://IBCentral/FAT Viewer?action=UPDATE&amp;creator=factset&amp;DOC_NAME=fat:reuters_qtrly_source_window.fat&amp;display_string=Audit&amp;DYN_ARGS=TRUE&amp;VAR:ID1=68402T10&amp;VAR:RCODE=IBCEBITDA&amp;VAR:SDATE=20060199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2__FDSAUDITLINK__" hidden="1">{"fdsup://IBCentral/FAT Viewer?action=UPDATE&amp;creator=factset&amp;DOC_NAME=fat:reuters_qtrly_source_window.fat&amp;display_string=Audit&amp;DYN_ARGS=TRUE&amp;VAR:ID1=68402T10&amp;VAR:RCODE=IBCEBITDA&amp;VAR:SDATE=20051099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3__FDSAUDITLINK__" hidden="1">{"fdsup://IBCentral/FAT Viewer?action=UPDATE&amp;creator=factset&amp;DOC_NAME=fat:reuters_qtrly_source_window.fat&amp;display_string=Audit&amp;DYN_ARGS=TRUE&amp;VAR:ID1=68402T10&amp;VAR:RCODE=IBCEBITDA&amp;VAR:SDATE=20050799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4__FDSAUDITLINK__" hidden="1">{"fdsup://IBCentral/FAT Viewer?action=UPDATE&amp;creator=factset&amp;DOC_NAME=fat:reuters_qtrly_source_window.fat&amp;display_string=Audit&amp;DYN_ARGS=TRUE&amp;VAR:ID1=68402T10&amp;VAR:RCODE=IBCEBITDA&amp;VAR:SDATE=20050499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5__FDSAUDITLINK__" hidden="1">{"fdsup://IBCentral/FAT Viewer?action=UPDATE&amp;creator=factset&amp;DOC_NAME=fat:reuters_ltm_source_window.fat&amp;display_string=Audit&amp;DYN_ARGS=TRUE&amp;VAR:ID1=OPTM&amp;VAR:RCODE=SDPR&amp;VAR:SDATE=20080199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16__FDSAUDITLINK__" hidden="1">{"fdsup://IBCentral/FAT Viewer?action=UPDATE&amp;creator=factset&amp;DOC_NAME=fat:reuters_annual_source_window.fat&amp;display_string=Audit&amp;DYN_ARGS=TRUE&amp;VAR:ID1=68402T10&amp;VAR:RCODE=SDPR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7__FDSAUDITLINK__" hidden="1">{"fdsup://IBCentral/FAT Viewer?action=UPDATE&amp;creator=factset&amp;DOC_NAME=fat:reuters_annual_source_window.fat&amp;display_string=Audit&amp;DYN_ARGS=TRUE&amp;VAR:ID1=68402T10&amp;VAR:RCODE=SDPR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8__FDSAUDITLINK__" hidden="1">{"fdsup://IBCentral/FAT Viewer?action=UPDATE&amp;creator=factset&amp;DOC_NAME=fat:reuters_annual_source_window.fat&amp;display_string=Audit&amp;DYN_ARGS=TRUE&amp;VAR:ID1=68402T10&amp;VAR:RCODE=SDPR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9__FDSAUDITLINK__" hidden="1">{"fdsup://IBCentral/FAT Viewer?action=UPDATE&amp;creator=factset&amp;DOC_NAME=fat:reuters_annual_source_window.fat&amp;display_string=Audit&amp;DYN_ARGS=TRUE&amp;VAR:ID1=68402T10&amp;VAR:RCODE=SDPR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2__123Graph_BSS5_A" hidden="1">#REF!</definedName>
    <definedName name="_7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20__FDSAUDITLINK__" hidden="1">{"fdsup://IBCentral/FAT Viewer?action=UPDATE&amp;creator=factset&amp;DOC_NAME=fat:reuters_qtrly_source_window.fat&amp;display_string=Audit&amp;DYN_ARGS=TRUE&amp;VAR:ID1=68402T10&amp;VAR:RCODE=SDPR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1__FDSAUDITLINK__" hidden="1">{"fdsup://IBCentral/FAT Viewer?action=UPDATE&amp;creator=factset&amp;DOC_NAME=fat:reuters_qtrly_source_window.fat&amp;display_string=Audit&amp;DYN_ARGS=TRUE&amp;VAR:ID1=68402T10&amp;VAR:RCODE=SDPR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2__FDSAUDITLINK__" hidden="1">{"fdsup://IBCentral/FAT Viewer?action=UPDATE&amp;creator=factset&amp;DOC_NAME=fat:reuters_qtrly_source_window.fat&amp;display_string=Audit&amp;DYN_ARGS=TRUE&amp;VAR:ID1=68402T10&amp;VAR:RCODE=SDPR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3__FDSAUDITLINK__" hidden="1">{"fdsup://IBCentral/FAT Viewer?action=UPDATE&amp;creator=factset&amp;DOC_NAME=fat:reuters_qtrly_source_window.fat&amp;display_string=Audit&amp;DYN_ARGS=TRUE&amp;VAR:ID1=68402T10&amp;VAR:RCODE=SDPR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4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5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6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7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8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9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__123Graph_BSS6_A" hidden="1">#REF!</definedName>
    <definedName name="_73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730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1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2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33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4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5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6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7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8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9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__123Graph_BSS6_B" hidden="1">#REF!</definedName>
    <definedName name="_74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40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1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2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3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4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5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6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7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8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49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__123Graph_BSTD_A" hidden="1">#REF!</definedName>
    <definedName name="_75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50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1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2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3__FDSAUDITLINK__" hidden="1">{"fdsup://IBCentral/FAT Viewer?action=UPDATE&amp;creator=factset&amp;DOC_NAME=fat:reuters_qtrly_source_window.fat&amp;display_string=Audit&amp;DYN_ARGS=TRUE&amp;VAR:ID1=68402T10&amp;VAR:RCODE=SGAFDS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4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5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6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7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8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9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__123Graph_C_Chart_1A" hidden="1">#REF!</definedName>
    <definedName name="_76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60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1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2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3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4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65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6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7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8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9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__123Graph_CChart_1" hidden="1">#REF!</definedName>
    <definedName name="_7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70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1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2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3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4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5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6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7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8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9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__123Graph_CCHART_10" hidden="1">#REF!</definedName>
    <definedName name="_78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80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1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782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3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4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5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6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7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8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9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__123Graph_CCHART_11" hidden="1">#REF!</definedName>
    <definedName name="_79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90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1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2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3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4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5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6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7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8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99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7A">#REF!</definedName>
    <definedName name="_7AB">#REF!</definedName>
    <definedName name="_7AC">#REF!</definedName>
    <definedName name="_7C">#REF!</definedName>
    <definedName name="_7D">#REF!</definedName>
    <definedName name="_7E">#REF!</definedName>
    <definedName name="_7G">#REF!</definedName>
    <definedName name="_7IQ_FHLB_DUE_CY">"c2082"</definedName>
    <definedName name="_7M">#REF!</definedName>
    <definedName name="_7MD">#REF!</definedName>
    <definedName name="_7ME">#REF!</definedName>
    <definedName name="_7MG">#REF!</definedName>
    <definedName name="_7MM">#REF!</definedName>
    <definedName name="_7MS">#REF!</definedName>
    <definedName name="_7TA">'[7]שמ"מ מ"ה'!#REF!</definedName>
    <definedName name="_7wrn.²Ä1­Ó¤ë1_Ü20¤H." hidden="1">{#N/A,#N/A,FALSE,"²Ä1­Ó¤ë"}</definedName>
    <definedName name="_8">#REF!</definedName>
    <definedName name="_8____123Graph_LBL_BCHART_1" hidden="1">#REF!</definedName>
    <definedName name="_8___123Graph_BCHART_5" hidden="1">#REF!</definedName>
    <definedName name="_8__123Graph_ACHART_30" hidden="1">#REF!</definedName>
    <definedName name="_8__123Graph_AR_M_MARG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LBL_DCHART_1" hidden="1">#REF!</definedName>
    <definedName name="_8__123Graph_XOP_COSTS" hidden="1">#REF!</definedName>
    <definedName name="_8__FDSAUDITLINK__" hidden="1">{"fdsup://directions/FAT Viewer?action=UPDATE&amp;creator=factset&amp;DYN_ARGS=TRUE&amp;DOC_NAME=FAT:FQL_AUDITING_CLIENT_TEMPLATE.FAT&amp;display_string=Audit&amp;VAR:KEY=BQXSFKHCTQ&amp;VAR:QUERY=RkZfRUJJVERBX09QRVIoQ0FMLDIwMTAp&amp;WINDOW=FIRST_POPUP&amp;HEIGHT=450&amp;WIDTH=450&amp;START_MAXIMI","ZED=FALSE&amp;VAR:CALENDAR=US&amp;VAR:SYMBOL=PMTC&amp;VAR:INDEX=0"}</definedName>
    <definedName name="_8_5_A_P">#REF!</definedName>
    <definedName name="_8_94">#REF!</definedName>
    <definedName name="_8_95">#REF!</definedName>
    <definedName name="_8_96">#REF!</definedName>
    <definedName name="_8_97">#REF!</definedName>
    <definedName name="_8_98">#REF!</definedName>
    <definedName name="_80__123Graph_CCHART_12" hidden="1">#REF!</definedName>
    <definedName name="_80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800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1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2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3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4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5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6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7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8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9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__123Graph_CCHART_13" hidden="1">#REF!</definedName>
    <definedName name="_8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810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1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2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3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4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5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6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7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18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819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__123Graph_CCHART_14" hidden="1">#REF!</definedName>
    <definedName name="_82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20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1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822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823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4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5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6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7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8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9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__123Graph_CCHART_15" hidden="1">#REF!</definedName>
    <definedName name="_83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0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1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2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3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4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5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6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7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8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9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4__123Graph_CCHART_16" hidden="1">#REF!</definedName>
    <definedName name="_84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840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1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2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3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4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5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6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7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8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9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__123Graph_CCHART_17" hidden="1">#REF!</definedName>
    <definedName name="_85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50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1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2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3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4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5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6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7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8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9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6__123Graph_CCHART_18" hidden="1">#REF!</definedName>
    <definedName name="_8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0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1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2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3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4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5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6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7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8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9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__123Graph_CChart_3" hidden="1">#REF!</definedName>
    <definedName name="_8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870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1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2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3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4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5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6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7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8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9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123Graph_CCHART_4" hidden="1">#REF!</definedName>
    <definedName name="_8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0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1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2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3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4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5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6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7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8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89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__123Graph_CCHART_6" hidden="1">#REF!</definedName>
    <definedName name="_89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89_0_Table2_" hidden="1">#REF!</definedName>
    <definedName name="_890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1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2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3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4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5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6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7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8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9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A">#REF!</definedName>
    <definedName name="_8C">#REF!</definedName>
    <definedName name="_8CompensationRep">#REF!</definedName>
    <definedName name="_8D">#REF!</definedName>
    <definedName name="_8E">#REF!</definedName>
    <definedName name="_8G">#REF!</definedName>
    <definedName name="_8M">#REF!</definedName>
    <definedName name="_8MD">#REF!</definedName>
    <definedName name="_8MDA">#REF!</definedName>
    <definedName name="_8ME">#REF!</definedName>
    <definedName name="_8MG">#REF!</definedName>
    <definedName name="_8MG1">#REF!</definedName>
    <definedName name="_8MM">#REF!</definedName>
    <definedName name="_8MS">#REF!</definedName>
    <definedName name="_9____123Graph_LBL_ACHART_1" hidden="1">#REF!</definedName>
    <definedName name="_9____123Graph_XCHART_1" hidden="1">#REF!</definedName>
    <definedName name="_9___123Graph_CCHART_2" hidden="1">#REF!</definedName>
    <definedName name="_9__123Graph_ACHART_8" hidden="1">#REF!</definedName>
    <definedName name="_9__123Graph_CCHART_1" hidden="1">#REF!</definedName>
    <definedName name="_9__123Graph_CCHART_12" hidden="1">#REF!</definedName>
    <definedName name="_9__123Graph_CCHART_2" hidden="1">#REF!</definedName>
    <definedName name="_9__123Graph_XR_M_MARG" hidden="1">#REF!</definedName>
    <definedName name="_9__FDSAUDITLINK__" hidden="1">{"fdsup://directions/FAT Viewer?action=UPDATE&amp;creator=factset&amp;DYN_ARGS=TRUE&amp;DOC_NAME=FAT:FQL_AUDITING_CLIENT_TEMPLATE.FAT&amp;display_string=Audit&amp;VAR:KEY=VODUNYFAJC&amp;VAR:QUERY=RkZfRUJJVERBX09QRVIoQ0FMLDIwMTAp&amp;WINDOW=FIRST_POPUP&amp;HEIGHT=450&amp;WIDTH=450&amp;START_MAXIMI","ZED=FALSE&amp;VAR:CALENDAR=US&amp;VAR:SYMBOL=ANSS&amp;VAR:INDEX=0"}</definedName>
    <definedName name="_9_0__123Grap" hidden="1">#REF!</definedName>
    <definedName name="_9_6_ACCRUALS">#REF!</definedName>
    <definedName name="_9_94">#REF!</definedName>
    <definedName name="_9_95">#REF!</definedName>
    <definedName name="_9_96">#REF!</definedName>
    <definedName name="_9_97">#REF!</definedName>
    <definedName name="_9_98">#REF!</definedName>
    <definedName name="_90__123Graph_CCHART_7" hidden="1">#REF!</definedName>
    <definedName name="_9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90_0_Table2_" hidden="1">#REF!</definedName>
    <definedName name="_900__FDSAUDITLINK__" hidden="1">{"fdsup://IBCentral/FAT Viewer?action=UPDATE&amp;creator=factset&amp;DOC_NAME=fat:reuters_qtrly_source_window.fat&amp;display_string=Audit&amp;DYN_ARGS=TRUE&amp;VAR:ID1=46612J50&amp;VAR:RCODE=NIB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1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2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3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4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5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06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7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8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9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1__123Graph_CCHART_8" hidden="1">#REF!</definedName>
    <definedName name="_91__FDSAUDITLINK__" hidden="1">{"fdsup://IBCentral/FAT Viewer?action=UPDATE&amp;creator=factset&amp;DOC_NAME=fat:reuters_qtrly_source_window.fat&amp;display_string=Audit&amp;DYN_ARGS=TRUE&amp;VAR:ID1=05276910&amp;VAR:RCODE=FDSPFDSTKTOTAL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1_0_Table2_" hidden="1">#REF!</definedName>
    <definedName name="_910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1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2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3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4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5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6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7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8__FDSAUDITLINK__" hidden="1">{"fdsup://IBCentral/FAT Viewer?action=UPDATE&amp;creator=factset&amp;DOC_NAME=fat:reuters_qtrly_source_window.fat&amp;display_string=Audit&amp;DYN_ARGS=TRUE&amp;VAR:ID1=46612J50&amp;VAR:RCODE=TTA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9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__123Graph_CCHART_9" hidden="1">#REF!</definedName>
    <definedName name="_9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2_000_5100">#REF!</definedName>
    <definedName name="_920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1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2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923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4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5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6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7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8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9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__123Graph_CINVAR_A" hidden="1">#REF!</definedName>
    <definedName name="_93__FDSAUDITLINK__" hidden="1">{"fdsup://directions/FAT%20Viewer?VAR:TM=NTMA&amp;VAR:PCT=0.674863&amp;VAR:Y0=2008&amp;VAR:Y1=2009&amp;VAR:V0=13.873197&amp;VAR:V1=12.881368&amp;VAR:V=13.534369&amp;VAR:AUDIT_ID=160693&amp;VAR:DATE=20080428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Mean&amp;VAR:CHGPERIOD=NA&amp;VAR:FQLFORMULA=FMA_PE&amp;VAR:CU","RRENCY=NA&amp;VAR:P=5295.250000&amp;VAR:V=13.534369&amp;VAR:null=.html"}</definedName>
    <definedName name="_930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1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2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3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4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5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6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7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8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9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94__123Graph_CSS5_A" hidden="1">#REF!</definedName>
    <definedName name="_94__FDSAUDITLINK__" hidden="1">{"fdsup://directions/FAT%20Viewer?VAR:TM=NTMA&amp;VAR:PCT=0.683060&amp;VAR:Y0=2008&amp;VAR:Y1=2009&amp;VAR:V0=13.780469&amp;VAR:V1=12.800591&amp;VAR:V=13.454053&amp;VAR:AUDIT_ID=160693&amp;VAR:DATE=20080425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Mean&amp;VAR:CHGPERIOD=NA&amp;VAR:FQLFORMULA=FMA_PE&amp;VAR:CU","RRENCY=NA&amp;VAR:P=5241.233400&amp;VAR:V=13.454053&amp;VAR:null=.html"}</definedName>
    <definedName name="_940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1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2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3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4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5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6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7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8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9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__123Graph_CSS6_A" hidden="1">#REF!</definedName>
    <definedName name="_95__FDSAUDITLINK__" hidden="1">{"fdsup://directions/FAT%20Viewer?VAR:TM=NTMA&amp;VAR:PCT=0.685792&amp;VAR:Y0=2008&amp;VAR:Y1=2009&amp;VAR:V0=13.782361&amp;VAR:V1=12.802291&amp;VAR:V=13.458628&amp;VAR:AUDIT_ID=160693&amp;VAR:DATE=20080424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Mean&amp;VAR:CHGPERIOD=NA&amp;VAR:FQLFORMULA=FMA_PE&amp;VAR:CU","RRENCY=NA&amp;VAR:P=5199.063500&amp;VAR:V=13.458628&amp;VAR:null=.html"}</definedName>
    <definedName name="_950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1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983">#REF!</definedName>
    <definedName name="_953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4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5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6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957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8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9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wrn.²Ä1­Ó¤ë1_Ü20¤H." hidden="1">{#N/A,#N/A,FALSE,"²Ä1­Ó¤ë"}</definedName>
    <definedName name="_95wrn.²Ä1­Ó¤ë1_Ü20¤H._1" hidden="1">{#N/A,#N/A,FALSE,"²Ä1­Ó¤ë"}</definedName>
    <definedName name="_95wrn.²Ä1­Ó¤ë1_Ü20¤H._1_1" hidden="1">{#N/A,#N/A,FALSE,"²Ä1­Ó¤ë"}</definedName>
    <definedName name="_95wrn.²Ä1­Ó¤ë1_Ü20¤H._1_2" hidden="1">{#N/A,#N/A,FALSE,"²Ä1­Ó¤ë"}</definedName>
    <definedName name="_95wrn.²Ä1­Ó¤ë1_Ü20¤H._1_3" hidden="1">{#N/A,#N/A,FALSE,"²Ä1­Ó¤ë"}</definedName>
    <definedName name="_95wrn.²Ä1­Ó¤ë1_Ü20¤H._1_4" hidden="1">{#N/A,#N/A,FALSE,"²Ä1­Ó¤ë"}</definedName>
    <definedName name="_95wrn.²Ä1­Ó¤ë1_Ü20¤H._1_5" hidden="1">{#N/A,#N/A,FALSE,"²Ä1­Ó¤ë"}</definedName>
    <definedName name="_95wrn.²Ä1­Ó¤ë1_Ü20¤H._2" hidden="1">{#N/A,#N/A,FALSE,"²Ä1­Ó¤ë"}</definedName>
    <definedName name="_95wrn.²Ä1­Ó¤ë1_Ü20¤H._2_1" hidden="1">{#N/A,#N/A,FALSE,"²Ä1­Ó¤ë"}</definedName>
    <definedName name="_95wrn.²Ä1­Ó¤ë1_Ü20¤H._2_2" hidden="1">{#N/A,#N/A,FALSE,"²Ä1­Ó¤ë"}</definedName>
    <definedName name="_95wrn.²Ä1­Ó¤ë1_Ü20¤H._2_3" hidden="1">{#N/A,#N/A,FALSE,"²Ä1­Ó¤ë"}</definedName>
    <definedName name="_95wrn.²Ä1­Ó¤ë1_Ü20¤H._2_4" hidden="1">{#N/A,#N/A,FALSE,"²Ä1­Ó¤ë"}</definedName>
    <definedName name="_95wrn.²Ä1­Ó¤ë1_Ü20¤H._2_5" hidden="1">{#N/A,#N/A,FALSE,"²Ä1­Ó¤ë"}</definedName>
    <definedName name="_95wrn.²Ä1­Ó¤ë1_Ü20¤H._3" hidden="1">{#N/A,#N/A,FALSE,"²Ä1­Ó¤ë"}</definedName>
    <definedName name="_95wrn.²Ä1­Ó¤ë1_Ü20¤H._3_1" hidden="1">{#N/A,#N/A,FALSE,"²Ä1­Ó¤ë"}</definedName>
    <definedName name="_95wrn.²Ä1­Ó¤ë1_Ü20¤H._3_2" hidden="1">{#N/A,#N/A,FALSE,"²Ä1­Ó¤ë"}</definedName>
    <definedName name="_95wrn.²Ä1­Ó¤ë1_Ü20¤H._3_3" hidden="1">{#N/A,#N/A,FALSE,"²Ä1­Ó¤ë"}</definedName>
    <definedName name="_95wrn.²Ä1­Ó¤ë1_Ü20¤H._3_4" hidden="1">{#N/A,#N/A,FALSE,"²Ä1­Ó¤ë"}</definedName>
    <definedName name="_95wrn.²Ä1­Ó¤ë1_Ü20¤H._3_5" hidden="1">{#N/A,#N/A,FALSE,"²Ä1­Ó¤ë"}</definedName>
    <definedName name="_95wrn.²Ä1­Ó¤ë1_Ü20¤H._4" hidden="1">{#N/A,#N/A,FALSE,"²Ä1­Ó¤ë"}</definedName>
    <definedName name="_95wrn.²Ä1­Ó¤ë1_Ü20¤H._4_1" hidden="1">{#N/A,#N/A,FALSE,"²Ä1­Ó¤ë"}</definedName>
    <definedName name="_95wrn.²Ä1­Ó¤ë1_Ü20¤H._4_2" hidden="1">{#N/A,#N/A,FALSE,"²Ä1­Ó¤ë"}</definedName>
    <definedName name="_95wrn.²Ä1­Ó¤ë1_Ü20¤H._4_3" hidden="1">{#N/A,#N/A,FALSE,"²Ä1­Ó¤ë"}</definedName>
    <definedName name="_95wrn.²Ä1­Ó¤ë1_Ü20¤H._4_4" hidden="1">{#N/A,#N/A,FALSE,"²Ä1­Ó¤ë"}</definedName>
    <definedName name="_95wrn.²Ä1­Ó¤ë1_Ü20¤H._4_5" hidden="1">{#N/A,#N/A,FALSE,"²Ä1­Ó¤ë"}</definedName>
    <definedName name="_95wrn.²Ä1­Ó¤ë1_Ü20¤H._5" hidden="1">{#N/A,#N/A,FALSE,"²Ä1­Ó¤ë"}</definedName>
    <definedName name="_95wrn.²Ä1­Ó¤ë1_Ü20¤H._5_1" hidden="1">{#N/A,#N/A,FALSE,"²Ä1­Ó¤ë"}</definedName>
    <definedName name="_95wrn.²Ä1­Ó¤ë1_Ü20¤H._5_3" hidden="1">{#N/A,#N/A,FALSE,"²Ä1­Ó¤ë"}</definedName>
    <definedName name="_95wrn.²Ä1­Ó¤ë1_Ü20¤H._5_4" hidden="1">{#N/A,#N/A,FALSE,"²Ä1­Ó¤ë"}</definedName>
    <definedName name="_95wrn.²Ä1­Ó¤ë1_Ü20¤H._5_5" hidden="1">{#N/A,#N/A,FALSE,"²Ä1­Ó¤ë"}</definedName>
    <definedName name="_96__123Graph_CSS6_B" hidden="1">#REF!</definedName>
    <definedName name="_9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60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61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2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3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4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5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6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7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8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9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__123Graph_CSS7_A" hidden="1">#REF!</definedName>
    <definedName name="_9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970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1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2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3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974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5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6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7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8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79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__123Graph_D_Chart_1A" hidden="1">#REF!</definedName>
    <definedName name="_98__FDSAUDITLINK__" hidden="1">{"fdsup://directions/FAT%20Viewer?VAR:TM=NTMA&amp;VAR:PCT=0.693989&amp;VAR:Y0=2008&amp;VAR:Y1=2009&amp;VAR:V0=13.701738&amp;VAR:V1=12.737745&amp;VAR:V=13.391603&amp;VAR:AUDIT_ID=160693&amp;VAR:DATE=20080421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Mean&amp;VAR:CHGPERIOD=NA&amp;VAR:FQLFORMULA=FMA_PE&amp;VAR:CU","RRENCY=NA&amp;VAR:P=5185.635300&amp;VAR:V=13.391603&amp;VAR:null=.html"}</definedName>
    <definedName name="_980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1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2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3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4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5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6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7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8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9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9__123Graph_DCHART_1" hidden="1">#N/A</definedName>
    <definedName name="_99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90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91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2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3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4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5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6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7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8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9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A">#REF!</definedName>
    <definedName name="_9C">#REF!</definedName>
    <definedName name="_9E">#REF!</definedName>
    <definedName name="_9G">#REF!</definedName>
    <definedName name="_9M">#REF!</definedName>
    <definedName name="_9MD">#REF!</definedName>
    <definedName name="_9MDA">#REF!</definedName>
    <definedName name="_9ME">#REF!</definedName>
    <definedName name="_9MG">#REF!</definedName>
    <definedName name="_9MM">#REF!</definedName>
    <definedName name="_A">#REF!</definedName>
    <definedName name="_a1">{"'2ND_QUAR'!$A$1:$P$106"}</definedName>
    <definedName name="_a1_1" hidden="1">{#N/A,#N/A,FALSE,"Pharm";#N/A,#N/A,FALSE,"WWCM"}</definedName>
    <definedName name="_a1_2" hidden="1">{#N/A,#N/A,FALSE,"Pharm";#N/A,#N/A,FALSE,"WWCM"}</definedName>
    <definedName name="_a1_3" hidden="1">{#N/A,#N/A,FALSE,"Pharm";#N/A,#N/A,FALSE,"WWCM"}</definedName>
    <definedName name="_a1_4" hidden="1">{#N/A,#N/A,FALSE,"Pharm";#N/A,#N/A,FALSE,"WWCM"}</definedName>
    <definedName name="_A11" hidden="1">{#N/A,#N/A,FALSE,"Umsatz 99";#N/A,#N/A,FALSE,"ER 99 "}</definedName>
    <definedName name="_A11_1" hidden="1">{#N/A,#N/A,FALSE,"Umsatz 99";#N/A,#N/A,FALSE,"ER 99 "}</definedName>
    <definedName name="_A11_1_1" hidden="1">{#N/A,#N/A,FALSE,"Umsatz 99";#N/A,#N/A,FALSE,"ER 99 "}</definedName>
    <definedName name="_A11_1_2" hidden="1">{#N/A,#N/A,FALSE,"Umsatz 99";#N/A,#N/A,FALSE,"ER 99 "}</definedName>
    <definedName name="_A11_1_3" hidden="1">{#N/A,#N/A,FALSE,"Umsatz 99";#N/A,#N/A,FALSE,"ER 99 "}</definedName>
    <definedName name="_A11_1_4" hidden="1">{#N/A,#N/A,FALSE,"Umsatz 99";#N/A,#N/A,FALSE,"ER 99 "}</definedName>
    <definedName name="_A11_1_5" hidden="1">{#N/A,#N/A,FALSE,"Umsatz 99";#N/A,#N/A,FALSE,"ER 99 "}</definedName>
    <definedName name="_A11_2" hidden="1">{#N/A,#N/A,FALSE,"Umsatz 99";#N/A,#N/A,FALSE,"ER 99 "}</definedName>
    <definedName name="_A11_2_1" hidden="1">{#N/A,#N/A,FALSE,"Umsatz 99";#N/A,#N/A,FALSE,"ER 99 "}</definedName>
    <definedName name="_A11_2_2" hidden="1">{#N/A,#N/A,FALSE,"Umsatz 99";#N/A,#N/A,FALSE,"ER 99 "}</definedName>
    <definedName name="_A11_2_3" hidden="1">{#N/A,#N/A,FALSE,"Umsatz 99";#N/A,#N/A,FALSE,"ER 99 "}</definedName>
    <definedName name="_A11_2_4" hidden="1">{#N/A,#N/A,FALSE,"Umsatz 99";#N/A,#N/A,FALSE,"ER 99 "}</definedName>
    <definedName name="_A11_2_5" hidden="1">{#N/A,#N/A,FALSE,"Umsatz 99";#N/A,#N/A,FALSE,"ER 99 "}</definedName>
    <definedName name="_A11_3" hidden="1">{#N/A,#N/A,FALSE,"Umsatz 99";#N/A,#N/A,FALSE,"ER 99 "}</definedName>
    <definedName name="_A11_3_1" hidden="1">{#N/A,#N/A,FALSE,"Umsatz 99";#N/A,#N/A,FALSE,"ER 99 "}</definedName>
    <definedName name="_A11_3_2" hidden="1">{#N/A,#N/A,FALSE,"Umsatz 99";#N/A,#N/A,FALSE,"ER 99 "}</definedName>
    <definedName name="_A11_3_3" hidden="1">{#N/A,#N/A,FALSE,"Umsatz 99";#N/A,#N/A,FALSE,"ER 99 "}</definedName>
    <definedName name="_A11_3_4" hidden="1">{#N/A,#N/A,FALSE,"Umsatz 99";#N/A,#N/A,FALSE,"ER 99 "}</definedName>
    <definedName name="_A11_3_5" hidden="1">{#N/A,#N/A,FALSE,"Umsatz 99";#N/A,#N/A,FALSE,"ER 99 "}</definedName>
    <definedName name="_A11_4" hidden="1">{#N/A,#N/A,FALSE,"Umsatz 99";#N/A,#N/A,FALSE,"ER 99 "}</definedName>
    <definedName name="_A11_4_1" hidden="1">{#N/A,#N/A,FALSE,"Umsatz 99";#N/A,#N/A,FALSE,"ER 99 "}</definedName>
    <definedName name="_A11_4_2" hidden="1">{#N/A,#N/A,FALSE,"Umsatz 99";#N/A,#N/A,FALSE,"ER 99 "}</definedName>
    <definedName name="_A11_4_3" hidden="1">{#N/A,#N/A,FALSE,"Umsatz 99";#N/A,#N/A,FALSE,"ER 99 "}</definedName>
    <definedName name="_A11_4_4" hidden="1">{#N/A,#N/A,FALSE,"Umsatz 99";#N/A,#N/A,FALSE,"ER 99 "}</definedName>
    <definedName name="_A11_4_5" hidden="1">{#N/A,#N/A,FALSE,"Umsatz 99";#N/A,#N/A,FALSE,"ER 99 "}</definedName>
    <definedName name="_A11_5" hidden="1">{#N/A,#N/A,FALSE,"Umsatz 99";#N/A,#N/A,FALSE,"ER 99 "}</definedName>
    <definedName name="_A11_5_1" hidden="1">{#N/A,#N/A,FALSE,"Umsatz 99";#N/A,#N/A,FALSE,"ER 99 "}</definedName>
    <definedName name="_A11_5_2" hidden="1">{#N/A,#N/A,FALSE,"Umsatz 99";#N/A,#N/A,FALSE,"ER 99 "}</definedName>
    <definedName name="_A11_5_3" hidden="1">{#N/A,#N/A,FALSE,"Umsatz 99";#N/A,#N/A,FALSE,"ER 99 "}</definedName>
    <definedName name="_A11_5_4" hidden="1">{#N/A,#N/A,FALSE,"Umsatz 99";#N/A,#N/A,FALSE,"ER 99 "}</definedName>
    <definedName name="_A11_5_5" hidden="1">{#N/A,#N/A,FALSE,"Umsatz 99";#N/A,#N/A,FALSE,"ER 99 "}</definedName>
    <definedName name="_A111" hidden="1">{#N/A,#N/A,FALSE,"Umsatz 99";#N/A,#N/A,FALSE,"ER 99 "}</definedName>
    <definedName name="_a2">{"'1-TheatreBkgs'!$A$1:$L$102"}</definedName>
    <definedName name="_a3">{"'1-TheatreBkgs'!$A$1:$L$102"}</definedName>
    <definedName name="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5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700" hidden="1">{#N/A,#N/A,FALSE,"Umsatz 99";#N/A,#N/A,FALSE,"ER 99 "}</definedName>
    <definedName name="_a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1" hidden="1">{#N/A,#N/A,TRUE,"Pro Forma";#N/A,#N/A,TRUE,"PF_Bal";#N/A,#N/A,TRUE,"PF_INC";#N/A,#N/A,TRUE,"CBE";#N/A,#N/A,TRUE,"SWK"}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1_1" hidden="1">{#N/A,#N/A,FALSE,"REPORT"}</definedName>
    <definedName name="_aaa1_2" hidden="1">{#N/A,#N/A,FALSE,"REPORT"}</definedName>
    <definedName name="_aaa1_3" hidden="1">{#N/A,#N/A,FALSE,"REPORT"}</definedName>
    <definedName name="_aaa1_4" hidden="1">{#N/A,#N/A,FALSE,"REPORT"}</definedName>
    <definedName name="_aas1" hidden="1">{#N/A,#N/A,FALSE,"REPORT"}</definedName>
    <definedName name="_aas1_1" hidden="1">{#N/A,#N/A,FALSE,"REPORT"}</definedName>
    <definedName name="_aas1_2" hidden="1">{#N/A,#N/A,FALSE,"REPORT"}</definedName>
    <definedName name="_aas1_3" hidden="1">{#N/A,#N/A,FALSE,"REPORT"}</definedName>
    <definedName name="_aas1_4" hidden="1">{#N/A,#N/A,FALSE,"REPORT"}</definedName>
    <definedName name="_ab098" hidden="1">{#N/A,"PURCHM",FALSE,"Business Analysis";#N/A,"SPADD",FALSE,"Business Analysis"}</definedName>
    <definedName name="_ab1" hidden="1">{"comp1",#N/A,FALSE,"COMPS";"footnotes",#N/A,FALSE,"COMPS"}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{"Budget V Actual YTD",#N/A,FALSE,"Budget v Actual"}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S2000" hidden="1">{#N/A,#N/A,FALSE,"REPORT"}</definedName>
    <definedName name="_ACS2000_1" hidden="1">{#N/A,#N/A,FALSE,"REPORT"}</definedName>
    <definedName name="_ACS2000_2" hidden="1">{#N/A,#N/A,FALSE,"REPORT"}</definedName>
    <definedName name="_ACS2000_3" hidden="1">{#N/A,#N/A,FALSE,"REPORT"}</definedName>
    <definedName name="_ACS2000_4" hidden="1">{#N/A,#N/A,FALSE,"REPORT"}</definedName>
    <definedName name="_ACT1">#REF!</definedName>
    <definedName name="_ACT10">#REF!</definedName>
    <definedName name="_ACT11">#REF!</definedName>
    <definedName name="_ACT12">#REF!</definedName>
    <definedName name="_ACT2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e1" hidden="1">{#N/A,#N/A,FALSE,"Calc";#N/A,#N/A,FALSE,"Sensitivity";#N/A,#N/A,FALSE,"LT Earn.Dil.";#N/A,#N/A,FALSE,"Dil. AVP"}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1" hidden="1">{#N/A,#N/A,TRUE,"Pro Forma";#N/A,#N/A,TRUE,"PF_Bal";#N/A,#N/A,TRUE,"PF_INC";#N/A,#N/A,TRUE,"CBE";#N/A,#N/A,TRUE,"SWK"}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MO_UniqueIdentifier" hidden="1">"'eb16f6fc-10e5-4bfd-98e8-f16892c19a05'"</definedName>
    <definedName name="_AMO_XmlVersion">"'1'"</definedName>
    <definedName name="_ap2" hidden="1">{"detail",#N/A,FALSE,"mfg";"summary",#N/A,FALSE,"mfg"}</definedName>
    <definedName name="_apb25">#REF!</definedName>
    <definedName name="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s1" hidden="1">{"comp1",#N/A,FALSE,"COMPS";"footnotes",#N/A,FALSE,"COMPS"}</definedName>
    <definedName name="_ATPCorr_Dlg_Results" hidden="1">{2;#N/A;"R8C4:R8C18";#N/A;"R6C4:R6C18";#N/A;1;#N/A;#N/A;FALSE;#N/A;#N/A;#N/A}</definedName>
    <definedName name="_ATPCorr_Dlg_Types">{"EXCELHLP.HLP!1784";5;10;5;10;5;11;112;112;13;1;2;24}</definedName>
    <definedName name="_ATPCorr_Range1" hidden="1">#REF!</definedName>
    <definedName name="_ATPCorr_Range2" hidden="1">#REF!</definedName>
    <definedName name="_ATPHist_Dlg_Results" hidden="1">{2;#N/A;"R10C2";#N/A;"";#N/A;"";TRUE;TRUE;TRUE;#N/A;#N/A;#N/A}</definedName>
    <definedName name="_ATPHist_Dlg_Types">{"EXCELHLP.HLP!1790";5;10;5;10;5;10;13;13;13;1;2;24}</definedName>
    <definedName name="_ATPHist_Range1" hidden="1">#REF!</definedName>
    <definedName name="_ATPHist_Range2">"="</definedName>
    <definedName name="_ATPHist_Range3">"="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_Att05">#REF!</definedName>
    <definedName name="_att06">#REF!</definedName>
    <definedName name="_att07">#REF!</definedName>
    <definedName name="_att08">#REF!</definedName>
    <definedName name="_aud2">#REF!</definedName>
    <definedName name="_avg99">#REF!</definedName>
    <definedName name="_B02">#REF!</definedName>
    <definedName name="_B02BIS">#REF!</definedName>
    <definedName name="_B100">#REF!</definedName>
    <definedName name="_B101">#REF!</definedName>
    <definedName name="_B102">#REF!</definedName>
    <definedName name="_B103">#REF!</definedName>
    <definedName name="_B104">#REF!</definedName>
    <definedName name="_B105A">#REF!</definedName>
    <definedName name="_B105B">#REF!</definedName>
    <definedName name="_B106A">#REF!</definedName>
    <definedName name="_B106B">#REF!</definedName>
    <definedName name="_B107">#REF!</definedName>
    <definedName name="_b111" hidden="1">{#N/A,#N/A,FALSE,"Pharm";#N/A,#N/A,FALSE,"WWCM"}</definedName>
    <definedName name="_b111_1" hidden="1">{#N/A,#N/A,FALSE,"Pharm";#N/A,#N/A,FALSE,"WWCM"}</definedName>
    <definedName name="_b111_2" hidden="1">{#N/A,#N/A,FALSE,"Pharm";#N/A,#N/A,FALSE,"WWCM"}</definedName>
    <definedName name="_b111_3" hidden="1">{#N/A,#N/A,FALSE,"Pharm";#N/A,#N/A,FALSE,"WWCM"}</definedName>
    <definedName name="_b111_4" hidden="1">{#N/A,#N/A,FALSE,"Pharm";#N/A,#N/A,FALSE,"WWCM"}</definedName>
    <definedName name="_b18" hidden="1">{#N/A,#N/A,FALSE,"Sheet1"}</definedName>
    <definedName name="_b2" hidden="1">{"PVGraph2",#N/A,FALSE,"PV Data"}</definedName>
    <definedName name="_B200">#REF!</definedName>
    <definedName name="_B201">#REF!</definedName>
    <definedName name="_B202">#REF!</definedName>
    <definedName name="_B203">#REF!</definedName>
    <definedName name="_B204">#REF!</definedName>
    <definedName name="_b22" hidden="1">{#N/A,#N/A,FALSE,"Sheet1"}</definedName>
    <definedName name="_b3" hidden="1">{"PVGraph2",#N/A,FALSE,"PV Data"}</definedName>
    <definedName name="_B30">#REF!</definedName>
    <definedName name="_B300">#REF!</definedName>
    <definedName name="_B301">#REF!</definedName>
    <definedName name="_B30BIS">#REF!</definedName>
    <definedName name="_B311">#REF!</definedName>
    <definedName name="_B33">#REF!</definedName>
    <definedName name="_B34">#REF!</definedName>
    <definedName name="_B39">#REF!</definedName>
    <definedName name="_B400">#REF!</definedName>
    <definedName name="_B60">#REF!</definedName>
    <definedName name="_B61">#REF!</definedName>
    <definedName name="_B61BIS">#REF!</definedName>
    <definedName name="_b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AL2">#REF!</definedName>
    <definedName name="_bdm._6DE9FD41CF0248559D918CB423239EC7" hidden="1">#REF!</definedName>
    <definedName name="_bdm.0058ca36b6e24046b55d44a398961ad6.edm" hidden="1">#REF!</definedName>
    <definedName name="_bdm.007C1D224CD4405180C7F52512E0677E.edm" hidden="1">#REF!</definedName>
    <definedName name="_bdm.00a40db983604a648f415d331d97ac3f.edm" hidden="1">#REF!</definedName>
    <definedName name="_bdm.00a785d70f8143e38f9bf1b03b79ca00.edm" hidden="1">#REF!</definedName>
    <definedName name="_bdm.011c8234cb51458680ecfaf95f143daa.edm" hidden="1">#REF!</definedName>
    <definedName name="_bdm.01dc3cef9465468dbaa0c4f72925aee2.edm" hidden="1">#REF!</definedName>
    <definedName name="_bdm.021F0516752A4A0B81DA664305E85AE0.edm" hidden="1">#REF!</definedName>
    <definedName name="_bdm.0261dfd2d5b542fdab8ab0c7f26296d6.edm" hidden="1">#REF!</definedName>
    <definedName name="_bdm.032ff53574fb440ead82b88c7f4473c5.edm" hidden="1">#REF!</definedName>
    <definedName name="_bdm.03626fdd27c240a884a5e251b7f9bfb5.edm" hidden="1">#REF!</definedName>
    <definedName name="_bdm.037d4518b13549ecae63b597ce402e57.edm" hidden="1">#REF!</definedName>
    <definedName name="_bdm.03d119e5562749b99c97c27938de7026.edm" hidden="1">#REF!</definedName>
    <definedName name="_bdm.03e27083a3d04f28b1f023e45e1fb714.edm" hidden="1">#REF!</definedName>
    <definedName name="_bdm.043c6fdc414c453099de33a39c60cd82.edm" hidden="1">#REF!</definedName>
    <definedName name="_bdm.045ab08b3d164f89b515936fbfed84f3.edm" hidden="1">#REF!</definedName>
    <definedName name="_bdm.0509802BC4904463BD9FC7D1014C0CB8.edm" hidden="1">#REF!</definedName>
    <definedName name="_bdm.054448B7CAB14C058E6E96439A96BDED.edm" hidden="1">#REF!</definedName>
    <definedName name="_bdm.05c1fdd7d627494eaec40d1bdd9916c3.edm" hidden="1">#REF!</definedName>
    <definedName name="_bdm.05d41e318ca34b009419b59fa4b3b676.edm" hidden="1">#REF!</definedName>
    <definedName name="_bdm.0609c1f2b5a848f199e71738212b79e5.edm" hidden="1">#REF!</definedName>
    <definedName name="_bdm.0652B2FA48DF4E2B8B56B5AB406B0454.edm" hidden="1">#REF!</definedName>
    <definedName name="_bdm.0654cf25bd5f4538858bdc812501a16b.edm" hidden="1">#REF!</definedName>
    <definedName name="_bdm.0665F6EB8ACA447C8366E5DEA9182EF6.edm" hidden="1">#REF!</definedName>
    <definedName name="_bdm.06D129A709034B51849CA6718689FCEF.edm" hidden="1">#REF!</definedName>
    <definedName name="_bdm.06D12D44523E4BD7A34C103ABC138FE6.edm" hidden="1">#REF!</definedName>
    <definedName name="_bdm.0702fffde1ea494c98a39a66b0ba6500.edm" hidden="1">#REF!</definedName>
    <definedName name="_bdm.070d6e7e859b4e4cab4d8d04df745e77.edm" hidden="1">#REF!</definedName>
    <definedName name="_bdm.071b235afe1549e0bf0881709f1c0d54.edm" hidden="1">#REF!</definedName>
    <definedName name="_bdm.075a1a1201514dd1add33d09a9798b2c.edm" hidden="1">#REF!</definedName>
    <definedName name="_bdm.079c55ec0e1f403894ae1a587a6592eb.edm" hidden="1">#REF!</definedName>
    <definedName name="_bdm.07AC53FEE803406C9531892C0564F0F9.edm" hidden="1">#REF!</definedName>
    <definedName name="_bdm.07e3c56fb00f4c68910be272c026db04.edm" hidden="1">#REF!</definedName>
    <definedName name="_bdm.08364d9a86c147649536181892f2a851.edm" hidden="1">#REF!</definedName>
    <definedName name="_bdm.085f48ce3ad94945b13e9c45bb61d3a4.edm" hidden="1">#REF!</definedName>
    <definedName name="_bdm.086449AB6E0A4864A3DB15E6DB243760.edm" hidden="1">#REF!</definedName>
    <definedName name="_bdm.08646a558b2243c4af1a7025002eb210.edm" hidden="1">#REF!</definedName>
    <definedName name="_bdm.08809FBE138B47CCAD15FC5454D067CE.edm" hidden="1">#REF!</definedName>
    <definedName name="_bdm.088a11eac20b4796a79227e565967012.edm" hidden="1">#REF!</definedName>
    <definedName name="_bdm.08dc8ebb232d4b1c896a8020b23290a5.edm" hidden="1">#REF!</definedName>
    <definedName name="_bdm.08ED4FA6B75744A299D0109409ABDDB2.edm" hidden="1">#REF!</definedName>
    <definedName name="_bdm.090C1322A53D4D659F6A118AA25D33F5.edm" hidden="1">#REF!</definedName>
    <definedName name="_bdm.094c9a60126742c49c6b740999be523e.edm" hidden="1">#REF!</definedName>
    <definedName name="_bdm.09DE0D5FAB9149E5BFC33A1A2B96287C.edm" hidden="1">#REF!</definedName>
    <definedName name="_bdm.09F312E8D62343FCB6CC05F0E9FEB4E9.edm" hidden="1">#REF!</definedName>
    <definedName name="_bdm.0a086966fb3b4e069908f16f3e550223.edm" hidden="1">#REF!</definedName>
    <definedName name="_bdm.0A170BBF2866438FB5CE92A4D4D320D3.edm" hidden="1">#REF!</definedName>
    <definedName name="_bdm.0AC96252388A4B77BC7309A536256B30.edm" hidden="1">#REF!</definedName>
    <definedName name="_bdm.0B006983832D4A4BB0CAA77AAD8BD7F5.edm" hidden="1">#REF!</definedName>
    <definedName name="_bdm.0B16DDC8F11446EF80BD96B0B2830468.edm" hidden="1">#REF!</definedName>
    <definedName name="_bdm.0b37db4a34ab4a23987e554069083de0.edm" hidden="1">#REF!</definedName>
    <definedName name="_bdm.0B4E7C16708143ABB997E9DB54FE61B7.edm" hidden="1">#REF!</definedName>
    <definedName name="_bdm.0B5452ADFF0E465CA600F079340A5DBC.edm" hidden="1">#REF!</definedName>
    <definedName name="_bdm.0b77dca4977c4a3ab152f956eb80866c.edm" hidden="1">#REF!</definedName>
    <definedName name="_bdm.0b82e80b97964537b5eaf70f36b3cb6b.edm" hidden="1">#REF!</definedName>
    <definedName name="_bdm.0BA4235BDAF54D9F8626D2C4BC465D96.edm" hidden="1">#REF!</definedName>
    <definedName name="_bdm.0bf09667320842609351fa0405c67704.edm" hidden="1">#REF!</definedName>
    <definedName name="_bdm.0C8A9216101B4109A0E1291F1530F9C1.edm" hidden="1">#REF!</definedName>
    <definedName name="_bdm.0CB0B47A0C684678ABF90E13697D927D.edm" hidden="1">#REF!</definedName>
    <definedName name="_bdm.0CED5F337A76485181B3C670A5F19C19.edm" hidden="1">#REF!</definedName>
    <definedName name="_bdm.0D2DB58D026E4CC29BD495BE2DCE84B2.edm" hidden="1">#REF!</definedName>
    <definedName name="_bdm.0D36997B78AB466394832F21270DBFC5.edm" hidden="1">#REF!</definedName>
    <definedName name="_bdm.0d6c28c1d2d44dcb873150a86906fe5c.edm" hidden="1">#REF!</definedName>
    <definedName name="_bdm.0D9586FF9A424C64AA076CBEE5BE9330.edm" hidden="1">#REF!</definedName>
    <definedName name="_bdm.0DBAAF4BFD464DCAB64CD42179290A5B.edm" hidden="1">#REF!</definedName>
    <definedName name="_bdm.0E87031A59F24634B5DF3E339424E512.edm" hidden="1">#REF!</definedName>
    <definedName name="_bdm.0eb340df2fb54a288da133be275b3709.edm" hidden="1">#REF!</definedName>
    <definedName name="_bdm.0ec9dbf7b56643149400d2ecf17b1f71.edm" hidden="1">#REF!</definedName>
    <definedName name="_bdm.0F2582609E034DFAA10141B6B404AFBC.edm" hidden="1">#REF!</definedName>
    <definedName name="_bdm.0F2D4F2161D545EA90A4972FB5A47AE4.edm" hidden="1">#REF!</definedName>
    <definedName name="_bdm.0f4094d63cc24715b399dd0c9a82ec15.edm" hidden="1">#REF!</definedName>
    <definedName name="_bdm.0F6E0E9F304A411CB41E827CE743B5F3.edm" hidden="1">#REF!</definedName>
    <definedName name="_bdm.0f79cfab8bde4becbbac228fa794bb8d.edm" hidden="1">#REF!</definedName>
    <definedName name="_bdm.0f89dd2f267c4a5bbee91978d40a6a0a.edm" hidden="1">#REF!</definedName>
    <definedName name="_bdm.0fd19ac5948c4134959715eb86d50990.edm" hidden="1">#REF!</definedName>
    <definedName name="_bdm.0FF6C063D2E64663AED55F5DA0B78849.edm" hidden="1">#REF!</definedName>
    <definedName name="_bdm.10213E4E1A0F4B47B051F8C0E0FA8E29.edm" hidden="1">#REF!</definedName>
    <definedName name="_bdm.10303F4DE9FD48BFADB4872E22F58CAE.edm" hidden="1">#REF!</definedName>
    <definedName name="_bdm.104b312ff0b34cdfa484e5fb21d305bf.edm" hidden="1">#REF!</definedName>
    <definedName name="_bdm.10933CE20C984890994B36FF93A77D59.edm" hidden="1">#REF!</definedName>
    <definedName name="_bdm.10EE248B6C1C4AF3B497BF73778A146B.edm" hidden="1">#REF!</definedName>
    <definedName name="_bdm.10f5d80f6bcc49448ae29bb8784e21b1.edm" hidden="1">#REF!</definedName>
    <definedName name="_bdm.118a4542216e4d4c96e7546bc6c6703b.edm" hidden="1">#REF!</definedName>
    <definedName name="_bdm.11964115B08D41A389E489A0AB814BD8.edm" hidden="1">#REF!</definedName>
    <definedName name="_bdm.11C900DB365B4E7389434EDEEBD53C2D.edm" hidden="1">#REF!</definedName>
    <definedName name="_bdm.11f249323df848739f2252b8b8eee9dc.edm" hidden="1">#REF!</definedName>
    <definedName name="_bdm.122bdc3aa4454883871788db26b36bf2.edm" hidden="1">#REF!</definedName>
    <definedName name="_bdm.124909a73b1a48f58e5cab69f567b74e.edm" hidden="1">#REF!</definedName>
    <definedName name="_bdm.125CA1B9AC964B1A8B1C254A8BFBF8E4.edm" hidden="1">#REF!</definedName>
    <definedName name="_bdm.125F126B321D48BF8240FEF9F8C1A507.edm" hidden="1">#REF!</definedName>
    <definedName name="_bdm.12A4B6B00BDF4986944E813E2FFBC508.edm" hidden="1">#REF!</definedName>
    <definedName name="_bdm.12abb021b4ca4ab18f392555ad0e1f37.edm" hidden="1">#REF!</definedName>
    <definedName name="_bdm.1342FBAC436D49058A60BB38DB85549F.edm" hidden="1">#REF!</definedName>
    <definedName name="_bdm.13845ca0445c4965ac3a19d09dbec3c0.edm" hidden="1">#REF!</definedName>
    <definedName name="_bdm.13DDB2E78C0247C88D1DFFC76BEBBDF0.edm" hidden="1">#REF!</definedName>
    <definedName name="_bdm.149d4594b951441e9199db712bdc187e.edm" hidden="1">#REF!</definedName>
    <definedName name="_bdm.14a64e02bc93401cad017a4b73241b8a.edm" hidden="1">#REF!</definedName>
    <definedName name="_bdm.14de1d75093249f7987c6b17faca4904.edm" hidden="1">#REF!</definedName>
    <definedName name="_bdm.14FE4641874C4F7E99B67E50923FF628.edm" hidden="1">#REF!</definedName>
    <definedName name="_bdm.155a81f352e44220b3a19f984f95d2a0.edm" hidden="1">#REF!</definedName>
    <definedName name="_bdm.1565C356AFF4400EB3B47BA4D215FA1B.edm" hidden="1">#REF!</definedName>
    <definedName name="_bdm.157ddb2c91d64335a3b18e615f8d4402.edm" hidden="1">#REF!</definedName>
    <definedName name="_bdm.159A40241D984E22B6E755BD37282CB3.edm" hidden="1">#REF!</definedName>
    <definedName name="_bdm.15ba4f0530bf4b9d9a02623cc87e97df.edm" hidden="1">#REF!</definedName>
    <definedName name="_bdm.15D9AF15E85E469698A4EC24A189D97E.edm" hidden="1">#REF!</definedName>
    <definedName name="_bdm.15E9DB11E3934E35B7839F96789FFCA7.edm" hidden="1">#REF!</definedName>
    <definedName name="_bdm.15efc36fa8ac472db4742d641f4ecf87.edm" hidden="1">#REF!</definedName>
    <definedName name="_bdm.161f9accd8d14c5ea07f52762c46f794.edm" hidden="1">#REF!</definedName>
    <definedName name="_bdm.162DDB94B5634F21B8F561157DA1F0C9.edm" hidden="1">#REF!</definedName>
    <definedName name="_bdm.163B76C3758B4E4B8C86E3E09B9718E7.edm" hidden="1">#REF!</definedName>
    <definedName name="_bdm.163E2FDCECFE4D2B9834E952F20E3FF8.edm" hidden="1">#REF!</definedName>
    <definedName name="_bdm.165C12FE986E4CC6B7F27A6F259F2FD6.edm" hidden="1">#REF!</definedName>
    <definedName name="_bdm.165e420bd8d24aa791048139c3dcdcc0.edm" hidden="1">#REF!</definedName>
    <definedName name="_bdm.1669b15fbc51440ba14fff9f8fe0f353.edm" hidden="1">#REF!</definedName>
    <definedName name="_bdm.16C88D8154D94DDAB9D5CAA1F3E07BBA.edm" hidden="1">#REF!</definedName>
    <definedName name="_bdm.16D3D49434604A6893263BA56BF81230.edm" hidden="1">#REF!</definedName>
    <definedName name="_bdm.17098ED9C95B4C0E87C052D54D4497F9.edm" hidden="1">#REF!</definedName>
    <definedName name="_bdm.17254d00a7ec4931b55116eb97923d54.edm" hidden="1">#REF!</definedName>
    <definedName name="_bdm.1725CF220F8544B3A93A6A34452DE3B4.edm" hidden="1">#REF!</definedName>
    <definedName name="_bdm.17a046fad3884bf5a6dd1cb3b0508a9d.edm" hidden="1">#REF!</definedName>
    <definedName name="_bdm.17A53A2E47D14D2AAA9C8F2E095172B7.edm" hidden="1">#REF!</definedName>
    <definedName name="_bdm.17C47C35F1614C30A01AA34526D08FF5.edm" hidden="1">#REF!</definedName>
    <definedName name="_bdm.17DBBD6CCA6B469C873F9F60EA7C5C31.edm" hidden="1">#REF!</definedName>
    <definedName name="_bdm.17F361D5D23747BA948495BA7E88A00D.edm" hidden="1">#REF!</definedName>
    <definedName name="_bdm.17F866F4A5424D21907A0346A2C2702B.edm" hidden="1">#REF!</definedName>
    <definedName name="_bdm.182787D565184E4AB3881D694E316428.edm" hidden="1">#REF!</definedName>
    <definedName name="_bdm.182A092D6D1C466DA73C10E7A82062CE.edm" hidden="1">#REF!</definedName>
    <definedName name="_bdm.1843A4C3559E43EF8F9135CB54A394F2.edm" hidden="1">#REF!</definedName>
    <definedName name="_bdm.193D915E02F146CA859378D720843DFF.edm" hidden="1">#REF!</definedName>
    <definedName name="_bdm.19b5a1288ed64201bc4d948565596727.edm" hidden="1">#REF!</definedName>
    <definedName name="_bdm.19d3ed773bc749e891e61e2bfd2881a4.edm" hidden="1">#REF!</definedName>
    <definedName name="_bdm.19F334266C6640A7A00D8E7E11F1A41B.edm" hidden="1">#REF!</definedName>
    <definedName name="_bdm.1A15A7E26A464FB8B8C30C10838457B5.edm" hidden="1">#REF!</definedName>
    <definedName name="_bdm.1a44e8ba301247189b247078990a1d08.edm" hidden="1">#REF!</definedName>
    <definedName name="_bdm.1a8c98cfbcad46eeb2d280d175dafafa.edm" hidden="1">#REF!</definedName>
    <definedName name="_bdm.1A98B64EE7E34DD983F333CC247ED45C.edm" hidden="1">#REF!</definedName>
    <definedName name="_bdm.1A9DAEE8FC174312986F4582C72DF1DD.edm" hidden="1">#REF!</definedName>
    <definedName name="_bdm.1b3724c46d524ab18570a28ed830b306.edm" hidden="1">#REF!</definedName>
    <definedName name="_bdm.1C484EBECD0D4F0FB5E12EE4403228F9.edm" hidden="1">#REF!</definedName>
    <definedName name="_bdm.1cb737c235cd4bf29ae3429ae7222f36.edm" hidden="1">#REF!</definedName>
    <definedName name="_bdm.1CC26E9C2D0548C792238D871C23C0B2.edm" hidden="1">#REF!</definedName>
    <definedName name="_bdm.1d1e4049e8c74c9e8f1f29db9176472c.edm" hidden="1">#REF!</definedName>
    <definedName name="_bdm.1d4733978a92443f9a730a4fadfa5628.edm" hidden="1">#REF!</definedName>
    <definedName name="_bdm.1D4971582F8B4F8697D450BBEB8A1F96.edm" hidden="1">#REF!</definedName>
    <definedName name="_bdm.1D6EF08EA1B9481CBD26D8122B8479A0.edm" hidden="1">#REF!</definedName>
    <definedName name="_bdm.1da0b2e9e93f4c9b9c753e47a5796a2e.edm" hidden="1">#REF!</definedName>
    <definedName name="_bdm.1df25fc4bf6445dcba7faf769f4c7755.edm" hidden="1">#REF!</definedName>
    <definedName name="_bdm.1E0B013736E04833BEB83535680F8E18.edm" hidden="1">#REF!</definedName>
    <definedName name="_bdm.1e188ebbe7d044afbd43b1c0bc391320.edm" hidden="1">#REF!</definedName>
    <definedName name="_bdm.1e3ad49672f14521986842f6368e9764.edm" hidden="1">#REF!</definedName>
    <definedName name="_bdm.1e511d4c3b394f81987d64d06cb87ee9.edm" hidden="1">#REF!</definedName>
    <definedName name="_bdm.1e54e0395a09434fbfa95966f71d1ce6.edm" hidden="1">#REF!</definedName>
    <definedName name="_bdm.1E792CEFEC70412493132F224978A4F6.edm" hidden="1">#REF!</definedName>
    <definedName name="_bdm.1f1f374b2d7541f8812eb9cad25495fc.edm" hidden="1">#REF!</definedName>
    <definedName name="_bdm.1FD4499AC9D54CE78C54643664F39825.edm" hidden="1">#REF!</definedName>
    <definedName name="_bdm.20053C720B2945AEA78B20822BD2B6C6.edm" hidden="1">#REF!</definedName>
    <definedName name="_bdm.201243D001344D18B490F478F4DFD232.edm" hidden="1">#REF!</definedName>
    <definedName name="_bdm.2033b72dc0b5443e9c783cf33c0686d9.edm" hidden="1">#REF!</definedName>
    <definedName name="_bdm.20b133d5d2e344bd9f2b1e88a4f3d05e.edm" hidden="1">#REF!</definedName>
    <definedName name="_bdm.20ea8949827f4681b3fbb2c01098f4c5.edm" hidden="1">#REF!</definedName>
    <definedName name="_bdm.20EE7943668B42898D76C5D4BF934932.edm" hidden="1">#REF!</definedName>
    <definedName name="_bdm.211961A7CA444C2A8E5C65F4932BCDC8.edm" hidden="1">#REF!</definedName>
    <definedName name="_bdm.214F2EF6C5C045DA91441430114DE4DE.edm" hidden="1">#REF!</definedName>
    <definedName name="_bdm.217AA813249D48AF92C8A8EE718400AE.edm" hidden="1">#REF!</definedName>
    <definedName name="_bdm.217f101e86824dd39b5eb4981696be81.edm" hidden="1">#REF!</definedName>
    <definedName name="_bdm.21B4EFCEF12D48F58A3A1CD83FABFCCA.edm" hidden="1">#REF!</definedName>
    <definedName name="_bdm.21f18a5395044fe6a8e80ed5bf11c361.edm" hidden="1">#REF!</definedName>
    <definedName name="_bdm.223FA0F578B54D3985D5F1916242D99E.edm" hidden="1">#REF!</definedName>
    <definedName name="_bdm.2270030379c54705bb2cae5079b2ab6d.edm" hidden="1">#REF!</definedName>
    <definedName name="_bdm.2280b798ba774129840235ee8bddc8b8.edm" hidden="1">#REF!</definedName>
    <definedName name="_bdm.22BCB3A8F1CB4930B973EB3071346FA1.edm" hidden="1">#REF!</definedName>
    <definedName name="_bdm.22F8688D6FCA481B82CA2039A5430694.edm" hidden="1">#REF!</definedName>
    <definedName name="_bdm.22FD4F24C54D4968A47F3928B17B6284.edm" hidden="1">#REF!</definedName>
    <definedName name="_bdm.232CF17E728046D0980AB3855D0034E2.edm" hidden="1">#REF!</definedName>
    <definedName name="_bdm.236748EDED7F49FF9D8C8341C398889E.edm" hidden="1">#REF!</definedName>
    <definedName name="_bdm.23b40b83634941b3b6231b3ed9a3dae8.edm" hidden="1">#REF!</definedName>
    <definedName name="_bdm.23f51f4480604086be63fed28c135170.edm" hidden="1">#REF!</definedName>
    <definedName name="_bdm.243683C5B1934B80B13188D70B3990DC.edm" hidden="1">#REF!</definedName>
    <definedName name="_bdm.24425d823cde47d19a22470bd756b27e.edm" hidden="1">#REF!</definedName>
    <definedName name="_bdm.24713fd4cf5241bf8252fb3fb1a8b163.edm" hidden="1">#REF!</definedName>
    <definedName name="_bdm.24cadab9916b44ba896b904412433ca2.edm" hidden="1">#REF!</definedName>
    <definedName name="_bdm.24EC103770FB4C2E8E7E22DF3135893B.edm" hidden="1">#REF!</definedName>
    <definedName name="_bdm.2515548fe4584681a7ba99d9ac60e981.edm" hidden="1">#REF!</definedName>
    <definedName name="_bdm.256D8B0D5C184BD0AC479D5E612C3F16.edm" hidden="1">#REF!</definedName>
    <definedName name="_bdm.257aba792fa8462a9614386d1dfa6784.edm" hidden="1">#REF!</definedName>
    <definedName name="_bdm.25B1ECE57C9947209199BF7D79B7C176.edm" hidden="1">#REF!</definedName>
    <definedName name="_bdm.25ee398630a54bbaab7d99857e17996b.edm" hidden="1">#REF!</definedName>
    <definedName name="_bdm.2627113b5c484245abb8bbe3211a996f.edm" hidden="1">#REF!</definedName>
    <definedName name="_bdm.2637f28d140a4a84af9a5bd6ce59db7b.edm" hidden="1">#REF!</definedName>
    <definedName name="_bdm.263b51a7ca6845cea5a4035e0047a973.edm" hidden="1">#REF!</definedName>
    <definedName name="_bdm.26739ce91e914f7480bc8e2c611d90c3.edm" hidden="1">#REF!</definedName>
    <definedName name="_bdm.26ca2399f5f7481287e67a7a7400e249.edm" hidden="1">#REF!</definedName>
    <definedName name="_bdm.26e8b20f17424f9dba4dc0b808da76f2.edm" hidden="1">#REF!</definedName>
    <definedName name="_bdm.26ee4f5052d94d30bb66de7e0a85a738.edm" hidden="1">#REF!</definedName>
    <definedName name="_bdm.26f42bc24b0e4b92a8d87672d54483a2.edm" hidden="1">#REF!</definedName>
    <definedName name="_bdm.27192BB8A8E443D59672BCADD87A7000.edm" hidden="1">#REF!</definedName>
    <definedName name="_bdm.27348f5b2f08461cb441460ab14d1e81.edm" hidden="1">#REF!</definedName>
    <definedName name="_bdm.2796155C90354E9D9111DA249E1BE6EA.edm" hidden="1">#REF!</definedName>
    <definedName name="_bdm.27A67F90C7C644ABA5AEE92323AE8841.edm" hidden="1">#REF!</definedName>
    <definedName name="_bdm.27ae987d88ba453691fd200d91c2626c.edm" hidden="1">#REF!</definedName>
    <definedName name="_bdm.27bb14e4c1954c56bcf24e35fbab643f.edm" hidden="1">#REF!</definedName>
    <definedName name="_bdm.27FCE93015A641E297F331D270CEFD2D.edm" hidden="1">#REF!</definedName>
    <definedName name="_bdm.28358c9936184211970d32326d14d071.edm" hidden="1">#REF!</definedName>
    <definedName name="_bdm.284de23307764dbb816ab06dcfe75ab4.edm" hidden="1">#REF!</definedName>
    <definedName name="_bdm.287f77b6531a40f5ad0e5f933f9d7c39.edm" hidden="1">#REF!</definedName>
    <definedName name="_bdm.288261F2F8F64AE7B130BD69FCE713C6.edm" hidden="1">#REF!</definedName>
    <definedName name="_bdm.28F4F903C72442AC8A3ABE7ECED20BCE.edm" hidden="1">#REF!</definedName>
    <definedName name="_bdm.29bdd1ec0d904ea8a307918122d9c73a.edm" hidden="1">#REF!</definedName>
    <definedName name="_bdm.29bdd63234c543df81de6a504b8dd8c2.edm" hidden="1">#REF!</definedName>
    <definedName name="_bdm.2a4628af0a924867a24bde48be0ed1c5.edm" hidden="1">#REF!</definedName>
    <definedName name="_bdm.2a967514a6b2456e9639d229a94aff06.edm" hidden="1">#REF!</definedName>
    <definedName name="_bdm.2AAFD87FA57742D798B29E61BAD5D75E.edm" hidden="1">#REF!</definedName>
    <definedName name="_bdm.2AB699FB4EF0448BAB8327775C5DDE77.edm" hidden="1">#REF!</definedName>
    <definedName name="_bdm.2AFF0BA397DC48B198BDB0D01A9FA970.edm" hidden="1">#REF!</definedName>
    <definedName name="_bdm.2b51baccf1f2431db8be24ff4dbaf875.edm" hidden="1">#REF!</definedName>
    <definedName name="_bdm.2b530232d54743d58ed7e90e7a04c274.edm" hidden="1">#REF!</definedName>
    <definedName name="_bdm.2B8991C8FB944E59AAE16E141B55BB80.edm" hidden="1">#REF!</definedName>
    <definedName name="_bdm.2BDF6DC525A84AF5B02C3F48FC64E9D2.edm" hidden="1">#REF!</definedName>
    <definedName name="_bdm.2BF54DEE655D4906A1DCB89B5C0326CB.edm" hidden="1">#REF!</definedName>
    <definedName name="_bdm.2C089501CA6F479FA3F60A4BD1CD2F8A.edm" hidden="1">#REF!</definedName>
    <definedName name="_bdm.2c44d44e52b045ffa8fe2e9cadc79367.edm" hidden="1">#REF!</definedName>
    <definedName name="_bdm.2c66d06aa4cf42c09e3bae0113af59ab.edm" hidden="1">#REF!</definedName>
    <definedName name="_bdm.2C9BF101388344AAB10B3020399151AB.edm" hidden="1">#REF!</definedName>
    <definedName name="_bdm.2CA5B81104374999A87B7AADABED03CF.edm" hidden="1">#REF!</definedName>
    <definedName name="_bdm.2d99ba8eaade4cb48b0475bec889b8df.edm" hidden="1">#REF!</definedName>
    <definedName name="_bdm.2E1B5AEEBDF14B1DBD97941D0250DFF8.edm" hidden="1">#REF!</definedName>
    <definedName name="_bdm.2E378056FF3E4560AF591BD5FCAC1928.edm" hidden="1">#REF!</definedName>
    <definedName name="_bdm.2E428D2EC9814B68ADCCB9B19DB22E22.edm" hidden="1">#REF!</definedName>
    <definedName name="_bdm.2E7B545BEAF84FB6AD74432F0FCDAA48.edm" hidden="1">#REF!</definedName>
    <definedName name="_bdm.2F096A31D9F148B985FD794312F898E4.edm" hidden="1">#REF!</definedName>
    <definedName name="_bdm.2F25D9E0D1E14980B59276BB4E10A158.edm" hidden="1">#REF!</definedName>
    <definedName name="_bdm.2F6975CF55FF41E4848167BE00595E8A.edm" hidden="1">#REF!</definedName>
    <definedName name="_bdm.2f764358905742309209e081d925ab0a.edm" hidden="1">#REF!</definedName>
    <definedName name="_bdm.2FFF2F13D7714B94A749572B286E4BBD.edm" hidden="1">#REF!</definedName>
    <definedName name="_bdm.30650b2ae87a4afb9fc4c9f96d48a440.edm" hidden="1">#REF!</definedName>
    <definedName name="_bdm.30b0f2c5916540dcaf0df7aa1fadc8d6.edm" hidden="1">#REF!</definedName>
    <definedName name="_bdm.3131462c435046f9919561f27a886c51.edm" hidden="1">#REF!</definedName>
    <definedName name="_bdm.315adc1c4eff4193bcf4010d2a8052cc.edm" hidden="1">#REF!</definedName>
    <definedName name="_bdm.318087775c08486ea22197e43deaec21.edm" hidden="1">#REF!</definedName>
    <definedName name="_bdm.31FAF8A743024EF6BDEB1151DDF166DE.edm" hidden="1">#REF!</definedName>
    <definedName name="_bdm.3240772a488f450484ba85b27010132e.edm" hidden="1">#REF!</definedName>
    <definedName name="_bdm.326771B2E7D74F179244F450623030A2.edm" hidden="1">#REF!</definedName>
    <definedName name="_bdm.32945E34537A412E9F7937D73817E3FE.edm" hidden="1">#REF!</definedName>
    <definedName name="_bdm.32b24ab3e3ee487da1254932917e1ffa.edm" hidden="1">#REF!</definedName>
    <definedName name="_bdm.32BE7A9BF90849EEA504245E58D20EC1.edm" hidden="1">#REF!</definedName>
    <definedName name="_bdm.32c42fc1474a4ee59931995c3f44f792.edm" hidden="1">#REF!</definedName>
    <definedName name="_bdm.32E104FDD09F4896B745631A146A97A1.edm" hidden="1">#REF!</definedName>
    <definedName name="_bdm.332B2404CFE4441796AA1544CF40DB4E.edm" hidden="1">#REF!</definedName>
    <definedName name="_bdm.3330340883b64152a1007c368181196e.edm" hidden="1">#REF!</definedName>
    <definedName name="_bdm.33398C04D1354EEC8DA13D522BAD582B.edm" hidden="1">#REF!</definedName>
    <definedName name="_bdm.3392267d55b545308c7e6cd85de8a70e.edm" hidden="1">#REF!</definedName>
    <definedName name="_bdm.33a0f232eb444a869621b6d9321b0c8e.edm" hidden="1">#REF!</definedName>
    <definedName name="_bdm.33c2142252b442ba8b398b61b8f865c4.edm" hidden="1">#REF!</definedName>
    <definedName name="_bdm.33DCA2489AFE489093E29584AD646144.edm" hidden="1">#REF!</definedName>
    <definedName name="_bdm.349557DCBEFF4F8E8D5C0228BF7D84B3.edm" hidden="1">#REF!</definedName>
    <definedName name="_bdm.34955D7CE2324A58AFBD7D751BAE3E08.edm" hidden="1">#REF!</definedName>
    <definedName name="_bdm.34ae6f1a3ba94e0d80f1f62c2babe7b9.edm" hidden="1">#REF!</definedName>
    <definedName name="_bdm.34B4F250FC6A4966A5ABFD741CD31C7F.edm" hidden="1">#REF!</definedName>
    <definedName name="_bdm.3549448c72bc40418d167246cf0805b6.edm" hidden="1">#REF!</definedName>
    <definedName name="_bdm.354D723BDE9F4775A468CE9A99B9022F.edm" hidden="1">#REF!</definedName>
    <definedName name="_bdm.35A0F9EDA7B647E698E68F7750246599.edm" hidden="1">#REF!</definedName>
    <definedName name="_bdm.35BB68AEAE044A2D9FAD1D255C00124D.edm" hidden="1">#REF!</definedName>
    <definedName name="_bdm.36134e902d0b4f35864ddf94f3309117.edm" hidden="1">#REF!</definedName>
    <definedName name="_bdm.361A9A36F2BF4DC09160CE67DB22EADA.edm" hidden="1">#REF!</definedName>
    <definedName name="_bdm.3662573a2ae3434e9442e92e78fb4d1a.edm" hidden="1">#REF!</definedName>
    <definedName name="_bdm.3662D7A0274049DB9B4C8069F3A35328.edm" hidden="1">#REF!</definedName>
    <definedName name="_bdm.36cf3eb2a1f0447088286c1e79fc7597.edm" hidden="1">#REF!</definedName>
    <definedName name="_bdm.3725BDC49D8E40C3A1171C39655E8550.edm" hidden="1">#REF!</definedName>
    <definedName name="_bdm.373192c3eb59472d84376f35429bb77d.edm" hidden="1">#REF!</definedName>
    <definedName name="_bdm.3920272cca354aa9ad478259c7e5bcac.edm" hidden="1">#REF!</definedName>
    <definedName name="_bdm.3955febee045472fab13513e64947e86.edm" hidden="1">#REF!</definedName>
    <definedName name="_bdm.39a0bb98bd814291ae4500c6dc325d44.edm" hidden="1">#REF!</definedName>
    <definedName name="_bdm.39d884162cc24972978a665680bd2ed1.edm" hidden="1">#REF!</definedName>
    <definedName name="_bdm.3A034980EF1B4B7E8066C09769D99E8C.edm" hidden="1">#REF!</definedName>
    <definedName name="_bdm.3a0da54eceaf4ec5912551cd7a4b2f2d.edm" hidden="1">#REF!</definedName>
    <definedName name="_bdm.3a2482b6aaee4237a33933240604b996.edm" hidden="1">#REF!</definedName>
    <definedName name="_bdm.3A4002C051C84559AFF45376905AD802.edm" hidden="1">#REF!</definedName>
    <definedName name="_bdm.3a78abfb5c7e40d49b1da5692a5fe9d6.edm" hidden="1">#REF!</definedName>
    <definedName name="_bdm.3aa0b8187cb041708f15fe12ae5e82c5.edm" hidden="1">#REF!</definedName>
    <definedName name="_bdm.3B92A123EC8E4FAB9CEA2EA5F07EDB30.edm" hidden="1">#REF!</definedName>
    <definedName name="_bdm.3BAD14737C3A49268B139C84051E6F73.edm" hidden="1">#REF!</definedName>
    <definedName name="_bdm.3be6bf4a9d06468ca108ada1887c46a2.edm" hidden="1">#REF!</definedName>
    <definedName name="_bdm.3C5B119061DD47ACADFCBD34661BD3D4.edm" hidden="1">#REF!</definedName>
    <definedName name="_bdm.3c9295aa1834470f9f6457a84b604b1a.edm" hidden="1">#REF!</definedName>
    <definedName name="_bdm.3ca0d30488884662931cc83ef7704bcb.edm" hidden="1">#REF!</definedName>
    <definedName name="_bdm.3CDBF8915EC44E9781023AD0086A3A4F.edm" hidden="1">#REF!</definedName>
    <definedName name="_bdm.3ce8adaa623f46ad973bbba8a5bf0e96.edm" hidden="1">#REF!</definedName>
    <definedName name="_bdm.3D071B0ED07442C9AE7EDC427BB8B382.edm" hidden="1">#REF!</definedName>
    <definedName name="_bdm.3d1451016639483eb53d17f6dc775afc.edm" hidden="1">#REF!</definedName>
    <definedName name="_bdm.3D459AB342314C87AF28EE2023B5B5D2.edm" hidden="1">#REF!</definedName>
    <definedName name="_bdm.3d66efa62a4b4d15b7cdf19992778db2.edm" hidden="1">#REF!</definedName>
    <definedName name="_bdm.3D84C6739A8947588981E5C20A1C95D5.edm" hidden="1">#REF!</definedName>
    <definedName name="_bdm.3d867f426fa74b6faba613e54e08b29d.edm" hidden="1">#REF!</definedName>
    <definedName name="_bdm.3DD2C6C789F34DFFAAD777E2CE88EECE.edm" hidden="1">#REF!</definedName>
    <definedName name="_bdm.3DD692E4D0CF40CCA1682614C96FDF5D.edm" hidden="1">#REF!</definedName>
    <definedName name="_bdm.3E26DBE262F846959AC81566B9A45D74.edm" hidden="1">#REF!</definedName>
    <definedName name="_bdm.3E4C61A130F84B989D3AB1828A4F2E0C.edm" hidden="1">#REF!</definedName>
    <definedName name="_bdm.3e542032443b4d1595d9a65ad44659e3.edm" hidden="1">#REF!</definedName>
    <definedName name="_bdm.3E58AE55A8EF49399E9383CE951C01D1.edm" hidden="1">#REF!</definedName>
    <definedName name="_bdm.3e702c8d86914662a44f17ae04dd6c0f.edm" hidden="1">#REF!</definedName>
    <definedName name="_bdm.3F066352BBC349BC99DF307956636C7F.edm" hidden="1">#REF!</definedName>
    <definedName name="_bdm.3f8a93ee08d8465388d747f869172d09.edm" hidden="1">#REF!</definedName>
    <definedName name="_bdm.40023466d52b4d1c9f8eb6696e505225.edm" hidden="1">#REF!</definedName>
    <definedName name="_bdm.401d35fb9d0149f881d8e1f948149022.edm" hidden="1">#REF!</definedName>
    <definedName name="_bdm.402298015326423EB69358A1D45793EC.edm" hidden="1">#REF!</definedName>
    <definedName name="_bdm.404734a0609c40c7b0574f9d5762d6e7.edm" hidden="1">#REF!</definedName>
    <definedName name="_bdm.404F5D090600429A93252AFAD3B8528F.edm" hidden="1">#REF!</definedName>
    <definedName name="_bdm.4127b3a57c3548e4aca6711c8b60f5da.edm" hidden="1">#REF!</definedName>
    <definedName name="_bdm.41e1748bde3e41a6ae16584d409dd39a.edm" hidden="1">#REF!</definedName>
    <definedName name="_bdm.428c8b1e646b4705b3d8b4c47833cc2e.edm" hidden="1">#REF!</definedName>
    <definedName name="_bdm.434ad3532a964f7f9cecdaa27fdbe23b.edm" hidden="1">#REF!</definedName>
    <definedName name="_bdm.4355F18C020342C493909DE6481B0A6C.edm" hidden="1">#REF!</definedName>
    <definedName name="_bdm.4369ed1ad37640cf84cb7652e86a0558.edm" hidden="1">#REF!</definedName>
    <definedName name="_bdm.439FF222076343D7BCB9F29381A6DF3A.edm" hidden="1">#REF!</definedName>
    <definedName name="_bdm.43b90fbef67445629af8321c18548ef7.edm" hidden="1">#REF!</definedName>
    <definedName name="_bdm.43C88DA6034F42A0836C0A3C5C95A234.edm" hidden="1">#REF!</definedName>
    <definedName name="_bdm.43d3a68cf69b4cd2b601df3b615d71a3.edm" hidden="1">#REF!</definedName>
    <definedName name="_bdm.440e53c1d1cc423eb66fcd8b09adf5e9.edm" hidden="1">#REF!</definedName>
    <definedName name="_bdm.4424070149624779a4ea912f7988c597.edm" hidden="1">#REF!</definedName>
    <definedName name="_bdm.442d5fb5663d41ab94ac5ece5355a118.edm" hidden="1">#REF!</definedName>
    <definedName name="_bdm.4443a2ade35e4fe494067d37883394d5.edm" hidden="1">#REF!</definedName>
    <definedName name="_bdm.446b94b694544674ba73cea4d8f439f4.edm" hidden="1">#REF!</definedName>
    <definedName name="_bdm.4475203ffceb4f34b9215fa33175121b.edm" hidden="1">#REF!</definedName>
    <definedName name="_bdm.4492482F0B55452FB99276AE12073F54.edm" hidden="1">#REF!</definedName>
    <definedName name="_bdm.44C251CC2F4D498A9D0683F8D946452C.edm" hidden="1">#REF!</definedName>
    <definedName name="_bdm.453522D05EA942BAA3A4BF155D837206.edm" hidden="1">#REF!</definedName>
    <definedName name="_bdm.45e9ebf901b4456eb4e374971bdbd966.edm" hidden="1">#REF!</definedName>
    <definedName name="_bdm.460747DA77EB47A98CFB755E79265356.edm" hidden="1">#REF!</definedName>
    <definedName name="_bdm.46518f35a24a449a97e8f5ce766a5ddd.edm" hidden="1">#REF!</definedName>
    <definedName name="_bdm.465ef94cd1ca49919cdf13fbc3e34ceb.edm" hidden="1">#REF!</definedName>
    <definedName name="_bdm.46D3E9C7DA6F4704932482F5213A38EB.edm" hidden="1">#REF!</definedName>
    <definedName name="_bdm.4706DBBE78864C68B8256DA2B6FFD654.edm" hidden="1">#REF!</definedName>
    <definedName name="_bdm.4713cc420d9d48e483c0f0f723fbb512.edm" hidden="1">#REF!</definedName>
    <definedName name="_bdm.473b6248bcf04b3780e511ac519b0604.edm" hidden="1">#REF!</definedName>
    <definedName name="_bdm.47486A06C8AD425688AFCB3B22D1133A.edm" hidden="1">#REF!</definedName>
    <definedName name="_bdm.478B5CD28C844133AACFC9DF39DC43AF.edm" hidden="1">#REF!</definedName>
    <definedName name="_bdm.47A5125EAD2C4B84869A09204F39D5C8.edm" hidden="1">#REF!</definedName>
    <definedName name="_bdm.47e1391c91d04ed7a7ed5a54c6089302.edm" hidden="1">#REF!</definedName>
    <definedName name="_bdm.47E4A9E6BD20468881139F245897C20A.edm" hidden="1">#REF!</definedName>
    <definedName name="_bdm.47f00157128849e4974049aa1b0b03a4.edm" hidden="1">#REF!</definedName>
    <definedName name="_bdm.484E5A81F4CC48AFA68EF3B81E237990.edm" hidden="1">#REF!</definedName>
    <definedName name="_bdm.48eaa42c2b0f48d8b7c55795d82defaa.edm" hidden="1">#REF!</definedName>
    <definedName name="_bdm.48EB9556216D4E1E8D44CD6A50E47B74.edm" hidden="1">#REF!</definedName>
    <definedName name="_bdm.494c29d0784e4d639795391d8dd1a0e6.edm" hidden="1">#REF!</definedName>
    <definedName name="_bdm.499a640b000e4f9187cf678c4a951679.edm" hidden="1">#REF!</definedName>
    <definedName name="_bdm.49bfe6b409dd4b9cbe0ed46352da753f.edm" hidden="1">#REF!</definedName>
    <definedName name="_bdm.4A35688B5EED492EB05871207F16A1DC.edm" hidden="1">#REF!</definedName>
    <definedName name="_bdm.4A9C17B1F85E4F53BE4D0026F195E5F4.edm" hidden="1">#REF!</definedName>
    <definedName name="_bdm.4B1AFB48E76B43A4AB3E89F10A2D5BEE.edm" hidden="1">#REF!</definedName>
    <definedName name="_bdm.4B33A691F4234887B9222AA4EFECE9FA.edm" hidden="1">#REF!</definedName>
    <definedName name="_bdm.4b48a6a155c6473080ae74f70426a3c9.edm" hidden="1">#REF!</definedName>
    <definedName name="_bdm.4b8ad5fe57be41578323e90db875171c.edm" hidden="1">#REF!</definedName>
    <definedName name="_bdm.4B8DB546E64E478EB8602627EF59DCD5.edm" hidden="1">#REF!</definedName>
    <definedName name="_bdm.4b9661d0a78140218b24f9b85ddddd91.edm" hidden="1">#REF!</definedName>
    <definedName name="_bdm.4baface7cfc84a39863eabd34c940b99.edm" hidden="1">#REF!</definedName>
    <definedName name="_bdm.4be8c97a2b344e7e9f7aea4c3a1eea55.edm" hidden="1">#REF!</definedName>
    <definedName name="_bdm.4BF060AA53D846C398CE91BD19807C99.edm" hidden="1">#REF!</definedName>
    <definedName name="_bdm.4bf95a4284a04736975b8ed75007ca0b.edm" hidden="1">#REF!</definedName>
    <definedName name="_bdm.4C3EB4FE854E43CFAE6F54EB631D1C1F.edm" hidden="1">#REF!</definedName>
    <definedName name="_bdm.4C9F630A4BB34C91962E9DEBF34799DB.edm" hidden="1">#REF!</definedName>
    <definedName name="_bdm.4CFF5B0C87A7406883C51AE9606D986B.edm" hidden="1">#REF!</definedName>
    <definedName name="_bdm.4D1F0D8BCF9D4379929562CEB4F0701A.edm" hidden="1">#REF!</definedName>
    <definedName name="_bdm.4D3E16DB19C5488FBA540F19461C6273.edm" hidden="1">#REF!</definedName>
    <definedName name="_bdm.4D4CE99942FE493AA387974D5EDF2789.edm" hidden="1">#REF!</definedName>
    <definedName name="_bdm.4D7E9615C9264E0A910141B281DAB8DF.edm" hidden="1">#REF!</definedName>
    <definedName name="_bdm.4D7F94D27CAE42239977F4F2193F623F.edm" hidden="1">#REF!</definedName>
    <definedName name="_bdm.4D8B63AF0C864B86B9447293482BD3F3.edm" hidden="1">#REF!</definedName>
    <definedName name="_bdm.4D8FBE96870742FAB8DA304E50AFE27E.edm" hidden="1">#REF!</definedName>
    <definedName name="_bdm.4dfc2116b03745ada449838d2d8e354e.edm" hidden="1">#REF!</definedName>
    <definedName name="_bdm.4e29dc0fbf18474abe450ae2b67850fe.edm" hidden="1">#REF!</definedName>
    <definedName name="_bdm.4e9401261a0b4b75a43cdd175d6e1b06.edm" hidden="1">#REF!</definedName>
    <definedName name="_bdm.4E9F3A0392314E409E19F1EBA8D96128.edm" hidden="1">#REF!</definedName>
    <definedName name="_bdm.4ea005186d954fd49640b504900d534a.edm" hidden="1">#REF!</definedName>
    <definedName name="_bdm.4ED62A5F4ED3427FA2AE1801D71EC474.edm" hidden="1">#REF!</definedName>
    <definedName name="_bdm.4f096a1b60794e74ba820aebace098d5.edm" hidden="1">#REF!</definedName>
    <definedName name="_bdm.4F10A7067052416086343648DE345934.edm" hidden="1">#REF!</definedName>
    <definedName name="_bdm.4f9b03f8cd07416eab013c9ef1c4eaee.edm" hidden="1">#REF!</definedName>
    <definedName name="_bdm.4FBD7DEE5F6D40C7A08F42E15D58BFC1.edm" hidden="1">#REF!</definedName>
    <definedName name="_bdm.508153CC8DC2449AB2A575A1E71100E6.edm" hidden="1">#REF!</definedName>
    <definedName name="_bdm.508d1a25b0894ffb98d9f0257316e6e8.edm" hidden="1">#REF!</definedName>
    <definedName name="_bdm.50D7CF27216A42C889D34F484504AD69.edm" hidden="1">#REF!</definedName>
    <definedName name="_bdm.5172ddaf208a4acf90cd6c27586a5312.edm" hidden="1">#REF!</definedName>
    <definedName name="_bdm.519DD357BA314D7E8E7D7C6FC1C6B800.edm" hidden="1">#REF!</definedName>
    <definedName name="_bdm.51a179ac370e4e31bc07866511a80d69.edm" hidden="1">#REF!</definedName>
    <definedName name="_bdm.51b46e8de416421a9b6d793af01cd044.edm" hidden="1">#REF!</definedName>
    <definedName name="_bdm.51C97F6E5A164E2BA0D0065873A89066.edm" hidden="1">#REF!</definedName>
    <definedName name="_bdm.51DB0A22AC534FDAAE0186334B0F5CC7.edm" hidden="1">#REF!</definedName>
    <definedName name="_bdm.5288b53dfa2c4e96b54cae0a6bb59a8a.edm" hidden="1">#REF!</definedName>
    <definedName name="_bdm.52aeaf172d7a4e159d70e3456440701d.edm" hidden="1">#REF!</definedName>
    <definedName name="_bdm.52cdd1230d884ce792f5d810afc86a14.edm" hidden="1">#REF!</definedName>
    <definedName name="_bdm.52d4101c093642ac9919d1813399bfa5.edm" hidden="1">#REF!</definedName>
    <definedName name="_bdm.52d7fa07f1734c719532d18c26f5768a.edm" hidden="1">#REF!</definedName>
    <definedName name="_bdm.535F8182450144A49EC5DF3A00A29FBA.edm" hidden="1">#REF!</definedName>
    <definedName name="_bdm.53c5ff03a0564cc9bbac0d28689b6fbb.edm" hidden="1">#REF!</definedName>
    <definedName name="_bdm.53C66BF3D16942D6BE1AE77448F34434.edm" hidden="1">#REF!</definedName>
    <definedName name="_bdm.53c6bb5a9a6348f9a0d16ae6c696874e.edm" hidden="1">#REF!</definedName>
    <definedName name="_bdm.53dd66a459814cdd8a8c5f15107b2ce4.edm" hidden="1">#REF!</definedName>
    <definedName name="_bdm.53fd413f00d74b1eae1944803981a794.edm" hidden="1">#REF!</definedName>
    <definedName name="_bdm.5463DCE6986C4A2ABC80AB07883523B7.edm" hidden="1">#REF!</definedName>
    <definedName name="_bdm.54d26013488c422ca4a95ab5557015b9.edm" hidden="1">#REF!</definedName>
    <definedName name="_bdm.552C1013C74F46A4AF576768AEABFB60.edm" hidden="1">#REF!</definedName>
    <definedName name="_bdm.55592636ad79469494a7e6672ad501d0.edm" hidden="1">#REF!</definedName>
    <definedName name="_bdm.556C0F41CE9F461F93C646A4B737FE37.edm" hidden="1">#REF!</definedName>
    <definedName name="_bdm.55B9A6B063E5470FBC07F4E581FD4CC7.edm" hidden="1">#REF!</definedName>
    <definedName name="_bdm.55d328e4f14d41bf8c1a80123228b5d4.edm" hidden="1">#REF!</definedName>
    <definedName name="_bdm.561d793ed0cf42f99e4a45e6842660b5.edm" hidden="1">#REF!</definedName>
    <definedName name="_bdm.5699D529364D4908B34012821374BEF4.edm" hidden="1">#REF!</definedName>
    <definedName name="_bdm.57936F2D755542BCA363446D2A8DE675.edm" hidden="1">#REF!</definedName>
    <definedName name="_bdm.57D7FFE4DAAF40EB82914B83A23F085C.edm" hidden="1">#REF!</definedName>
    <definedName name="_bdm.57FAF79DDB26488CBF6F468AAD102F27.edm" hidden="1">#REF!</definedName>
    <definedName name="_bdm.5813df2467ea49128e368e6c53d4956b.edm" hidden="1">#REF!</definedName>
    <definedName name="_bdm.584D4F374A984FEAA4E1F0A62609A73E.edm" hidden="1">#REF!</definedName>
    <definedName name="_bdm.5851B0650D5C4D63BA9CC6026B55BB0A.edm" hidden="1">#REF!</definedName>
    <definedName name="_bdm.58878c1dc9444cf4b4b24216b603f8f2.edm" hidden="1">#REF!</definedName>
    <definedName name="_bdm.589901537B274BF792448A5E59FC8CB6.edm" hidden="1">#REF!</definedName>
    <definedName name="_bdm.58A8A0D4F1B84A3AA49D9ACECD1B3B92.edm" hidden="1">#REF!</definedName>
    <definedName name="_bdm.595451C85CBC4376AB401C7014E4CF5F.edm" hidden="1">#REF!</definedName>
    <definedName name="_bdm.599C0F3C3FD64A0580F4FEC9883C2BC2.edm" hidden="1">#REF!</definedName>
    <definedName name="_bdm.59DD29AF92674D0AA5002A5B8A198CD5.edm" hidden="1">#REF!</definedName>
    <definedName name="_bdm.59f19846dc4546f8be0c83db6313f960.edm" hidden="1">#REF!</definedName>
    <definedName name="_bdm.59f8a1023b8c48f4ad5891c54337de02.edm" hidden="1">#REF!</definedName>
    <definedName name="_bdm.5a61bf194e5e4b6ab2536db875afe495.edm" hidden="1">#REF!</definedName>
    <definedName name="_bdm.5a88928f27c544cea7387b96ee2dfb2b.edm" hidden="1">#REF!</definedName>
    <definedName name="_bdm.5a8e4163f6ae4a9287edc60d417f995f.edm" hidden="1">#REF!</definedName>
    <definedName name="_bdm.5a93a2febbae4aa9aaacb7d5b873e403.edm" hidden="1">#REF!</definedName>
    <definedName name="_bdm.5abcd5a5093146fda2a3fa74eec12f8d.edm" hidden="1">#REF!</definedName>
    <definedName name="_bdm.5ACAE2C8D18F4A00886A5B63B1E33F28.edm" hidden="1">#REF!</definedName>
    <definedName name="_bdm.5acf1c5667e64d6cbc236e50ae9750da.edm" hidden="1">#REF!</definedName>
    <definedName name="_bdm.5AF6AA25243C4F5BB196F43B5BBF1AAC.edm" hidden="1">#REF!</definedName>
    <definedName name="_bdm.5b401d264b964febba95baad5faaa8ae.edm" hidden="1">#REF!</definedName>
    <definedName name="_bdm.5B8853FCE0ED42889507A8BAFA27CFCE.edm" hidden="1">#REF!</definedName>
    <definedName name="_bdm.5BCF70048DAC4635A3B5A4528B1FC06D.edm" hidden="1">#REF!</definedName>
    <definedName name="_bdm.5bfb796f7d4b49398c82fa48fb38c58f.edm" hidden="1">#REF!</definedName>
    <definedName name="_bdm.5C2CC264937B4EC8BE1AAF8267E5BE79.edm" hidden="1">#REF!</definedName>
    <definedName name="_bdm.5C2F16D04DB641429C2ECC2FD4C1CF38.edm" hidden="1">#REF!</definedName>
    <definedName name="_bdm.5C9761554DC74C6290AD7EC8BB270F05.edm" hidden="1">#REF!</definedName>
    <definedName name="_bdm.5C9BD23A0AD44B6887A75ACA258F1F68.edm" hidden="1">#REF!</definedName>
    <definedName name="_bdm.5C9ECFE796C640FEA68C7A7FDEC1155C.edm" hidden="1">#REF!</definedName>
    <definedName name="_bdm.5D7B31748CF245FEB0C20E5F257665A8.edm" hidden="1">#REF!</definedName>
    <definedName name="_bdm.5d7e153090eb4705b5dd3f126666b06b.edm" hidden="1">#REF!</definedName>
    <definedName name="_bdm.5dbcf14be1194ec2934fe5d53aeec5e6.edm" hidden="1">#REF!</definedName>
    <definedName name="_bdm.5dda4bc8b7f440ec908d55a179101ff7.edm" hidden="1">#REF!</definedName>
    <definedName name="_bdm.5E3DCB481E9548FFB70DEEA097C37635.edm" hidden="1">#REF!</definedName>
    <definedName name="_bdm.5e58f2080b8142f5bcb323fed6993c27.edm" hidden="1">#REF!</definedName>
    <definedName name="_bdm.5e9f9e04a566468cab166bec09511db3.edm" hidden="1">#REF!</definedName>
    <definedName name="_bdm.5ED7AEEF7C6345A488401DE974DBFFB5.edm" hidden="1">#REF!</definedName>
    <definedName name="_bdm.5f4bca3364884a84897542b859db5ba5.edm" hidden="1">#REF!</definedName>
    <definedName name="_bdm.5F9D56E385824B7894518B18E4764F91.edm" hidden="1">#REF!</definedName>
    <definedName name="_bdm.5fd07d19af614017abbc090ebdff6b4f.edm" hidden="1">#REF!</definedName>
    <definedName name="_bdm.600a77b0038d41a29192f2bec7726859.edm" hidden="1">#REF!</definedName>
    <definedName name="_bdm.6023689598894860b10f88f5060b335b.edm" hidden="1">#REF!</definedName>
    <definedName name="_bdm.60475D48840244AB8A8F3825FEA9B6A5.edm" hidden="1">#REF!</definedName>
    <definedName name="_bdm.60a404023b6040f4807b44780ec3f938.edm" hidden="1">#REF!</definedName>
    <definedName name="_bdm.60EB6426AD144BA197BEB11132B8AAD4.edm" hidden="1">#REF!</definedName>
    <definedName name="_bdm.60F617B508574000853944C933AF35B0.edm" hidden="1">#REF!</definedName>
    <definedName name="_bdm.6166816e38df4182a4fed0865ce6b17a.edm" hidden="1">#REF!</definedName>
    <definedName name="_bdm.6166F9C263E04D619B866CAC195BC9E3.edm" hidden="1">#REF!</definedName>
    <definedName name="_bdm.6188ec637f064fb19c78018e3fefcba0.edm" hidden="1">#REF!</definedName>
    <definedName name="_bdm.61c4de0883a344a292df7c3ee6ff5554.edm" hidden="1">#REF!</definedName>
    <definedName name="_bdm.624C04683BEF45FA8ED19815606C3AC9.edm" hidden="1">#REF!</definedName>
    <definedName name="_bdm.62685EEFEEF0469589644AC6CE733B5D.edm" hidden="1">#REF!</definedName>
    <definedName name="_bdm.6309fbb214c2420598062d9137cc2253.edm" hidden="1">#REF!</definedName>
    <definedName name="_bdm.633bf8631bc44ec0acd96690c0cda72d.edm" hidden="1">#REF!</definedName>
    <definedName name="_bdm.6359c69cc899419fba6c43a306939460.edm" hidden="1">#REF!</definedName>
    <definedName name="_bdm.6393a0a198ea4c329e1dfb10215500bc.edm" hidden="1">#REF!</definedName>
    <definedName name="_bdm.63AC0594D4C54F87B6EEF8D92C10AA57.edm" hidden="1">#REF!</definedName>
    <definedName name="_bdm.63B4555C3E9740F0B166EF4520071DF1.edm" hidden="1">#REF!</definedName>
    <definedName name="_bdm.64042fa7c08047b896615a66566738d5.edm" hidden="1">#REF!</definedName>
    <definedName name="_bdm.650482CC37F54C7486109DE5CF662E51.edm" hidden="1">#REF!</definedName>
    <definedName name="_bdm.651f10c2079245cabf1f1329ea52ad03.edm" hidden="1">#REF!</definedName>
    <definedName name="_bdm.65256264B5104C0FA9BDB21A58A15201.edm" hidden="1">#REF!</definedName>
    <definedName name="_bdm.6580c5e10ebc4b27a250cc227ddd6bf2.edm" hidden="1">#REF!</definedName>
    <definedName name="_bdm.6598F473D5DB4BB5B5EC52A04FFCDC12.edm" hidden="1">#REF!</definedName>
    <definedName name="_bdm.6659D8DBE4D2449A93296763FD47D00B.edm" hidden="1">#REF!</definedName>
    <definedName name="_bdm.669E03D999FC49EB993534F9A826F1DB.edm" hidden="1">#REF!</definedName>
    <definedName name="_bdm.66b10df8a64245c2a9ee2f8df8b74dac.edm" hidden="1">#REF!</definedName>
    <definedName name="_bdm.673162e826c44b149331c792b9090b50.edm" hidden="1">#REF!</definedName>
    <definedName name="_bdm.67a2ed8592394ccfa0f13d8b88e5a09f.edm" hidden="1">#REF!</definedName>
    <definedName name="_bdm.67CE6EE77A6849B6B24982AB1DA251F7.edm" hidden="1">#REF!</definedName>
    <definedName name="_bdm.67F6AD076626418D8D24FF37898284D4.edm" hidden="1">#REF!</definedName>
    <definedName name="_bdm.67fcd6a3e29a49b18444bfb61d0abd28.edm" hidden="1">#REF!</definedName>
    <definedName name="_bdm.689975aa2b034338916295823054c97a.edm" hidden="1">#REF!</definedName>
    <definedName name="_bdm.68a9296b259143c58fa1fc24ae01ecce.edm" hidden="1">#REF!</definedName>
    <definedName name="_bdm.68AA62ACFF3D49D8835CF11F30575D53.edm" hidden="1">#REF!</definedName>
    <definedName name="_bdm.68BCD9A3B795433B8CBC53021EFB61BD.edm" hidden="1">#REF!</definedName>
    <definedName name="_bdm.68c5027eb36e4a9e8084fb4d046e1c92.edm" hidden="1">#REF!</definedName>
    <definedName name="_bdm.68D2A5EFFB3A48538E7E2B73E7CE5061.edm" hidden="1">#REF!</definedName>
    <definedName name="_bdm.68D53E3E301E419C81640E96B51C0541.edm" hidden="1">#REF!</definedName>
    <definedName name="_bdm.69171AF4927342A89F30890E477E9652.edm" hidden="1">#REF!</definedName>
    <definedName name="_bdm.692B7F99FC2E4E97ACF9B9BD81DC2C28.edm" hidden="1">#REF!</definedName>
    <definedName name="_bdm.694fa03696da4f448c8843b2b21e7391.edm" hidden="1">#REF!</definedName>
    <definedName name="_bdm.69e3bd3fcea747a18112c74a9e6444a7.edm" hidden="1">#REF!</definedName>
    <definedName name="_bdm.69f9a319c865407592744326d8f86b05.edm" hidden="1">#REF!</definedName>
    <definedName name="_bdm.69FB87B386074066B28D02646251BE11.edm" hidden="1">#REF!</definedName>
    <definedName name="_bdm.6A05919F37494F38ACE807AC7DE0AF1C.edm" hidden="1">#REF!</definedName>
    <definedName name="_bdm.6A8C119F701A4A8CAD625ED02695BD6E.edm" hidden="1">#REF!</definedName>
    <definedName name="_bdm.6A8E2A23A7494750A1A6557D0BE761DC.edm" hidden="1">#REF!</definedName>
    <definedName name="_bdm.6ae4893c73374660bc0916e0694ba570.edm" hidden="1">#REF!</definedName>
    <definedName name="_bdm.6AF363F23E5D4831875D36E8308AC602.edm" hidden="1">#REF!</definedName>
    <definedName name="_bdm.6AF52D9403054B129962A6D5A9A0DC07.edm" hidden="1">#REF!</definedName>
    <definedName name="_bdm.6b320e6ac3c645dc90e66d46ce163ec7.edm" hidden="1">#REF!</definedName>
    <definedName name="_bdm.6b391ab942424caea983c5bc7b025ea1.edm" hidden="1">#REF!</definedName>
    <definedName name="_bdm.6B4F9FF08569432DBDD7C336905D1A37.edm" hidden="1">#REF!</definedName>
    <definedName name="_bdm.6bc43c584c7e4785a17488cc5da1c5c8.edm" hidden="1">#REF!</definedName>
    <definedName name="_bdm.6BC5F8F67C98450E8D25AE7785A64EDA.edm" hidden="1">#REF!</definedName>
    <definedName name="_bdm.6bed4aae1d36433c9751588141b8ae81.edm" hidden="1">#REF!</definedName>
    <definedName name="_bdm.6BF0E9E815284022980CE1F9EC0094CD.edm" hidden="1">#REF!</definedName>
    <definedName name="_bdm.6c1fbea864874b63983c0efd33bdb763.edm" hidden="1">#REF!</definedName>
    <definedName name="_bdm.6C3127543B3B4F248937555D27DB740A.edm" hidden="1">#REF!</definedName>
    <definedName name="_bdm.6C948BCAC656483A9D476A8A9E71EE1A.edm" hidden="1">#REF!</definedName>
    <definedName name="_bdm.6CAC72C2F2EF4A3383F0B28BFEC8CCE5.edm" hidden="1">#REF!</definedName>
    <definedName name="_bdm.6CB260EA0C0F41A2A8226F67D85F1932.edm" hidden="1">#REF!</definedName>
    <definedName name="_bdm.6d9190ecbc1b4b91a03bb2e9011fc81a.edm" hidden="1">#REF!</definedName>
    <definedName name="_bdm.6E440B5D26B54F0DA4DDFB4B035ACF48.edm" hidden="1">#REF!</definedName>
    <definedName name="_bdm.6e82c250e3344d779d68e50481d4481b.edm" hidden="1">#REF!</definedName>
    <definedName name="_bdm.6E92D28AF11C40FDA1CF65C0EA14323C.edm" hidden="1">#REF!</definedName>
    <definedName name="_bdm.6e9855859d154c99ba3e4f4b4f91940d.edm" hidden="1">#REF!</definedName>
    <definedName name="_bdm.6EA10269A3B24951B5D6A5311EE84D94.edm" hidden="1">#REF!</definedName>
    <definedName name="_bdm.6ECC9AB0AF374354B55BC66F3271C419.edm" hidden="1">#REF!</definedName>
    <definedName name="_bdm.6FAEE423EE824B2FBD0CF679DDF4C711.edm" hidden="1">#REF!</definedName>
    <definedName name="_bdm.6fcc44c0bdb64195b10e58dc21fc517e.edm" hidden="1">#REF!</definedName>
    <definedName name="_bdm.6FCE41D658274903B5016F37BAF8A09A.edm" hidden="1">#REF!</definedName>
    <definedName name="_bdm.6FD4ABA20E4040B380F7B94ECC6326F2.edm" hidden="1">#REF!</definedName>
    <definedName name="_bdm.7003a97498ae4adab1560b7a268c6934.edm" hidden="1">#REF!</definedName>
    <definedName name="_bdm.705e9f0172c047318194ae87d9196735.edm" hidden="1">#REF!</definedName>
    <definedName name="_bdm.7083CF59816C476FBF59D9DA8E47C842.edm" hidden="1">#REF!</definedName>
    <definedName name="_bdm.708fd7b85a5d4d898f78447377ac245c.edm" hidden="1">#REF!</definedName>
    <definedName name="_bdm.70A063EE23FB4349877157024E63138F.edm" hidden="1">#REF!</definedName>
    <definedName name="_bdm.70ADA984B87E4D32BD3D4F9EBB33CE66.edm" hidden="1">#REF!</definedName>
    <definedName name="_bdm.7171e9d52d1d45929aa3b27d885da6ba.edm" hidden="1">#REF!</definedName>
    <definedName name="_bdm.71b112e9fbdb410d9081496964d0df61.edm" hidden="1">#REF!</definedName>
    <definedName name="_bdm.720ca0b87c53477c95e729e1ca9451da.edm" hidden="1">#REF!</definedName>
    <definedName name="_bdm.723A67DF891944AFBC648FC85C7B3BA4.edm" hidden="1">#REF!</definedName>
    <definedName name="_bdm.72536bf7accb4275823fef5998ea9494.edm" hidden="1">#REF!</definedName>
    <definedName name="_bdm.72cfb65ef0bf4e80b5f94ddb9e7063cb.edm" hidden="1">#REF!</definedName>
    <definedName name="_bdm.72e43e17422f400a8d11e963ad4101ec.edm" hidden="1">#REF!</definedName>
    <definedName name="_bdm.73105194D04941879BE70AED9321C257.edm" hidden="1">#REF!</definedName>
    <definedName name="_bdm.7317FA0965BB429EA337AD9E02AC0386.edm" hidden="1">#REF!</definedName>
    <definedName name="_bdm.7345FDE02DB74CF088AA84BFA21331CC.edm" hidden="1">#REF!</definedName>
    <definedName name="_bdm.737EAFD0865444C6978F9F3319E399E3.edm" hidden="1">#REF!</definedName>
    <definedName name="_bdm.7414CC6B9D00443983F4DE339DEEEFD7.edm" hidden="1">#REF!</definedName>
    <definedName name="_bdm.748911FAC0A04283ADCFDC39E628AD97.edm" hidden="1">#REF!</definedName>
    <definedName name="_bdm.74cc78d5b25c488f867ab3fc4a58279e.edm" hidden="1">#REF!</definedName>
    <definedName name="_bdm.74ece9628a244b0f99934e461c5a1247.edm" hidden="1">#REF!</definedName>
    <definedName name="_bdm.7527609ab0154778b76c225d1dfbfdb2.edm" hidden="1">#REF!</definedName>
    <definedName name="_bdm.755a8d91e17a4ec0b6ccac322b1ac42f.edm" hidden="1">#REF!</definedName>
    <definedName name="_bdm.758322C5072D4D9B99DF5A4EB8AF126B.edm" hidden="1">#REF!</definedName>
    <definedName name="_bdm.759FF3690F1B4412AD705A5D066F412D.edm" hidden="1">#REF!</definedName>
    <definedName name="_bdm.75A370378ED64041A4A546C4F948CC42.edm" hidden="1">#REF!</definedName>
    <definedName name="_bdm.75b228f04a764c92bcbd7fe1c2355163.edm" hidden="1">#REF!</definedName>
    <definedName name="_bdm.75D0DCEB04C94512909C06F6F9D1F0A7.edm" hidden="1">#REF!</definedName>
    <definedName name="_bdm.76166eb286624ba988ffdc065c0252cd.edm" hidden="1">#REF!</definedName>
    <definedName name="_bdm.761A5C26DB1A47BDA2FA2B2ECF63C8D1.edm" hidden="1">#REF!</definedName>
    <definedName name="_bdm.761c1b0e4ae04d72bf5e843a52a73693.edm" hidden="1">#REF!</definedName>
    <definedName name="_bdm.76337A97CA5E4FC7A1D234DCEB1F1BF4.edm" hidden="1">#REF!</definedName>
    <definedName name="_bdm.7648D1A723C74D2184173D915812EEB7.edm" hidden="1">#REF!</definedName>
    <definedName name="_bdm.769bb931affb4e56a8376c53561d4f3f.edm" hidden="1">#REF!</definedName>
    <definedName name="_bdm.76AD57D1CB1D43FB8FF4D680B78F4B3B.edm" hidden="1">#REF!</definedName>
    <definedName name="_bdm.76B3D85F7EDA45C5A1744C1683357778.edm" hidden="1">#REF!</definedName>
    <definedName name="_bdm.76C1C8601913451D838B60DF8F2FEDB6.edm" hidden="1">#REF!</definedName>
    <definedName name="_bdm.76E4572B529749619BB36EA3C24E347B.edm" hidden="1">#REF!</definedName>
    <definedName name="_bdm.774fa01823ec408c86b83e561788fd37.edm" hidden="1">#REF!</definedName>
    <definedName name="_bdm.77738eb25ae54b689a9804190c58371e.edm" hidden="1">#REF!</definedName>
    <definedName name="_bdm.778533e1ae754beb92e6fff2b1ac7ac9.edm" hidden="1">#REF!</definedName>
    <definedName name="_bdm.77935E09A3ED4712B20DDEBE809BC0B7.edm" hidden="1">#REF!</definedName>
    <definedName name="_bdm.77ca9f6487d24d0097fc42ce4a4075ab.edm" hidden="1">#REF!</definedName>
    <definedName name="_bdm.77CC7B0CEF02431BA982D987B1CB13E4.edm" hidden="1">#REF!</definedName>
    <definedName name="_bdm.77f1951d44b046a1a05e882faccba44d.edm" hidden="1">#REF!</definedName>
    <definedName name="_bdm.7822421c73ee4b94812fcdd681fb7db6.edm" hidden="1">#REF!</definedName>
    <definedName name="_bdm.785817e0d34a47bb80d8b82081508d27.edm" hidden="1">#REF!</definedName>
    <definedName name="_bdm.785E7700ECFB454490F5E58EE59F0214.edm" hidden="1">#REF!</definedName>
    <definedName name="_bdm.787b6dce24d949be826d5ef3f86a87e1.edm" hidden="1">#REF!</definedName>
    <definedName name="_bdm.788ea84c257a4918af4261c403fd8353.edm" hidden="1">#REF!</definedName>
    <definedName name="_bdm.792860EEFD1A41A6B112CA62466F734D.edm" hidden="1">#REF!</definedName>
    <definedName name="_bdm.793c5c12ce69466293177ee761aed736.edm" hidden="1">#REF!</definedName>
    <definedName name="_bdm.79445d6a96064b42a00a1f8ded3eec5a.edm" hidden="1">#REF!</definedName>
    <definedName name="_bdm.79569bca1b354fe6841e162bf8c337f0.edm" hidden="1">#REF!</definedName>
    <definedName name="_bdm.79d18f96d1264939ab6730fae4c9de34.edm" hidden="1">#REF!</definedName>
    <definedName name="_bdm.7B254461E5324E45BEE190E68FF83051.edm" hidden="1">#REF!</definedName>
    <definedName name="_bdm.7b5ae02704834bddb977c7eded3e5dcd.edm" hidden="1">#REF!</definedName>
    <definedName name="_bdm.7b6dfe95b2b34ae9b54dbb9bed9352f5.edm" hidden="1">#REF!</definedName>
    <definedName name="_bdm.7BABE76542AB4C1F99DE4426E9C95BBC.edm" hidden="1">#REF!</definedName>
    <definedName name="_bdm.7c30ac5a64a4496f880fae04788ce800.edm" hidden="1">#REF!</definedName>
    <definedName name="_bdm.7c312bf8687f4e21ab6b1599c4a37ea8.edm" hidden="1">#REF!</definedName>
    <definedName name="_bdm.7c407c4f46b54e8a9d3b5362568a8dcc.edm" hidden="1">#REF!</definedName>
    <definedName name="_bdm.7c61dbebcbfd4cedace80828fdf38b46.edm" hidden="1">#REF!</definedName>
    <definedName name="_bdm.7d84dc7122fa4fc0ab1f445d8b232e16.edm" hidden="1">#REF!</definedName>
    <definedName name="_bdm.7D916AC2CC6E4F8FB065D6C265518558.edm" hidden="1">#REF!</definedName>
    <definedName name="_bdm.7e42f574bdad4770a974d33b168cae03.edm" hidden="1">#REF!</definedName>
    <definedName name="_bdm.7E4A011FBD8846FB920F1A8301D79E42.edm" hidden="1">#REF!</definedName>
    <definedName name="_bdm.7EE00B6435C1476AAA5C97C4B6EAE357.edm" hidden="1">#REF!</definedName>
    <definedName name="_bdm.7F18E4D57FF74363B0F07E1BBA190FB3.edm" hidden="1">#REF!</definedName>
    <definedName name="_bdm.7f19ed102ac94c5688441a2f3752c46f.edm" hidden="1">#REF!</definedName>
    <definedName name="_bdm.7F47B7B7D6B04068BB785BE4A08F7831.edm" hidden="1">#REF!</definedName>
    <definedName name="_bdm.7f70890ac49f438ab2b0a03c781a7fb0.edm" hidden="1">#REF!</definedName>
    <definedName name="_bdm.802b324e18424133bce78e4c976efe7e.edm" hidden="1">#REF!</definedName>
    <definedName name="_bdm.8030d2a5e54047c19a760dd29735e0aa.edm" hidden="1">#REF!</definedName>
    <definedName name="_bdm.8075666529C24C768DA6F5B7AF8B22EE.edm" hidden="1">#REF!</definedName>
    <definedName name="_bdm.807a238b72de40f4bb3a68bd95513975.edm" hidden="1">#REF!</definedName>
    <definedName name="_bdm.80AA8F96F3EC41DCA0719BEA7F3C72E4.edm" hidden="1">#REF!</definedName>
    <definedName name="_bdm.810757DA8E6847FD970CEB3C8143D777.edm" hidden="1">#REF!</definedName>
    <definedName name="_bdm.8112bcf9d8374ca1b30fbd027d635f0e.edm" hidden="1">#REF!</definedName>
    <definedName name="_bdm.8151289a7e314a399fe8b9c0a52cc3af.edm" hidden="1">#REF!</definedName>
    <definedName name="_bdm.81815383BAB24BE98DC47CDED17AE27B.edm" hidden="1">#REF!</definedName>
    <definedName name="_bdm.81C77756F8034F1FA93FF0D904947139.edm" hidden="1">#REF!</definedName>
    <definedName name="_bdm.81d2c0be9e604c299f609d40600e3576.edm" hidden="1">#REF!</definedName>
    <definedName name="_bdm.81F81A34B35F4FEDBE969B4FE4FEBC7E.edm" hidden="1">#REF!</definedName>
    <definedName name="_bdm.823B08A8FC88406494FF440E2D778393.edm" hidden="1">#REF!</definedName>
    <definedName name="_bdm.824435CDEC3742B9AD1D37B59A1AE1D6.edm" hidden="1">#REF!</definedName>
    <definedName name="_bdm.8249142CB5874BF5947E26128AE2C536.edm" hidden="1">#REF!</definedName>
    <definedName name="_bdm.827A71F4F0C94CC98D922F2C9772674B.edm" hidden="1">#REF!</definedName>
    <definedName name="_bdm.827ad746ef7249188091f85bf9ee3ded.edm" hidden="1">#REF!</definedName>
    <definedName name="_bdm.82B8BD634988435395214C286D17E7BE.edm" hidden="1">#REF!</definedName>
    <definedName name="_bdm.82EFA27717C142FBB420C303C579BA29.edm" hidden="1">#REF!</definedName>
    <definedName name="_bdm.83498E4767EE40ECA7E9898EEB465D4B.edm" hidden="1">#REF!</definedName>
    <definedName name="_bdm.83521b155abd4cf38912d4ff2b0b118b.edm" hidden="1">#REF!</definedName>
    <definedName name="_bdm.8402B1094D5E4117996C470DA3878836.edm" hidden="1">#REF!</definedName>
    <definedName name="_bdm.841cc8017b604565a8e6f76edcebd004.edm" hidden="1">#REF!</definedName>
    <definedName name="_bdm.8444342E22E4434BB7233247B2B3DDCF.edm" hidden="1">#REF!</definedName>
    <definedName name="_bdm.847A8505E8F14CAC8E6F7B884B473AB8.edm" hidden="1">#REF!</definedName>
    <definedName name="_bdm.84ae1b7e9b814d23ad238491f1f11f41.edm" hidden="1">#REF!</definedName>
    <definedName name="_bdm.854467F959AF417EA8912F9EDE8C0A12.edm" hidden="1">#REF!</definedName>
    <definedName name="_bdm.8575D7ECDD83400C89A165638EB5EE20.edm" hidden="1">#REF!</definedName>
    <definedName name="_bdm.857B94AC2182472E8AB6D321C42FF487.edm" hidden="1">#REF!</definedName>
    <definedName name="_bdm.85886A22E5C94C94AA86AC7E61EE5D01.edm" hidden="1">#REF!</definedName>
    <definedName name="_bdm.85bfd4d61c954149b5042fce8516c6b1.edm" hidden="1">#REF!</definedName>
    <definedName name="_bdm.85D0E3585AD74D84819750EA77D0FBBC.edm" hidden="1">#REF!</definedName>
    <definedName name="_bdm.85d630ea737a43fda115f54d75d83018.edm" hidden="1">#REF!</definedName>
    <definedName name="_bdm.8600df505aad4be78c8563b40e3ff1ac.edm" hidden="1">#REF!</definedName>
    <definedName name="_bdm.8632136fe62043bbae6139ba959fd356.edm" hidden="1">#REF!</definedName>
    <definedName name="_bdm.863a50744349453299b4441ef4cc8284.edm" hidden="1">#REF!</definedName>
    <definedName name="_bdm.863BF4F7290140E69B2B87490F07484B.edm" hidden="1">#REF!</definedName>
    <definedName name="_bdm.8645489B1C874355813726C985FDEF42.edm" hidden="1">#REF!</definedName>
    <definedName name="_bdm.8698A8ADEE7F4B6089B0B15C74D0B353.edm" hidden="1">#REF!</definedName>
    <definedName name="_bdm.869929DF8510495D9EE1F7D0112EEB4C.edm" hidden="1">#REF!</definedName>
    <definedName name="_bdm.86a7f3cb75304786aa9d412a366d9e84.edm" hidden="1">#REF!</definedName>
    <definedName name="_bdm.86ebc6c356f440debb82d2608eedb521.edm" hidden="1">#REF!</definedName>
    <definedName name="_bdm.874c38a94a9c42a79e4ba309f27c72d6.edm" hidden="1">#REF!</definedName>
    <definedName name="_bdm.87E6133EF43847F095F90DAA9F14B7A5.edm" hidden="1">#REF!</definedName>
    <definedName name="_bdm.88566bf7f22049ccb781e8e167442b70.edm" hidden="1">#REF!</definedName>
    <definedName name="_bdm.88883bd15cd24d3995712acf3155c65b.edm" hidden="1">#REF!</definedName>
    <definedName name="_bdm.8897544db4c34595ae3419482ef14aba.edm" hidden="1">#REF!</definedName>
    <definedName name="_bdm.891ad51f550f4b329a600ae5dc24ead9.edm" hidden="1">#REF!</definedName>
    <definedName name="_bdm.891D5070418147128B0B3B51DF44F475.edm" hidden="1">#REF!</definedName>
    <definedName name="_bdm.89d9718c268849f6b23a4f07e6c1dc59.edm" hidden="1">#REF!</definedName>
    <definedName name="_bdm.89f3ec3e54564deaaad8894e0c715fa5.edm" hidden="1">#REF!</definedName>
    <definedName name="_bdm.8a5fe2af420f4898a51b1033d4012568.edm" hidden="1">#REF!</definedName>
    <definedName name="_bdm.8ab4070030e14d99bdab0d6a306cc364.edm" hidden="1">#REF!</definedName>
    <definedName name="_bdm.8AD9ACAB18A94328A18E7944C74400CA.edm" hidden="1">#REF!</definedName>
    <definedName name="_bdm.8aea424cf5bc4992b84698b28bbb702c.edm" hidden="1">#REF!</definedName>
    <definedName name="_bdm.8afb0d3ab08d4212804969742933edc4.edm" hidden="1">#REF!</definedName>
    <definedName name="_bdm.8b287495da87468fb9d9226c0413134a.edm" hidden="1">#REF!</definedName>
    <definedName name="_bdm.8b35bd9acb9e40b6bb4875341749ac52.edm" hidden="1">#REF!</definedName>
    <definedName name="_bdm.8B6835B5B4294124A71A90003522CD22.edm" hidden="1">#REF!</definedName>
    <definedName name="_bdm.8B847BC07D7C46E8A7A2D1FE01602CD1.edm" hidden="1">#REF!</definedName>
    <definedName name="_bdm.8cc251f28fcb41019b7c3d788d2f4e9f.edm" hidden="1">#REF!</definedName>
    <definedName name="_bdm.8cfde7fbb01b4384a1853578a8f9b0f9.edm" hidden="1">#REF!</definedName>
    <definedName name="_bdm.8d85075b3a6a48f78ba2cc32216de665.edm" hidden="1">#REF!</definedName>
    <definedName name="_bdm.8d992b6610e54aa0a5f13fccda987ddf.edm" hidden="1">#REF!</definedName>
    <definedName name="_bdm.8d9cf9f737f144b0b2abc81ca18ff01a.edm" hidden="1">#REF!</definedName>
    <definedName name="_bdm.8df655858cf846d9a9082a16166c4eba.edm" hidden="1">#REF!</definedName>
    <definedName name="_bdm.8ede0278f4f941debea53dd28e542220.edm" hidden="1">#REF!</definedName>
    <definedName name="_bdm.8f035eca19b54bdab0c9274f1990db33.edm" hidden="1">#REF!</definedName>
    <definedName name="_bdm.8F2D1730F7654A21A73FEEBE202F5D42.edm" hidden="1">#REF!</definedName>
    <definedName name="_bdm.8F37CB71CCCD4C61A4A528207C72112C.edm" hidden="1">#REF!</definedName>
    <definedName name="_bdm.8f49439b4296438a959db1026a9e03b5.edm" hidden="1">#REF!</definedName>
    <definedName name="_bdm.8FEB9C763A924072AD41435BA76A0472.edm" hidden="1">#REF!</definedName>
    <definedName name="_bdm.9008587f575544c4b4b8b59ed85aca42.edm" hidden="1">#REF!</definedName>
    <definedName name="_bdm.902684a4d540423099e2a5f82b773599.edm" hidden="1">#REF!</definedName>
    <definedName name="_bdm.905C455BB1454FA4A4F660E3F11A7018.edm" hidden="1">#REF!</definedName>
    <definedName name="_bdm.909988c31e9140dfbaa67d494f672ac8.edm" hidden="1">#REF!</definedName>
    <definedName name="_bdm.90A8C2B24E6B4D708AFCB03F66B23F3B.edm" hidden="1">#REF!</definedName>
    <definedName name="_bdm.90D796657FEA4FF3A2C72CD3900B02A6.edm" hidden="1">#REF!</definedName>
    <definedName name="_bdm.90f731b5048a4b918c284225f29a2492.edm" hidden="1">#REF!</definedName>
    <definedName name="_bdm.9104918dd1df48038e9ded80f425bcb6.edm" hidden="1">#REF!</definedName>
    <definedName name="_bdm.912951C0F4FE4B5A813AFFEB07FF581B.edm" hidden="1">#REF!</definedName>
    <definedName name="_bdm.913FA7EE6F8A4250B38C02AE3EE29770.edm" hidden="1">#REF!</definedName>
    <definedName name="_bdm.91bba67706324721b9003a802b8f09ff.edm" hidden="1">#REF!</definedName>
    <definedName name="_bdm.925139B8251749AA84AA5990DF9410D6.edm" hidden="1">#REF!</definedName>
    <definedName name="_bdm.9260B53AC2DA4A5093F72F9BCF941AB8.edm" hidden="1">#REF!</definedName>
    <definedName name="_bdm.9283cad54d7d477cade0ea6d4b5ea78b.edm" hidden="1">#REF!</definedName>
    <definedName name="_bdm.92bf819a46f14f989ef5d24a43361746.edm" hidden="1">#REF!</definedName>
    <definedName name="_bdm.92f6f25d01324b868659541056bc2e74.edm" hidden="1">#REF!</definedName>
    <definedName name="_bdm.92ff15b5118541ef88e0c1e139ed7874.edm" hidden="1">#REF!</definedName>
    <definedName name="_bdm.932347255d1249fab0a00a9ee5947af4.edm" hidden="1">#REF!</definedName>
    <definedName name="_bdm.934E22EFEB674C85ADEDDCC8DD8BDFA6.edm" hidden="1">#REF!</definedName>
    <definedName name="_bdm.938C210AAC49466FB0F7963C2AABB464.edm" hidden="1">#REF!</definedName>
    <definedName name="_bdm.944a1b0be91b45949a8e436ac24cac74.edm" hidden="1">#REF!</definedName>
    <definedName name="_bdm.945a75876452400fb1bc8b8a23b39b80.edm" hidden="1">#REF!</definedName>
    <definedName name="_bdm.946731E356244F78BFD6CFE01DBDEDF8.edm" hidden="1">#REF!</definedName>
    <definedName name="_bdm.9472961D22324C72A8683F6CDEF17AF7.edm" hidden="1">#REF!</definedName>
    <definedName name="_bdm.94CC25C7DC4F4C39A3A69A85C46C4618.edm" hidden="1">#REF!</definedName>
    <definedName name="_bdm.94D33A7D939543A4844101F980FC0739.edm" hidden="1">#REF!</definedName>
    <definedName name="_bdm.9558C6FD2D1A41DAB7EBD3A408924DE6.edm" hidden="1">#REF!</definedName>
    <definedName name="_bdm.955edfb2f12a4104a2a2d35547c801b2.edm" hidden="1">#REF!</definedName>
    <definedName name="_bdm.956fd30e0f0b4745ae3423ddbf030162.edm" hidden="1">#REF!</definedName>
    <definedName name="_bdm.95715A5BB5E3499A94DC8975E4288E8F.edm" hidden="1">#REF!</definedName>
    <definedName name="_bdm.9571c2c61f984fcbac8e93c54eaf2692.edm" hidden="1">#REF!</definedName>
    <definedName name="_bdm.959C16BC5FB544C19C86A3FD355814EA.edm" hidden="1">#REF!</definedName>
    <definedName name="_bdm.95D81D2693EC4220B3C52BC1CF7E1C7E.edm" hidden="1">#REF!</definedName>
    <definedName name="_bdm.95DEB0E053744189B4CDD51B4AD8E1BD.edm" hidden="1">#REF!</definedName>
    <definedName name="_bdm.9612c2c0b0064e5fad847d5efd44e622.edm" hidden="1">#REF!</definedName>
    <definedName name="_bdm.961E1CABC4484732A39E12905B506EB7.edm" hidden="1">#REF!</definedName>
    <definedName name="_bdm.9625f122d2c648d890163281f9d34d85.edm" hidden="1">#REF!</definedName>
    <definedName name="_bdm.9645A1B5A71F4869ABC1223A84A485D3.edm" hidden="1">#REF!</definedName>
    <definedName name="_bdm.965C5458DB084F57B3F3D0CC27C1AAAF.edm" hidden="1">#REF!</definedName>
    <definedName name="_bdm.96827821e9c34ef5a730e1743d01384e.edm" hidden="1">#REF!</definedName>
    <definedName name="_bdm.96880c316c794ed38e9f52176ab9ef86.edm" hidden="1">#REF!</definedName>
    <definedName name="_bdm.96F624F396744849A5296E4CD9B55722.edm" hidden="1">#REF!</definedName>
    <definedName name="_bdm.96F6C496797E4852A7D68CCE02D81374.edm" hidden="1">#REF!</definedName>
    <definedName name="_bdm.97450FEA63AC48C29BB4280DA28F67B3.edm" hidden="1">#REF!</definedName>
    <definedName name="_bdm.97597E0613E84D2497160C9062BC4093.edm" hidden="1">#REF!</definedName>
    <definedName name="_bdm.975B03878E464C38A4C1CE3195AB9EF3.edm" hidden="1">#REF!</definedName>
    <definedName name="_bdm.98176e08d0aa4f3ca5012bd0d75324d1.edm" hidden="1">#REF!</definedName>
    <definedName name="_bdm.9820806d15cc4740b40c062ce4a520cb.edm" hidden="1">#REF!</definedName>
    <definedName name="_bdm.984E06A6ACDF4279BD838011E4A5AF2C.edm" hidden="1">#REF!</definedName>
    <definedName name="_bdm.9852100d736c4a3d9a7fe3a9a4b2418d.edm" hidden="1">#REF!</definedName>
    <definedName name="_bdm.9853BAC49DC84284AFB7852733D29596.edm" hidden="1">#REF!</definedName>
    <definedName name="_bdm.9854e81029f74a528d7a5e7593941492.edm" hidden="1">#REF!</definedName>
    <definedName name="_bdm.989D9D88A26140FD9CED5260B3B68A23.edm" hidden="1">#REF!</definedName>
    <definedName name="_bdm.98d589558f674bfea16b703e5541ad38.edm" hidden="1">#REF!</definedName>
    <definedName name="_bdm.99360D89E3C540ADBF0AA7B20E277903.edm" hidden="1">#REF!</definedName>
    <definedName name="_bdm.9978511385d545bca38bb5a3c3c1ac7f.edm" hidden="1">#REF!</definedName>
    <definedName name="_bdm.99a402a32c3f4422bf6454a5f5f2471f.edm" hidden="1">#REF!</definedName>
    <definedName name="_bdm.99CF7A7A764440C4AEABDC10D7096928.edm" hidden="1">#REF!</definedName>
    <definedName name="_bdm.99ECE305D9964B3EB31187E43523C73A.edm" hidden="1">#REF!</definedName>
    <definedName name="_bdm.9A0B94E7D5164238AB78E736245EA2FB.edm" hidden="1">#REF!</definedName>
    <definedName name="_bdm.9A4FB331F13C4DA4964E531F07351B81.edm" hidden="1">#REF!</definedName>
    <definedName name="_bdm.9a50546f5746413c8542a8f03a27d5ad.edm" hidden="1">#REF!</definedName>
    <definedName name="_bdm.9AADFA43CE494C0884A90BC0E8EC7E5F.edm" hidden="1">#REF!</definedName>
    <definedName name="_bdm.9AD6B69603B7489AADB8B69EB68D4A8E.edm" hidden="1">#REF!</definedName>
    <definedName name="_bdm.9ADD59E2B2E34EC6BCBA9A1E0D318944.edm" hidden="1">#REF!</definedName>
    <definedName name="_bdm.9ae9ed68df2742fbb7dc5140bc0f2249.edm" hidden="1">#REF!</definedName>
    <definedName name="_bdm.9B3FF49E6B1C4C23A29BF23524F7D65F.edm" hidden="1">#REF!</definedName>
    <definedName name="_bdm.9b4617fc5aa34d5f8f3161594ddf5855.edm" hidden="1">#REF!</definedName>
    <definedName name="_bdm.9BE2FF6A611440B496EE57AD07A8AE9F.edm" hidden="1">#REF!</definedName>
    <definedName name="_bdm.9C5CE93620DD44789C9157A4099DD1F3.edm" hidden="1">#REF!</definedName>
    <definedName name="_bdm.9C5E33F06FFD4E02AE99E21017847A25.edm" hidden="1">#REF!</definedName>
    <definedName name="_bdm.9CAECF85556745708F7CDFCB977EED48.edm" hidden="1">#REF!</definedName>
    <definedName name="_bdm.9cc3f993efa74f9b80c125b075fac624.edm" hidden="1">#REF!</definedName>
    <definedName name="_bdm.9cca2fcad94b48588f28b8750585d229.edm" hidden="1">#REF!</definedName>
    <definedName name="_bdm.9CDC35CDB7B143079762F320F757C403.edm" hidden="1">#REF!</definedName>
    <definedName name="_bdm.9d3690923ca14fc0b2df853469d46c52.edm" hidden="1">#REF!</definedName>
    <definedName name="_bdm.9D51CB2022B74F96B0C769CAD7BB638F.edm" hidden="1">#REF!</definedName>
    <definedName name="_bdm.9d66b099314241689e1a2d6dc54ae47f.edm" hidden="1">#REF!</definedName>
    <definedName name="_bdm.9dd7ae5eb83c4ba098400956031d2f52.edm" hidden="1">#REF!</definedName>
    <definedName name="_bdm.9E834F3CD0DE434FB18C460F3BFC866E.edm" hidden="1">#REF!</definedName>
    <definedName name="_bdm.9e8a65b0779e456bb6226b62ee466f1b.edm" hidden="1">#REF!</definedName>
    <definedName name="_bdm.9ed5a832d21f49728970e06601828b6f.edm" hidden="1">#REF!</definedName>
    <definedName name="_bdm.9ef9d35b3f6a4bf4baa907b1a8e455f3.edm" hidden="1">#REF!</definedName>
    <definedName name="_bdm.9efb52a7ce5446558fb34a9ee5d7bef6.edm" hidden="1">#REF!</definedName>
    <definedName name="_bdm.9F03E10CCF554CACB3CA98DC8FCA5E12.edm" hidden="1">#REF!</definedName>
    <definedName name="_bdm.9F281C2D729544CBA58025780394E066.edm" hidden="1">#REF!</definedName>
    <definedName name="_bdm.9F49B659818E4F8DB537CBAD556706A7.edm" hidden="1">#REF!</definedName>
    <definedName name="_bdm.9FD9848462B349C1A5D10C7B00F4058F.edm" hidden="1">#REF!</definedName>
    <definedName name="_bdm.A02A7687D1C3466AAEF70C922C2BD039.edm" hidden="1">#REF!</definedName>
    <definedName name="_bdm.a039fe70b21f4dc0bbbea053d28df659.edm" hidden="1">#REF!</definedName>
    <definedName name="_bdm.A063D11373174C7888D384B6113C294F.edm" hidden="1">#REF!</definedName>
    <definedName name="_bdm.a09e3d4111e345b08e1efad5e26a057e.edm" hidden="1">#REF!</definedName>
    <definedName name="_bdm.a0b144f1c4c34d2f93c84786bcb96621.edm" hidden="1">#REF!</definedName>
    <definedName name="_bdm.a0baed4cc0954ef9a4955e2536939a7c.edm" hidden="1">#REF!</definedName>
    <definedName name="_bdm.a0e0e2ec88974ebca5124eaa2f81b783.edm" hidden="1">#REF!</definedName>
    <definedName name="_bdm.A0FB5C0D7A1C4E72AD632A2E87049DE9.edm" hidden="1">#REF!</definedName>
    <definedName name="_bdm.A0FC95D084484F4CB0DB8065802DAEC2.edm" hidden="1">#REF!</definedName>
    <definedName name="_bdm.a12caae48e644032971136426c8c870f.edm" hidden="1">#REF!</definedName>
    <definedName name="_bdm.a14ad67b9b12401e83d8c0c076791e07.edm" hidden="1">#REF!</definedName>
    <definedName name="_bdm.a15ce552a08b4de18968ffc849c5ab63.edm" hidden="1">#REF!</definedName>
    <definedName name="_bdm.a1622d865be14513822cc89c9aea92bd.edm" hidden="1">#REF!</definedName>
    <definedName name="_bdm.A167D12DAE3248FDB8A1CC583636203E.edm" hidden="1">#REF!</definedName>
    <definedName name="_bdm.a17d0bcd09364eef9986319305b4412c.edm" hidden="1">#REF!</definedName>
    <definedName name="_bdm.A1AD1950E5304C118712BE7C47FF933C.edm" hidden="1">#REF!</definedName>
    <definedName name="_bdm.A1AFF389C3F740C98D09C3F64107221B.edm" hidden="1">#REF!</definedName>
    <definedName name="_bdm.a1deb34cd69a44d69df9c8f2103ff879.edm" hidden="1">#REF!</definedName>
    <definedName name="_bdm.a202333addcd44359beaa3873bb78095.edm" hidden="1">#REF!</definedName>
    <definedName name="_bdm.a20934d1acf048ecad99a02f02e49dd3.edm" hidden="1">#REF!</definedName>
    <definedName name="_bdm.a2d646a3e92f40629faa157c4d68912b.edm" hidden="1">#REF!</definedName>
    <definedName name="_bdm.a2d75a3b534d4a2980e1b8c7f80fb18f.edm" hidden="1">#REF!</definedName>
    <definedName name="_bdm.a2e2a67d26844bddbfc969c234d504c8.edm" hidden="1">#REF!</definedName>
    <definedName name="_bdm.A380F365C2CE485AB021765185B50FB0.edm" hidden="1">#REF!</definedName>
    <definedName name="_bdm.A3938693C4AA4101B5EA684FA4DC9EC5.edm" hidden="1">#REF!</definedName>
    <definedName name="_bdm.A3AAFD0D50E145F3AF1BFA47AF6EF19E.edm" hidden="1">#REF!</definedName>
    <definedName name="_bdm.A3F3323FFB0E462687F87D0F80D8D4C9.edm" hidden="1">#REF!</definedName>
    <definedName name="_bdm.a407c77572bc483eb1770aae61f0aa84.edm" hidden="1">#REF!</definedName>
    <definedName name="_bdm.a4100e0bd6484d2d9d3c9c651c079de8.edm" hidden="1">#REF!</definedName>
    <definedName name="_bdm.A437A8BD29444D0E8DCC98EF858E659F.edm" hidden="1">#REF!</definedName>
    <definedName name="_bdm.A47690466B074C2595AFD45A96169806.edm" hidden="1">#REF!</definedName>
    <definedName name="_bdm.a47d3ef6f1034a3b9bcbdc55436609e3.edm" hidden="1">#REF!</definedName>
    <definedName name="_bdm.a4d82920e2474154a9473fe39393795c.edm" hidden="1">#REF!</definedName>
    <definedName name="_bdm.a537d875667646208a85f19c88ca4120.edm" hidden="1">#REF!</definedName>
    <definedName name="_bdm.A5F535492512432A8901717E7ED3338A.edm" hidden="1">#REF!</definedName>
    <definedName name="_bdm.a5fbb7e968a54c4bb1707c99841e431e.edm" hidden="1">#REF!</definedName>
    <definedName name="_bdm.a606e7086a3a4428aaae7ab82ec02019.edm" hidden="1">#REF!</definedName>
    <definedName name="_bdm.A60B08BA82324890B93913E05CC34D5C.edm" hidden="1">#REF!</definedName>
    <definedName name="_bdm.a60da1dad51c4ffe81ab21009b1aa144.edm" hidden="1">#REF!</definedName>
    <definedName name="_bdm.A61444E534C04C66BFF5E597A5D348A2.edm" hidden="1">#REF!</definedName>
    <definedName name="_bdm.A627CA7A96A5438F89104C789B2C2D23.edm" hidden="1">#REF!</definedName>
    <definedName name="_bdm.a6305082ee614fe8b1860c213895fe43.edm" hidden="1">#REF!</definedName>
    <definedName name="_bdm.a63a5c6f0971452dae5030b36faeda98.edm" hidden="1">#REF!</definedName>
    <definedName name="_bdm.a63caf06c8ba4b21bcdd3446347954c2.edm" hidden="1">#REF!</definedName>
    <definedName name="_bdm.a65a5fc9e37546a5a783e715b5253d4e.edm" hidden="1">#REF!</definedName>
    <definedName name="_bdm.a6ea918f0f334c1aaa65586d2a8904ee.edm" hidden="1">#REF!</definedName>
    <definedName name="_bdm.A6EBA1A6287C4D08821F9261BEC5BB9F.edm" hidden="1">#REF!</definedName>
    <definedName name="_bdm.A6EF3E4C6E9746DA894F64C12295ACB5.edm" hidden="1">#REF!</definedName>
    <definedName name="_bdm.A7135DB875704944AC9BDB7620B073CD.edm" hidden="1">#REF!</definedName>
    <definedName name="_bdm.a7b31a787d5c4b2284e4db98cd411219.edm" hidden="1">#REF!</definedName>
    <definedName name="_bdm.a81b2d44f9874ee9b1e3faac7d1749ae.edm" hidden="1">#REF!</definedName>
    <definedName name="_bdm.A843B10E23444DF4BF9548958BCE1994.edm" hidden="1">#REF!</definedName>
    <definedName name="_bdm.A8637A6BEE354D0C8FFD84419A5B55EE.edm" hidden="1">#REF!</definedName>
    <definedName name="_bdm.A8715AB9E6DF421394B78E1BCEE371F3.edm" hidden="1">#REF!</definedName>
    <definedName name="_bdm.A8BF5B5471E144E6BB8A557EFC594795.edm" hidden="1">#REF!</definedName>
    <definedName name="_bdm.a933a943949d45078c83d04ffe4ad880.edm" hidden="1">#REF!</definedName>
    <definedName name="_bdm.a96c50a3dbfd456a8fde809218aaa3d8.edm" hidden="1">#REF!</definedName>
    <definedName name="_bdm.A9E14E264F3C41F6B569557EF4A5D9B7.edm" hidden="1">#REF!</definedName>
    <definedName name="_bdm.AA6C2D22BE3E4F2895813DA1409C2ED5.edm" hidden="1">#REF!</definedName>
    <definedName name="_bdm.aa725a81fc424bc7a3f6737a15d9a10a.edm" hidden="1">#REF!</definedName>
    <definedName name="_bdm.AA8588D03F26434CBA8542E03D162A2A.edm" hidden="1">#REF!</definedName>
    <definedName name="_bdm.aa9e31edc351420a855222918cb17686.edm" hidden="1">#REF!</definedName>
    <definedName name="_bdm.AAB900FC9BC34A5A8B57F9CA2A9D78AC.edm" hidden="1">#REF!</definedName>
    <definedName name="_bdm.ab3029567c8b4a5e8d3cefe61f0c4a73.edm" hidden="1">#REF!</definedName>
    <definedName name="_bdm.AB44070EABF243E094848185BA8235E9.edm" hidden="1">#REF!</definedName>
    <definedName name="_bdm.abe283327ad545098a62d1153cb3bf6a.edm" hidden="1">#REF!</definedName>
    <definedName name="_bdm.ac02b10fb0644d8d9c95add9f8f830c8.edm" hidden="1">#REF!</definedName>
    <definedName name="_bdm.AC0CD7931FA641D08094AC99CB8A7CBB.edm" hidden="1">#REF!</definedName>
    <definedName name="_bdm.AC13171BF7FB4CA5833A0E73F46603B2.edm" hidden="1">#REF!</definedName>
    <definedName name="_bdm.AC59EA7DF5F64AACB60D0B1E6038D089.edm" hidden="1">#REF!</definedName>
    <definedName name="_bdm.acaa26ce618343c9b7e06662cead7e49.edm" hidden="1">#REF!</definedName>
    <definedName name="_bdm.ACFBF56D2368498B8A05F0F048968777.edm" hidden="1">#REF!</definedName>
    <definedName name="_bdm.AD14A7F7039A4AAF9E7F2C4C68BFB470.edm" hidden="1">#REF!</definedName>
    <definedName name="_bdm.ad40aee40002435aa0ddd7054e24be17.edm" hidden="1">#REF!</definedName>
    <definedName name="_bdm.AD671641271E4A339DE71A82D54046A6.edm" hidden="1">#REF!</definedName>
    <definedName name="_bdm.AD97EA905EA748A9A37C207AE30A8FF4.edm" hidden="1">#REF!</definedName>
    <definedName name="_bdm.ad989d3688a4477bb0c216827a0b403a.edm" hidden="1">#REF!</definedName>
    <definedName name="_bdm.AEEE5FB51ABE4A19982A22C41D3FB2FC.edm" hidden="1">#REF!</definedName>
    <definedName name="_bdm.AF4BC401E63543628D12CFA9B1B3B0B3.edm" hidden="1">#REF!</definedName>
    <definedName name="_bdm.af5442eaab6447b89b9d6106f24a8e7e.edm" hidden="1">#REF!</definedName>
    <definedName name="_bdm.AF773558D3EC481A96F8F48875B36A88.edm" hidden="1">#REF!</definedName>
    <definedName name="_bdm.af86a6dea9894b158198403fb5a74687.edm" hidden="1">#REF!</definedName>
    <definedName name="_bdm.AF8EDAEE827046CA803F3FE8D6064E23.edm" hidden="1">#REF!</definedName>
    <definedName name="_bdm.B038FEFDA3874E92BD7FA6C15F4B48E9.edm" hidden="1">#REF!</definedName>
    <definedName name="_bdm.b0ab83053abc4ada9a1cc1374c964f5b.edm" hidden="1">#REF!</definedName>
    <definedName name="_bdm.b0db30190226453eb6f6a7cd7ba3988c.edm" hidden="1">#REF!</definedName>
    <definedName name="_bdm.b10e49ec7f744bd9aabf09eff8b89f6a.edm" hidden="1">#REF!</definedName>
    <definedName name="_bdm.B11A7C87792B41DD911022A159DA9FA1.edm" hidden="1">#REF!</definedName>
    <definedName name="_bdm.B186E15AA61247E49B998A281EB54A51.edm" hidden="1">#REF!</definedName>
    <definedName name="_bdm.B187957A40074E88B68BA9B13084EB53.edm" hidden="1">#REF!</definedName>
    <definedName name="_bdm.b19939fc3f2d4776af51be5d22a47caf.edm" hidden="1">#REF!</definedName>
    <definedName name="_bdm.b19e98b351c84e14a39def54f492b27e.edm" hidden="1">#REF!</definedName>
    <definedName name="_bdm.b1c53083637647e6a7373a82ae676f92.edm" hidden="1">#REF!</definedName>
    <definedName name="_bdm.b1e387c4118a4e778b2ceff9a321709b.edm" hidden="1">#REF!</definedName>
    <definedName name="_bdm.B2DA56CA5AA740E6AFBE3497C6982B4B.edm" hidden="1">#REF!</definedName>
    <definedName name="_bdm.B2EEA3FEF9EF460F9646D5046F51BA6B.edm" hidden="1">#REF!</definedName>
    <definedName name="_bdm.B306A9488C164607891259C7E01B6A06.edm" hidden="1">#REF!</definedName>
    <definedName name="_bdm.B30EB29AAC7549A3BC70C5421D7F4B5B.edm" hidden="1">#REF!</definedName>
    <definedName name="_bdm.B32C27066B474B7093CA312E4410C870.edm" hidden="1">#REF!</definedName>
    <definedName name="_bdm.B36AA8A8027C4D79A6451785817372CF.edm" hidden="1">#REF!</definedName>
    <definedName name="_bdm.b3aef0d28ff345df9e7d5b224b23a048.edm" hidden="1">#REF!</definedName>
    <definedName name="_bdm.B3B1A65FD01245898CD18E7D319EE25D.edm" hidden="1">#REF!</definedName>
    <definedName name="_bdm.B3B9E42BB888499897B24C1353B83652.edm" hidden="1">#REF!</definedName>
    <definedName name="_bdm.B3BC5D878CDB4719A2378BF33371901A.edm" hidden="1">#REF!</definedName>
    <definedName name="_bdm.B3E164EC4CF84C70868E58344F800852.edm" hidden="1">#REF!</definedName>
    <definedName name="_bdm.b42d486f5ec94d309f760d4597eb97da.edm" hidden="1">#REF!</definedName>
    <definedName name="_bdm.B4367CE3B149429698EFDB6B3E697924.edm" hidden="1">#REF!</definedName>
    <definedName name="_bdm.B44639A69C66462186E47CBA700995E8.edm" hidden="1">#REF!</definedName>
    <definedName name="_bdm.B44B1986CC8E4141AF91DC102D3DDCEC.edm" hidden="1">#REF!</definedName>
    <definedName name="_bdm.b4b24e2baac84c9da28588852a561622.edm" hidden="1">#REF!</definedName>
    <definedName name="_bdm.B4F9BFDAC7CF48C29D3AFB019D0997E3.edm" hidden="1">#REF!</definedName>
    <definedName name="_bdm.b51cdaa9fe6a4ea5a00dcddce46e72fc.edm" hidden="1">#REF!</definedName>
    <definedName name="_bdm.b53f7fbdcb3f4087b9fbd449d0d514e2.edm" hidden="1">#REF!</definedName>
    <definedName name="_bdm.B5637F213E89450389A6B13F1DB2F883.edm" hidden="1">#REF!</definedName>
    <definedName name="_bdm.B5B6950F16FB4C9D8A0C8E366D397E87.edm" hidden="1">#REF!</definedName>
    <definedName name="_bdm.b5bd369e4a69410a8388d81c18c0af59.edm" hidden="1">#REF!</definedName>
    <definedName name="_bdm.B6238795B0544C4D86B759251495B52E.edm" hidden="1">#REF!</definedName>
    <definedName name="_bdm.B694A8498176486BA436F872026AE92F.edm" hidden="1">#REF!</definedName>
    <definedName name="_bdm.B6F0FE3E1A774AFEACEEB3EA6CE9B119.edm" hidden="1">#REF!</definedName>
    <definedName name="_bdm.b6f3ce90a8cf4225a88b0d38bb7c4bce.edm" hidden="1">#REF!</definedName>
    <definedName name="_bdm.B7107EEED5B64743B6413FD7C6C45153.edm" hidden="1">#REF!</definedName>
    <definedName name="_bdm.b7497e277b4544a185f16efeca0638c5.edm" hidden="1">#REF!</definedName>
    <definedName name="_bdm.B8051C1FF13C478EA7CB00BA8315EDD1.edm" hidden="1">#REF!</definedName>
    <definedName name="_bdm.b860709ab9604f72bce4a19479cddf47.edm" hidden="1">#REF!</definedName>
    <definedName name="_bdm.b8e21cb16fdb439892ea700b4a5a71f4.edm" hidden="1">#REF!</definedName>
    <definedName name="_bdm.B8FCDE0827E846458FD1BAFA5F07AAE3.edm" hidden="1">#REF!</definedName>
    <definedName name="_bdm.b9a03916661d47d796abc537f2914798.edm" hidden="1">#REF!</definedName>
    <definedName name="_bdm.B9F0B03BF7A4481FA4BDC46EC9E8AE3A.edm" hidden="1">#REF!</definedName>
    <definedName name="_bdm.B9FD6C2999684118AC4E34E8EB0E6B2B.edm" hidden="1">#REF!</definedName>
    <definedName name="_bdm.BA1754ADE4734716B3C8B8BC17A52E04.edm" hidden="1">#REF!</definedName>
    <definedName name="_bdm.BA1AD8CD31EB4332A5896B9E976942F8.edm" hidden="1">#REF!</definedName>
    <definedName name="_bdm.ba65c8936365426295cadf60837c2753.edm" hidden="1">#REF!</definedName>
    <definedName name="_bdm.bae0656f870e40cba44359a78fe509c4.edm" hidden="1">#REF!</definedName>
    <definedName name="_bdm.bb4a534448614d5b9e3ab25dafa2d4c9.edm" hidden="1">#REF!</definedName>
    <definedName name="_bdm.BBCF32E3E57240688C0AAA6483358020.edm" hidden="1">#REF!</definedName>
    <definedName name="_bdm.bc84f73c68e3403585e09d5f36d1e5b2.edm" hidden="1">#REF!</definedName>
    <definedName name="_bdm.BC8CC000D7414B7281D1EC4F8EA78BA0.edm" hidden="1">#REF!</definedName>
    <definedName name="_bdm.bc9a5cb4802a4daa8dd81ddbb7626a87.edm" hidden="1">#REF!</definedName>
    <definedName name="_bdm.BCA7CDCDA1FB4B76BF3755179C2D0200.edm" hidden="1">#REF!</definedName>
    <definedName name="_bdm.bd63866f37574fcebf1e803e91a44ffc.edm" hidden="1">#REF!</definedName>
    <definedName name="_bdm.bd772caab47e4b199caf7751167ab151.edm" hidden="1">#REF!</definedName>
    <definedName name="_bdm.BDA9544A57C74E72A1DF99002249096B.edm" hidden="1">#REF!</definedName>
    <definedName name="_bdm.BDB9018F394B4D619CA288E2B170F24A.edm" hidden="1">#REF!</definedName>
    <definedName name="_bdm.be4b9813f96a46cdb7e3eec8a2288546.edm" hidden="1">#REF!</definedName>
    <definedName name="_bdm.be4efe48d92149bda541bf0071f1189d.edm" hidden="1">#REF!</definedName>
    <definedName name="_bdm.BE5DBB1534FB4C7EAE47A5D81D20E425.edm" hidden="1">#REF!</definedName>
    <definedName name="_bdm.BE9198FEA3524B93819EAF1C9D5C3982.edm" hidden="1">#REF!</definedName>
    <definedName name="_bdm.BF4F9C20D67546B7AEC95ECB28BAFA61.edm" hidden="1">#REF!</definedName>
    <definedName name="_bdm.c080610a1c47468e8f71e28e469a1f25.edm" hidden="1">#REF!</definedName>
    <definedName name="_bdm.C0CA9FF7E3D746D6A6EB54F72E8CB42F.edm" hidden="1">#REF!</definedName>
    <definedName name="_bdm.C0DEB0046D344A60958763FF3874BA67.edm" hidden="1">#REF!</definedName>
    <definedName name="_bdm.c0e13a07ad2e4436b03c78df5d0edf66.edm" hidden="1">#REF!</definedName>
    <definedName name="_bdm.C17A1B12D43F41EA9736D9062F460D1D.edm" hidden="1">#REF!</definedName>
    <definedName name="_bdm.C234CD9909A143DB841E8BEE331DCFC4.edm" hidden="1">#REF!</definedName>
    <definedName name="_bdm.C298EA7545D942DC99CD757057690855.edm" hidden="1">#REF!</definedName>
    <definedName name="_bdm.C2B1479279C14F60AC08799ED8A8E24D.edm" hidden="1">#REF!</definedName>
    <definedName name="_bdm.c3c52042f6fe40649e3266bd7993c997.edm" hidden="1">#REF!</definedName>
    <definedName name="_bdm.c4015bc73707471faa38e428cf0368e4.edm" hidden="1">#REF!</definedName>
    <definedName name="_bdm.C428CE2024664683B12ABF82D734D0EB.edm" hidden="1">#REF!</definedName>
    <definedName name="_bdm.c4424bc7667c4319ad47b5c9d627347e.edm" hidden="1">#REF!</definedName>
    <definedName name="_bdm.C451E26BD32B4E55B4C9248448F65317.edm" hidden="1">#REF!</definedName>
    <definedName name="_bdm.C457CCBFC4B44D35AAD5FB3BCB15F95A.edm" hidden="1">#REF!</definedName>
    <definedName name="_bdm.c4722ca2576f449191af4c5776031f51.edm" hidden="1">#REF!</definedName>
    <definedName name="_bdm.c48f9f11ca8b4a78b8c6ce3ed9994d1b.edm" hidden="1">#REF!</definedName>
    <definedName name="_bdm.c4d7abcefc924303893ba27ce7589237.edm" hidden="1">#REF!</definedName>
    <definedName name="_bdm.c4dd8a2882644f2e9707083e51d1e992.edm" hidden="1">#REF!</definedName>
    <definedName name="_bdm.C5019477A1CF488D88A1FA4ACCD41639.edm" hidden="1">#REF!</definedName>
    <definedName name="_bdm.C50EE2BE6B35410AB901B6599395C07B.edm" hidden="1">#REF!</definedName>
    <definedName name="_bdm.c58e0037bd10441a98ea5abc3f777f68.edm" hidden="1">#REF!</definedName>
    <definedName name="_bdm.c5c04335f4ea4a5cadbe15e7523954bb.edm" hidden="1">#REF!</definedName>
    <definedName name="_bdm.C5CFA8D69E1A4835B7AA05FDF0523049.edm" hidden="1">#REF!</definedName>
    <definedName name="_bdm.C61BC3CF5C1842AFB0E667CD3F300D2F.edm" hidden="1">#REF!</definedName>
    <definedName name="_bdm.C62CA4D9D8444FC18A277D9EF9117F9B.edm" hidden="1">#REF!</definedName>
    <definedName name="_bdm.c668943c990d47efbd87d2db4782cdce.edm" hidden="1">#REF!</definedName>
    <definedName name="_bdm.c674d602009b4b4d818a170eb2b68ce2.edm" hidden="1">#REF!</definedName>
    <definedName name="_bdm.c6a8fbe817ae4a229d72fbf06ed8c771.edm" hidden="1">#REF!</definedName>
    <definedName name="_bdm.c6aa67a8cb594bff9aa43f7e7beb251c.edm" hidden="1">#REF!</definedName>
    <definedName name="_bdm.c6b0fa36e1d2451cad6fcbde192eb5a2.edm" hidden="1">#REF!</definedName>
    <definedName name="_bdm.C6D132461F934440B9092B92149D0296.edm" hidden="1">#REF!</definedName>
    <definedName name="_bdm.c6ef3bed7bb74615bdde82ae5bc5af23.edm" hidden="1">#REF!</definedName>
    <definedName name="_bdm.c70d0e90c17b429eb8d7f7f1baccb14e.edm" hidden="1">#REF!</definedName>
    <definedName name="_bdm.c7471d35d26d4f9c9d371b9f6e293e85.edm" hidden="1">#REF!</definedName>
    <definedName name="_bdm.c7e867f5ae1b4641aa9d99d1c49d1944.edm" hidden="1">#REF!</definedName>
    <definedName name="_bdm.C7FCD1E679F44823A30D60685BD76E41.edm" hidden="1">#REF!</definedName>
    <definedName name="_bdm.c7ffacc4d48a4e3e9b6ceecb271b226d.edm" hidden="1">#REF!</definedName>
    <definedName name="_bdm.c80b4f72779147af850a9658598e6c52.edm" hidden="1">#REF!</definedName>
    <definedName name="_bdm.C8477CBF43E8400FBF1457EAB7B673CD.edm" hidden="1">#REF!</definedName>
    <definedName name="_bdm.C898044C281F4002B657876EEEF54A94.edm" hidden="1">#REF!</definedName>
    <definedName name="_bdm.c8aaba5e8bf844bb944e870f306114df.edm" hidden="1">#REF!</definedName>
    <definedName name="_bdm.C921ECD3503E49C58CD25F4EF785790F.edm" hidden="1">#REF!</definedName>
    <definedName name="_bdm.c97c7b75d42a4652a9f18f0482d65f69.edm" hidden="1">#REF!</definedName>
    <definedName name="_bdm.C9C5ABD73E6E45FCB72A5B60A9F3F174.edm" hidden="1">#REF!</definedName>
    <definedName name="_bdm.c9cb7690224f48d2a8e526a27e2f8b10.edm" hidden="1">#REF!</definedName>
    <definedName name="_bdm.c9ce04d632d34d0999934ceeb52cf0f5.edm" hidden="1">#REF!</definedName>
    <definedName name="_bdm.C9F5830AFC5A46CFA440A38AB58C9B0A.edm" hidden="1">#REF!</definedName>
    <definedName name="_bdm.CA6B13128BBB43BBB82BC6F4304CB568.edm" hidden="1">#REF!</definedName>
    <definedName name="_bdm.ca8c74e03be140cd872e7758814de51e.edm" hidden="1">#REF!</definedName>
    <definedName name="_bdm.CAA3A0BE16BA4ADE8E79CD663190072B.edm" hidden="1">#REF!</definedName>
    <definedName name="_bdm.CAAD75B892744DA7A396804116BF19C2.edm" hidden="1">#REF!</definedName>
    <definedName name="_bdm.CAD67D442DFC45D2A51CCA8EC24260C0.edm" hidden="1">#REF!</definedName>
    <definedName name="_bdm.cb185e53521044a391397fc96e9ed9af.edm" hidden="1">#REF!</definedName>
    <definedName name="_bdm.cb2f92183d0740c2bc6dc3a478845827.edm" hidden="1">#REF!</definedName>
    <definedName name="_bdm.CB378330ACB8461E8FFA11CEB682C23E.edm" hidden="1">#REF!</definedName>
    <definedName name="_bdm.cb528ae884cf45519cdb7a3cd7bc2764.edm" hidden="1">#REF!</definedName>
    <definedName name="_bdm.cb6bb9fcca9a42969f82d9340705d068.edm" hidden="1">#REF!</definedName>
    <definedName name="_bdm.CBA4118940E845C08D4F1C1E2C64667D.edm" hidden="1">#REF!</definedName>
    <definedName name="_bdm.CBF382A088BC4333AAEBADD55DF61F8F.edm" hidden="1">#REF!</definedName>
    <definedName name="_bdm.cbf647e6de3c422d924cb6543b8e09ac.edm" hidden="1">#REF!</definedName>
    <definedName name="_bdm.cc3951c5afbc41c7a8cdee46fff0c99d.edm" hidden="1">#REF!</definedName>
    <definedName name="_bdm.CC4B1B78616E4AC5B0C3EA8852AB3482.edm" hidden="1">#REF!</definedName>
    <definedName name="_bdm.CC4EED0E69894811808F3CEC927B750A.edm" hidden="1">#REF!</definedName>
    <definedName name="_bdm.CC556D11727249EB93A5C133A4E15BE3.edm" hidden="1">#REF!</definedName>
    <definedName name="_bdm.cc5a21250b4d4173b4edb876f1474dd1.edm" hidden="1">#REF!</definedName>
    <definedName name="_bdm.cc64ecdd594848a587865d3dcd184095.edm" hidden="1">#REF!</definedName>
    <definedName name="_bdm.CC747A9BABCE4832A78BA4CD38E77F6D.edm" hidden="1">#REF!</definedName>
    <definedName name="_bdm.CCC109E1FEF54FE283F960D682C3FF99.edm" hidden="1">#REF!</definedName>
    <definedName name="_bdm.CCD7E4EFF54E4A20BF2027CDB6FBCE63.edm" hidden="1">#REF!</definedName>
    <definedName name="_bdm.CCF645B21C6A4B79962E4B4F54BDDC44.edm" hidden="1">#REF!</definedName>
    <definedName name="_bdm.cd135118457c4970a1c6a6d05ea37577.edm" hidden="1">#REF!</definedName>
    <definedName name="_bdm.CD2F8CACE0B94E70BFCF0FBA96AAF6CE.edm" hidden="1">#REF!</definedName>
    <definedName name="_bdm.CE00BCC9010B4A9A86B7BEFD27D4C3B4.edm" hidden="1">#REF!</definedName>
    <definedName name="_bdm.ce361bed386b4c1faee01ff80a6e915d.edm" hidden="1">#REF!</definedName>
    <definedName name="_bdm.ce3c745844584740a0bc5d5a39344a50.edm" hidden="1">#REF!</definedName>
    <definedName name="_bdm.ce8fa268a41244fdb5ae01c612c4ad13.edm" hidden="1">#REF!</definedName>
    <definedName name="_bdm.CF07A1EFB0D748BAAB616E3F122F6A97.edm" hidden="1">#REF!</definedName>
    <definedName name="_bdm.CF13E457D517439E8DFA165C08086F62.edm" hidden="1">#REF!</definedName>
    <definedName name="_bdm.CF2462299F494156ACD4F968338D25F6.edm" hidden="1">#REF!</definedName>
    <definedName name="_bdm.cf5ddec3ea7c44f3a49647629a1c7cb2.edm" hidden="1">#REF!</definedName>
    <definedName name="_bdm.cf66ce859a004093b4bb789fa7d2182c.edm" hidden="1">#REF!</definedName>
    <definedName name="_bdm.cfb00e5adad74b92b4c3c5aa09bddf17.edm" hidden="1">#REF!</definedName>
    <definedName name="_bdm.CFC68A61017B42D68FAA62D2DAF7A122.edm" hidden="1">#REF!</definedName>
    <definedName name="_bdm.cfc982d7d2bc4677a1f59020a76aa690.edm" hidden="1">#REF!</definedName>
    <definedName name="_bdm.CFD83350EFA74CE7BC4A97BA0581DF0E.edm" hidden="1">#REF!</definedName>
    <definedName name="_bdm.CFE6E4BE74084A30B53E4E250E97D292.edm" hidden="1">#REF!</definedName>
    <definedName name="_bdm.D006BEACAD3549478E340D7CF196196C.edm" hidden="1">#REF!</definedName>
    <definedName name="_bdm.D01FB97CAE4A4582855B1F0FD2460727.edm" hidden="1">#REF!</definedName>
    <definedName name="_bdm.d0485330f2774ec9a1ced613dafe7a99.edm" hidden="1">#REF!</definedName>
    <definedName name="_bdm.D0AE90F4C02E44D3BFA79D9245C93074.edm" hidden="1">#REF!</definedName>
    <definedName name="_bdm.D0FF8319E02C4DE6881110E4CC8D98A7.edm" hidden="1">#REF!</definedName>
    <definedName name="_bdm.d132a857ae6242dd903367f1d6cff16f.edm" hidden="1">#REF!</definedName>
    <definedName name="_bdm.d14b3ea297e34b46953743259006176a.edm" hidden="1">#REF!</definedName>
    <definedName name="_bdm.d170b5347af840d184f31ea3243d7bb9.edm" hidden="1">#REF!</definedName>
    <definedName name="_bdm.d1991c2a717a4e75b8b3ebbaedaae363.edm" hidden="1">#REF!</definedName>
    <definedName name="_bdm.d1c7e40baa9f4f07ba844a7596429829.edm" hidden="1">#REF!</definedName>
    <definedName name="_bdm.D23C7ACBF21A40D793C65D25B50902AD.edm" hidden="1">#REF!</definedName>
    <definedName name="_bdm.D23F9A3C37EB4DC1B5C216A2067B790B.edm" hidden="1">#REF!</definedName>
    <definedName name="_bdm.d243c71bef3c4313a51ec8122af7417e.edm" hidden="1">#REF!</definedName>
    <definedName name="_bdm.d2753b6c08034785855db47c08f409a3.edm" hidden="1">#REF!</definedName>
    <definedName name="_bdm.d2a81c16f82545849cbe289ba795a8bd.edm" hidden="1">#REF!</definedName>
    <definedName name="_bdm.d2ea0302443540b18183f62c8b4b24ca.edm" hidden="1">#REF!</definedName>
    <definedName name="_bdm.D3340B065FB54BF88F6A5C7B154B45B9.edm" hidden="1">#REF!</definedName>
    <definedName name="_bdm.D402BBBB39A64C1BB3A4A09CC5C83A2B.edm" hidden="1">#REF!</definedName>
    <definedName name="_bdm.d445597284ea46d98ccbf033f6918c72.edm" hidden="1">#REF!</definedName>
    <definedName name="_bdm.d4467198fa644c78b1ebaa1e80a1244b.edm" hidden="1">#REF!</definedName>
    <definedName name="_bdm.D456FF9BE78248F0B3652125379A3E97.edm" hidden="1">#REF!</definedName>
    <definedName name="_bdm.D48AAAAC1A7E480E9129510C3090C708.edm" hidden="1">#REF!</definedName>
    <definedName name="_bdm.D4FCEA6BDAD04A80B21C10EC35401389.edm" hidden="1">#REF!</definedName>
    <definedName name="_bdm.d55b5008b3da4b4980b9c33c8b6b8736.edm" hidden="1">#REF!</definedName>
    <definedName name="_bdm.d5632f6d1d7e4268bbfbaa984eb39e3e.edm" hidden="1">#REF!</definedName>
    <definedName name="_bdm.d5be7b48739f42f7b6f314431a22f41e.edm" hidden="1">#REF!</definedName>
    <definedName name="_bdm.D5EDF818421F412FA7B7D269FDAE29BF.edm" hidden="1">#REF!</definedName>
    <definedName name="_bdm.d608146eb3a8436a879d24a156b23e3e.edm" hidden="1">#REF!</definedName>
    <definedName name="_bdm.D620A42770B34055BA37BCD0A54B7272.edm" hidden="1">#REF!</definedName>
    <definedName name="_bdm.d625b55366674bc18abf3f7ce683a383.edm" hidden="1">#REF!</definedName>
    <definedName name="_bdm.D65CA1A576C143CCAD2F28E1CE17B0F9.edm" hidden="1">#REF!</definedName>
    <definedName name="_bdm.d699af3c78744ba98ebde5dd9817ec2e.edm" hidden="1">#REF!</definedName>
    <definedName name="_bdm.d6baa84664fa4693bea4fb1c40b6a95f.edm" hidden="1">#REF!</definedName>
    <definedName name="_bdm.D6ECEA1865F44233A4D80AD58389D486.edm" hidden="1">#REF!</definedName>
    <definedName name="_bdm.d721f207f31c4bccb9723eff624eb124.edm" hidden="1">#REF!</definedName>
    <definedName name="_bdm.D762A195F3064FE58B10CF65C0C65ABD.edm" hidden="1">#REF!</definedName>
    <definedName name="_bdm.d78648cda5bf4419a3d36031ccb66edf.edm" hidden="1">#REF!</definedName>
    <definedName name="_bdm.D7866A487AB444C493DF0B61870C6870.edm" hidden="1">#REF!</definedName>
    <definedName name="_bdm.d7916b96aa954c5294f227f555564fe7.edm" hidden="1">#REF!</definedName>
    <definedName name="_bdm.D7A6E81E3BD045F59FDA267BC03A3C62.edm" hidden="1">#REF!</definedName>
    <definedName name="_bdm.d7bebf4ecdc846ef9641b55600608760.edm" hidden="1">#REF!</definedName>
    <definedName name="_bdm.D7EE71CFFFDA4800AC1B0210099E6013.edm" hidden="1">#REF!</definedName>
    <definedName name="_bdm.D82E121636004E9094D8BB0A9C4CF9A0.edm" hidden="1">#REF!</definedName>
    <definedName name="_bdm.D85D49DA79EF4F2A90921924D3740AAA.edm" hidden="1">#REF!</definedName>
    <definedName name="_bdm.D8FD12FED03A4CC38CCE98769BDE229B.edm" hidden="1">#REF!</definedName>
    <definedName name="_bdm.D9037BEC4D0F42FD85D3D54A8BE0B2D3.edm" hidden="1">#REF!</definedName>
    <definedName name="_bdm.D92E0C690DB9465AAA6E9EF3C50D172F.edm" hidden="1">#REF!</definedName>
    <definedName name="_bdm.d93bdc57e2894903b077d7ef0acab5a3.edm" hidden="1">#REF!</definedName>
    <definedName name="_bdm.D93F073A2895443AA768981F1D53F91C.edm" hidden="1">#REF!</definedName>
    <definedName name="_bdm.d94838c1bcae4c57b833e4aaec93111f.edm" hidden="1">#REF!</definedName>
    <definedName name="_bdm.D997B1CBEED44634B81E7AC27993CD1D.edm" hidden="1">#REF!</definedName>
    <definedName name="_bdm.d9d510ae2a6d4709bd9b54f28b040d47.edm" hidden="1">#REF!</definedName>
    <definedName name="_bdm.D9E6F7E2FBDB4FF6A6D632BFBE3A1A0F.edm" hidden="1">#REF!</definedName>
    <definedName name="_bdm.d9ef01d925fc469cb777d63bc575f16e.edm" hidden="1">#REF!</definedName>
    <definedName name="_bdm.da27295b19cb4a0daf8aeed506457f4f.edm" hidden="1">#REF!</definedName>
    <definedName name="_bdm.da39b2d186bc4311b105fae1ddb45948.edm" hidden="1">#REF!</definedName>
    <definedName name="_bdm.DA6C8EBCD7094EC1B3EE8042CCB87AF0.edm" hidden="1">#REF!</definedName>
    <definedName name="_bdm.dabd5ab5bb48404c92fe9818ea2643e2.edm" hidden="1">#REF!</definedName>
    <definedName name="_bdm.db63657b9a814132aba8d586c79fdf2e.edm" hidden="1">#REF!</definedName>
    <definedName name="_bdm.DB83297D80ED44BA9E1CDF8995AD5C10.edm" hidden="1">#REF!</definedName>
    <definedName name="_bdm.db88f5bba3924a65a90bf9205b48a4cf.edm" hidden="1">#REF!</definedName>
    <definedName name="_bdm.DBF8F79D2FE244698C14155A4A3CFA25.edm" hidden="1">#REF!</definedName>
    <definedName name="_bdm.DC26CD57A3D34C338B71B657C42D8090.edm" hidden="1">#REF!</definedName>
    <definedName name="_bdm.dc29692c91dd4d51b1a8c5a4e0ce89aa.edm" hidden="1">#REF!</definedName>
    <definedName name="_bdm.dc4ab4ab3dde4784a65bc5876759ae0a.edm" hidden="1">#REF!</definedName>
    <definedName name="_bdm.DC59E11096EA46E583147B64C93DB116.edm" hidden="1">#REF!</definedName>
    <definedName name="_bdm.dcc46f2bf4aa4bacbf137f9bf7fb78e9.edm" hidden="1">#REF!</definedName>
    <definedName name="_bdm.DD1B3035682F4ED38E3B1F70904D79DA.edm" hidden="1">#REF!</definedName>
    <definedName name="_bdm.dd3b85f17e3a465c97d593ac40fce912.edm" hidden="1">#REF!</definedName>
    <definedName name="_bdm.DD708D936F5A40DF8EAE1906784ADA32.edm" hidden="1">#REF!</definedName>
    <definedName name="_bdm.DD86E1FE5E084DE784F64FE88EAB5771.edm" hidden="1">#REF!</definedName>
    <definedName name="_bdm.DE13A75BEF444FEB8CCAD1287D93FC39.edm" hidden="1">#REF!</definedName>
    <definedName name="_bdm.de15142d512744d9b6d0e08e1e3bb01d.edm" hidden="1">#REF!</definedName>
    <definedName name="_bdm.DE4ACB69A7A548A78EFEA578E17D22D4.edm" hidden="1">#REF!</definedName>
    <definedName name="_bdm.DE4CE7DEE3BF4069A5B9B055787562B1.edm" hidden="1">#REF!</definedName>
    <definedName name="_bdm.de60a826ed204dcb9ccbf2d218eed924.edm" hidden="1">#REF!</definedName>
    <definedName name="_bdm.DEA02B8DB9594F51BA561009BFB2731A.edm" hidden="1">#REF!</definedName>
    <definedName name="_bdm.deafbefbe2074cc883d3a173b60f77c9.edm" hidden="1">#REF!</definedName>
    <definedName name="_bdm.ded56a4c3d6b4efbbed1536964f846fc.edm" hidden="1">#REF!</definedName>
    <definedName name="_bdm.df76dce63ef940549e7bcdfd9e71b997.edm" hidden="1">#REF!</definedName>
    <definedName name="_bdm.df7b45806d9a48c6963a5c055217d36e.edm" hidden="1">#REF!</definedName>
    <definedName name="_bdm.DFB44A70442C49A8AFB02593C86D3BDA.edm" hidden="1">#REF!</definedName>
    <definedName name="_bdm.E00873B48A2F4D629ED682C69901149B.edm" hidden="1">#REF!</definedName>
    <definedName name="_bdm.E02682C552034E10BC26E2455D758CA2.edm" hidden="1">#REF!</definedName>
    <definedName name="_bdm.E08AF7EDF6F1450CBCEDAFE6F731DE8E.edm" hidden="1">#REF!</definedName>
    <definedName name="_bdm.E08EF6567EBE4CE9BBF97129714EB36E.edm" hidden="1">#REF!</definedName>
    <definedName name="_bdm.E0A044CDFAB14C31909AD34032FFC27A.edm" hidden="1">#REF!</definedName>
    <definedName name="_bdm.e0d1e2c4cb5f466189a7841ea2d7d053.edm" hidden="1">#REF!</definedName>
    <definedName name="_bdm.E122757299B84DFBBF6388945D220803.edm" hidden="1">#REF!</definedName>
    <definedName name="_bdm.e14f31685a054daf86f4ab1717901925.edm" hidden="1">#REF!</definedName>
    <definedName name="_bdm.E15EDA3FF1B84F1BA6A6C29BF33849B2.edm" hidden="1">#REF!</definedName>
    <definedName name="_bdm.E1CF26BB2A1C430BAE06A5159699351E.edm" hidden="1">#REF!</definedName>
    <definedName name="_bdm.E23FD995601E4324815480ADBB04E654.edm" hidden="1">#REF!</definedName>
    <definedName name="_bdm.E24FA0B24E994683B5D26B4D4B1C6E39.edm" hidden="1">#REF!</definedName>
    <definedName name="_bdm.e2897e20ec3740b190b9aa2a41503034.edm" hidden="1">#REF!</definedName>
    <definedName name="_bdm.e2b5cd6f799a47b5bdcd3ce8b0d9926b.edm" hidden="1">#REF!</definedName>
    <definedName name="_bdm.e34959be09444964a641fccc725f7d6a.edm" hidden="1">#REF!</definedName>
    <definedName name="_bdm.E365B06CC38F4908B241D9A02C9D1A28.edm" hidden="1">#REF!</definedName>
    <definedName name="_bdm.e36a7a4347604e34bd66fde2935f3fd5.edm" hidden="1">#REF!</definedName>
    <definedName name="_bdm.E37DC6D05CCA40A6AE464F151CD5FE52.edm" hidden="1">#REF!</definedName>
    <definedName name="_bdm.e3ba2b72deca4b18a564ca4f3de405f4.edm" hidden="1">#REF!</definedName>
    <definedName name="_bdm.e3bbe531222041c7bf42cd394835dcbe.edm" hidden="1">#REF!</definedName>
    <definedName name="_bdm.E3C442CA63AE480A801F48E513698F6F.edm" hidden="1">#REF!</definedName>
    <definedName name="_bdm.E3E24C375A9842E0A4EE67D6BE837CC0.edm" hidden="1">#REF!</definedName>
    <definedName name="_bdm.e496f75f650c4a4f919d3346243ff359.edm" hidden="1">#REF!</definedName>
    <definedName name="_bdm.E4A2C910154646AFAE019C381DE3B687.edm" hidden="1">#REF!</definedName>
    <definedName name="_bdm.E4EACF2F9B1D411DB6CD9999843D5FFF.edm" hidden="1">#REF!</definedName>
    <definedName name="_bdm.e52d3a4c66864d4c86e34f225dc1193a.edm" hidden="1">#REF!</definedName>
    <definedName name="_bdm.E531D4CAB83443728416DEDA38593504.edm" hidden="1">#REF!</definedName>
    <definedName name="_bdm.e54b874b8ef446de996d1b52a34bb918.edm" hidden="1">#REF!</definedName>
    <definedName name="_bdm.e597b0ae0a6344fa92c768f4d77b44c4.edm" hidden="1">#REF!</definedName>
    <definedName name="_bdm.E5CEAABD1D204DF08FAA12901A510FBE.edm" hidden="1">#REF!</definedName>
    <definedName name="_bdm.e670558c846d49db8332a55a64d67a8a.edm" hidden="1">#REF!</definedName>
    <definedName name="_bdm.E6B3A5EFF9724B2A9F7BBA646D97C1DD.edm" hidden="1">#REF!</definedName>
    <definedName name="_bdm.e6b61de6d72449019cdc23a5ae5aa51e.edm" hidden="1">#REF!</definedName>
    <definedName name="_bdm.e709475949b2497eaec7e4c23e234590.edm" hidden="1">#REF!</definedName>
    <definedName name="_bdm.E72208BA69664A8986D206FDDC062899.edm" hidden="1">#REF!</definedName>
    <definedName name="_bdm.e740f14d68ae4ad49af1a7b680a55433.edm" hidden="1">#REF!</definedName>
    <definedName name="_bdm.e77b8ef6e6cc4e2b8b824c5f856a20a8.edm" hidden="1">#REF!</definedName>
    <definedName name="_bdm.e7e9a18dabb04bab81b119a1b8080a65.edm" hidden="1">#REF!</definedName>
    <definedName name="_bdm.E88EB71D19574FE8A9DF43F9F1515E70.edm" hidden="1">#REF!</definedName>
    <definedName name="_bdm.E8903DCF111D4AE280B3AA8D11430374.edm" hidden="1">#REF!</definedName>
    <definedName name="_bdm.e8968811033a4d99aca82ac802f4e8c7.edm" hidden="1">#REF!</definedName>
    <definedName name="_bdm.E8B440B1020748E0A74C372D3D5130D4.edm" hidden="1">#REF!</definedName>
    <definedName name="_bdm.E9059C077C5E4681BEE729300697B096.edm" hidden="1">#REF!</definedName>
    <definedName name="_bdm.E94266B676F74573970A0C9274E70FD5.edm" hidden="1">#REF!</definedName>
    <definedName name="_bdm.e94405796aee4a2bbdee7d482b1d2685.edm" hidden="1">#REF!</definedName>
    <definedName name="_bdm.E96DA16933A44F4FA04E8DC0350CF178.edm" hidden="1">#REF!</definedName>
    <definedName name="_bdm.E98A56A363244B3E85CD88F5FA9A8B09.edm" hidden="1">#REF!</definedName>
    <definedName name="_bdm.E9D1D6F0D15A48E0A7C10FEB13081CE7.edm" hidden="1">#REF!</definedName>
    <definedName name="_bdm.E9DA34A4058A4115AF6616E7147A5009.edm" hidden="1">#REF!</definedName>
    <definedName name="_bdm.E9E075C58FFA42E68A708A6C600A76EF.edm" hidden="1">#REF!</definedName>
    <definedName name="_bdm.EA164CCEB66C408B9A35245C9C75C947.edm" hidden="1">#REF!</definedName>
    <definedName name="_bdm.EA870B5264F94FBE89EA90292A61304E.edm" hidden="1">#REF!</definedName>
    <definedName name="_bdm.ea88cae7170f48a8a621ef296a33b9c7.edm" hidden="1">#REF!</definedName>
    <definedName name="_bdm.eaa53a6f3cbb4ad0b7d142fb683052cc.edm" hidden="1">#REF!</definedName>
    <definedName name="_bdm.EAEC9C3D50474F6CA7AEE5FBEDB1FC8E.edm" hidden="1">#REF!</definedName>
    <definedName name="_bdm.eafadbc15c5444579e3e743d1e7ad2ed.edm" hidden="1">#REF!</definedName>
    <definedName name="_bdm.EAFAF803FC40411382D6BBA14DFE0D92.edm" hidden="1">#REF!</definedName>
    <definedName name="_bdm.eb018709b800437ea7c01438db38526c.edm" hidden="1">#REF!</definedName>
    <definedName name="_bdm.eb154fef39994774bf843cc036baee05.edm" hidden="1">#REF!</definedName>
    <definedName name="_bdm.eb16c9919a11463bbd0322181c94874e.edm" hidden="1">#REF!</definedName>
    <definedName name="_bdm.eb1fe353b336481d945edc416ad01a25.edm" hidden="1">#REF!</definedName>
    <definedName name="_bdm.EB32C31F024C4652A7C6005C7FEEF0BB.edm" hidden="1">#REF!</definedName>
    <definedName name="_bdm.EBC9C4E0F6244A4892D91C8E25ECB064.edm" hidden="1">#REF!</definedName>
    <definedName name="_bdm.ec2d43719c8146c9a9852260df8e1067.edm" hidden="1">#REF!</definedName>
    <definedName name="_bdm.ECA4FCC1175149579C964E9BFBA0946F.edm" hidden="1">#REF!</definedName>
    <definedName name="_bdm.ed0dd6b5b9584d8d813fda5134ae4f8e.edm" hidden="1">#REF!</definedName>
    <definedName name="_bdm.ED384B7EF5F941F6ADF4883A79A8F240.edm" hidden="1">#REF!</definedName>
    <definedName name="_bdm.ED5C45D4EBCF42AAA574E7F83783DB16.edm" hidden="1">#REF!</definedName>
    <definedName name="_bdm.ed643fb34adb4d63b12272aef752b3fa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f1cbba36fd4a1a93ab2012f6dcf8dc.edm" hidden="1">#REF!</definedName>
    <definedName name="_bdm.EE86A90C135B471FBCE420893E97ACCF.edm" hidden="1">#REF!</definedName>
    <definedName name="_bdm.EF04E9344B5F4A0B814AADBD0AD95363.edm" hidden="1">#REF!</definedName>
    <definedName name="_bdm.EF7FD2C37D354A8FAB6759BD2F5F82E1.edm" hidden="1">#REF!</definedName>
    <definedName name="_bdm.efbe90661f7f4f9eb26d831a8385fa29.edm" hidden="1">#REF!</definedName>
    <definedName name="_bdm.EFEE59572EB94C23B609CC461DA22CFD.edm" hidden="1">#REF!</definedName>
    <definedName name="_bdm.F036D26E6177415F8BD10517B5DF651E.edm" hidden="1">#REF!</definedName>
    <definedName name="_bdm.F039C3E5E17E4DA4AAB930108623C59F.edm" hidden="1">#REF!</definedName>
    <definedName name="_bdm.F0C34AD0A93D4D97BB0FAB12A0DE3EE5.edm" hidden="1">#REF!</definedName>
    <definedName name="_bdm.f15574459f3246bbab8dc06bd2956fdb.edm" hidden="1">#REF!</definedName>
    <definedName name="_bdm.F15E3C2970074CC2B64AA5978BAA1C7C.edm" hidden="1">#REF!</definedName>
    <definedName name="_bdm.f17756b40f674aacaf68acaa9cbf990d.edm" hidden="1">#REF!</definedName>
    <definedName name="_bdm.F1848CF655A24B649FB4BA7E6F72B24D.edm" hidden="1">#REF!</definedName>
    <definedName name="_bdm.f193a09b9d494afc947f7d5f9241234f.edm" hidden="1">#REF!</definedName>
    <definedName name="_bdm.F1CC71DB0ABD45E79622486C7591ECBF.edm" hidden="1">#REF!</definedName>
    <definedName name="_bdm.f1e1cac4fbb349b2a19491ae2cc1a701.edm" hidden="1">#REF!</definedName>
    <definedName name="_bdm.f1e9e09e76fc4fea9b3819378179963b.edm" hidden="1">#REF!</definedName>
    <definedName name="_bdm.f2b9e977df3b4a9c9a7025f9f1ccba37.edm" hidden="1">#REF!</definedName>
    <definedName name="_bdm.f2f2166dc72c427b8a3b0d93af36168e.edm" hidden="1">#REF!</definedName>
    <definedName name="_bdm.f2fea913a1494d5fa024755fcae00469.edm" hidden="1">#REF!</definedName>
    <definedName name="_bdm.f3167c15c24b4144b976131e4cbc95c6.edm" hidden="1">#REF!</definedName>
    <definedName name="_bdm.F33BD566F8114135BDAF818B7D8BF681.edm" hidden="1">#REF!</definedName>
    <definedName name="_bdm.f37309ce261b4734a0d762b093a3ebdd.edm" hidden="1">#REF!</definedName>
    <definedName name="_bdm.f394d1aff93b440893076450d94f199e.edm" hidden="1">#REF!</definedName>
    <definedName name="_bdm.f3c5e5c87df04d83894d3a2558702d15.edm" hidden="1">#REF!</definedName>
    <definedName name="_bdm.f3ffcb3603924314bdbe0d81cc35c9d2.edm" hidden="1">#REF!</definedName>
    <definedName name="_bdm.F444A8A41F6A477C83B8CDA116DEE92A.edm" hidden="1">#REF!</definedName>
    <definedName name="_bdm.F453D5302E5147EA9C1493DEF12BF97B.edm" hidden="1">#REF!</definedName>
    <definedName name="_bdm.f4678184430d4008b698adcbca9cc67c.edm" hidden="1">#REF!</definedName>
    <definedName name="_bdm.f47792364db942afa7cdbd4305cfc3c3.edm" hidden="1">#REF!</definedName>
    <definedName name="_bdm.F48A82DFDCB740E6A6EC0472970F712C.edm" hidden="1">#REF!</definedName>
    <definedName name="_bdm.f49f5d18e2c341fcbc5eff856ff4139b.edm" hidden="1">#REF!</definedName>
    <definedName name="_bdm.F5013502BB33475987B52B0E58F635C8.edm" hidden="1">#REF!</definedName>
    <definedName name="_bdm.f51ca970e0634a578010134c2c8e9c5b.edm" hidden="1">#REF!</definedName>
    <definedName name="_bdm.F52D112DB8DF469F890973278C701DD1.edm" hidden="1">#REF!</definedName>
    <definedName name="_bdm.F58EC808EF7B4C3884BAA1DBFEEE81F5.edm" hidden="1">#REF!</definedName>
    <definedName name="_bdm.F5D2E35AAEBD432DB25543ABA8C05ADF.edm" hidden="1">#REF!</definedName>
    <definedName name="_bdm.F5D98B4808264048934A0E8CCABAE730.edm" hidden="1">#REF!</definedName>
    <definedName name="_bdm.f5ee4456baa54119b207486a241e41a3.edm" hidden="1">#REF!</definedName>
    <definedName name="_bdm.F5EF5999F67B47A3BAE3E4C1512193BB.edm" hidden="1">#REF!</definedName>
    <definedName name="_bdm.f62d897fc8e04294955ee59170e88783.edm" hidden="1">#REF!</definedName>
    <definedName name="_bdm.F69FBDB7BCA94DF0A522DE00D0BB7ED9.edm" hidden="1">#REF!</definedName>
    <definedName name="_bdm.f6aa0616d7d148e38880e4fe01111270.edm" hidden="1">#REF!</definedName>
    <definedName name="_bdm.f6b60360df7b41249033fe1193a8c0b6.edm" hidden="1">#REF!</definedName>
    <definedName name="_bdm.f7daa8d281f344dc8844328f6f363187.edm" hidden="1">#REF!</definedName>
    <definedName name="_bdm.F800E5EAFFA5417DAE26258E6B4285FB.edm" hidden="1">#REF!</definedName>
    <definedName name="_bdm.F8D9A6F0617A498EA1F20AA296EF566D.edm" hidden="1">#REF!</definedName>
    <definedName name="_bdm.F8EB91818288455CADD5F816D93001A2.edm" hidden="1">#REF!</definedName>
    <definedName name="_bdm.F93E32015B1F4192A815FD972BCD711A.edm" hidden="1">#REF!</definedName>
    <definedName name="_bdm.f973570dd7934d6296c8913b5e83b2cb.edm" hidden="1">#REF!</definedName>
    <definedName name="_bdm.f974244f8f684072994632cb3a1be7c9.edm" hidden="1">#REF!</definedName>
    <definedName name="_bdm.F97AECE014284695A197339F4EAEE7F2.edm" hidden="1">#REF!</definedName>
    <definedName name="_bdm.F982B25943F2477A8C5790E92BCD6090.edm" hidden="1">#REF!</definedName>
    <definedName name="_bdm.fa455326d2af423f86bb857d0c618c91.edm" hidden="1">#REF!</definedName>
    <definedName name="_bdm.FA71987509654501A8D46F5AEFDBECE3.edm" hidden="1">#REF!</definedName>
    <definedName name="_bdm.fa78fec7b6d342eab55e47dae0f800d1.edm" hidden="1">#REF!</definedName>
    <definedName name="_bdm.FA91808AD7BA40B2BB607626DA0D0D9C.edm" hidden="1">#REF!</definedName>
    <definedName name="_bdm.FastTrackBookmark.11_1_2006_6_49_58_PM.edm" hidden="1">#REF!</definedName>
    <definedName name="_bdm.FastTrackBookmark.9_15_2017_6_15_18_PM.edm" hidden="1">#REF!</definedName>
    <definedName name="_bdm.fb77d5f559334725b5ce7382e63325d9.edm" hidden="1">#REF!</definedName>
    <definedName name="_bdm.fb844beabe6148bfa6a4f375bac06194.edm" hidden="1">#REF!</definedName>
    <definedName name="_bdm.FB8D8AB244B64BB9B4F5F5A4C5205085.edm" hidden="1">#REF!</definedName>
    <definedName name="_bdm.FB9E7086B9D54F61800A719534D50CC6.edm" hidden="1">#REF!</definedName>
    <definedName name="_bdm.FBB2FA84F8594108BA62138DAE9D6BC5.edm" hidden="1">#REF!</definedName>
    <definedName name="_bdm.fc2349fe00894a8dab8eec3623b323ba.edm" hidden="1">#REF!</definedName>
    <definedName name="_bdm.FC2E308D536A460090AB075542B0147E.edm" hidden="1">#REF!</definedName>
    <definedName name="_bdm.fc5f1c0abe824f2bb79cd4ff0295f8fa.edm" hidden="1">#REF!</definedName>
    <definedName name="_bdm.fc939198def64457bd635a8e9940cbec.edm" hidden="1">#REF!</definedName>
    <definedName name="_bdm.fcaf9b5ad3a741e996ab3caae16ec586.edm" hidden="1">#REF!</definedName>
    <definedName name="_bdm.FCBEEE2A18BB44B8960705C61A4D2D52.edm" hidden="1">#REF!</definedName>
    <definedName name="_bdm.fd22d58ded86452b88826016afb4f7ae.edm" hidden="1">#REF!</definedName>
    <definedName name="_bdm.FD343515BA234434BE623D650D6B8A99.edm" hidden="1">#REF!</definedName>
    <definedName name="_bdm.FE0C57D8292C458AABC8ABBF2C4FBA56.edm" hidden="1">#REF!</definedName>
    <definedName name="_bdm.FECF881F1117400CA18091261E8714CB.edm" hidden="1">#REF!</definedName>
    <definedName name="_bdm.FEFB06B34FFB49D78F40D3DB49DE22F1.edm" hidden="1">#REF!</definedName>
    <definedName name="_bdm.ff7424f2a1a24f7491e6213fdb7f5bf0.edm" hidden="1">#REF!</definedName>
    <definedName name="_bdm.ffeb37a8632c4ee0ba315a666602608c.edm" hidden="1">#REF!</definedName>
    <definedName name="_bdm.fffbad46c55349e889b40ed0e6c4906c.edm" hidden="1">#REF!</definedName>
    <definedName name="_bg1" hidden="1">#REF!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2" hidden="1">{#N/A,#N/A,FALSE,"Créances";#N/A,#N/A,FALSE,"Effectifs";#N/A,#N/A,FALSE,"SI"}</definedName>
    <definedName name="_BSF95">#REF!</definedName>
    <definedName name="_BSV1">#REF!,#REF!,#REF!</definedName>
    <definedName name="_BTS3" hidden="1">{#N/A,#N/A,TRUE,"인수_증설"}</definedName>
    <definedName name="_BUD1">#REF!</definedName>
    <definedName name="_BUD10">#REF!</definedName>
    <definedName name="_BUD11">#REF!</definedName>
    <definedName name="_BUD12">#REF!</definedName>
    <definedName name="_BUD2">#REF!</definedName>
    <definedName name="_BUD3">#REF!</definedName>
    <definedName name="_BUD4">#REF!</definedName>
    <definedName name="_BUD5">#REF!</definedName>
    <definedName name="_BUD6">#REF!</definedName>
    <definedName name="_BUD7">#REF!</definedName>
    <definedName name="_BUD8">#REF!</definedName>
    <definedName name="_BUD9">#REF!</definedName>
    <definedName name="_BvA" hidden="1">#REF!</definedName>
    <definedName name="_c" hidden="1">{#N/A,#N/A,FALSE,"Layout Cash Flow"}</definedName>
    <definedName name="_c_1" hidden="1">{"Fiesta Facer Page",#N/A,FALSE,"Q_C_S";"Fiesta Main Page",#N/A,FALSE,"V_L";"Fiesta 95BP Struct",#N/A,FALSE,"StructBP";"Fiesta Post 95BP Struct",#N/A,FALSE,"AdjStructBP"}</definedName>
    <definedName name="_c_1_1" hidden="1">{"Fiesta Facer Page",#N/A,FALSE,"Q_C_S";"Fiesta Main Page",#N/A,FALSE,"V_L";"Fiesta 95BP Struct",#N/A,FALSE,"StructBP";"Fiesta Post 95BP Struct",#N/A,FALSE,"AdjStructBP"}</definedName>
    <definedName name="_c_1_2" hidden="1">{"Fiesta Facer Page",#N/A,FALSE,"Q_C_S";"Fiesta Main Page",#N/A,FALSE,"V_L";"Fiesta 95BP Struct",#N/A,FALSE,"StructBP";"Fiesta Post 95BP Struct",#N/A,FALSE,"AdjStructBP"}</definedName>
    <definedName name="_c_1_3" hidden="1">{"Fiesta Facer Page",#N/A,FALSE,"Q_C_S";"Fiesta Main Page",#N/A,FALSE,"V_L";"Fiesta 95BP Struct",#N/A,FALSE,"StructBP";"Fiesta Post 95BP Struct",#N/A,FALSE,"AdjStructBP"}</definedName>
    <definedName name="_c_1_4" hidden="1">{"Fiesta Facer Page",#N/A,FALSE,"Q_C_S";"Fiesta Main Page",#N/A,FALSE,"V_L";"Fiesta 95BP Struct",#N/A,FALSE,"StructBP";"Fiesta Post 95BP Struct",#N/A,FALSE,"AdjStructBP"}</definedName>
    <definedName name="_c_1_5" hidden="1">{"Fiesta Facer Page",#N/A,FALSE,"Q_C_S";"Fiesta Main Page",#N/A,FALSE,"V_L";"Fiesta 95BP Struct",#N/A,FALSE,"StructBP";"Fiesta Post 95BP Struct",#N/A,FALSE,"AdjStructBP"}</definedName>
    <definedName name="_c_2" hidden="1">{"Fiesta Facer Page",#N/A,FALSE,"Q_C_S";"Fiesta Main Page",#N/A,FALSE,"V_L";"Fiesta 95BP Struct",#N/A,FALSE,"StructBP";"Fiesta Post 95BP Struct",#N/A,FALSE,"AdjStructBP"}</definedName>
    <definedName name="_c_2_1" hidden="1">{"Fiesta Facer Page",#N/A,FALSE,"Q_C_S";"Fiesta Main Page",#N/A,FALSE,"V_L";"Fiesta 95BP Struct",#N/A,FALSE,"StructBP";"Fiesta Post 95BP Struct",#N/A,FALSE,"AdjStructBP"}</definedName>
    <definedName name="_c_2_2" hidden="1">{"Fiesta Facer Page",#N/A,FALSE,"Q_C_S";"Fiesta Main Page",#N/A,FALSE,"V_L";"Fiesta 95BP Struct",#N/A,FALSE,"StructBP";"Fiesta Post 95BP Struct",#N/A,FALSE,"AdjStructBP"}</definedName>
    <definedName name="_c_2_3" hidden="1">{"Fiesta Facer Page",#N/A,FALSE,"Q_C_S";"Fiesta Main Page",#N/A,FALSE,"V_L";"Fiesta 95BP Struct",#N/A,FALSE,"StructBP";"Fiesta Post 95BP Struct",#N/A,FALSE,"AdjStructBP"}</definedName>
    <definedName name="_c_2_4" hidden="1">{"Fiesta Facer Page",#N/A,FALSE,"Q_C_S";"Fiesta Main Page",#N/A,FALSE,"V_L";"Fiesta 95BP Struct",#N/A,FALSE,"StructBP";"Fiesta Post 95BP Struct",#N/A,FALSE,"AdjStructBP"}</definedName>
    <definedName name="_c_2_5" hidden="1">{"Fiesta Facer Page",#N/A,FALSE,"Q_C_S";"Fiesta Main Page",#N/A,FALSE,"V_L";"Fiesta 95BP Struct",#N/A,FALSE,"StructBP";"Fiesta Post 95BP Struct",#N/A,FALSE,"AdjStructBP"}</definedName>
    <definedName name="_c_3" hidden="1">{"Fiesta Facer Page",#N/A,FALSE,"Q_C_S";"Fiesta Main Page",#N/A,FALSE,"V_L";"Fiesta 95BP Struct",#N/A,FALSE,"StructBP";"Fiesta Post 95BP Struct",#N/A,FALSE,"AdjStructBP"}</definedName>
    <definedName name="_c_3_1" hidden="1">{"Fiesta Facer Page",#N/A,FALSE,"Q_C_S";"Fiesta Main Page",#N/A,FALSE,"V_L";"Fiesta 95BP Struct",#N/A,FALSE,"StructBP";"Fiesta Post 95BP Struct",#N/A,FALSE,"AdjStructBP"}</definedName>
    <definedName name="_c_3_2" hidden="1">{"Fiesta Facer Page",#N/A,FALSE,"Q_C_S";"Fiesta Main Page",#N/A,FALSE,"V_L";"Fiesta 95BP Struct",#N/A,FALSE,"StructBP";"Fiesta Post 95BP Struct",#N/A,FALSE,"AdjStructBP"}</definedName>
    <definedName name="_c_3_3" hidden="1">{"Fiesta Facer Page",#N/A,FALSE,"Q_C_S";"Fiesta Main Page",#N/A,FALSE,"V_L";"Fiesta 95BP Struct",#N/A,FALSE,"StructBP";"Fiesta Post 95BP Struct",#N/A,FALSE,"AdjStructBP"}</definedName>
    <definedName name="_c_3_4" hidden="1">{"Fiesta Facer Page",#N/A,FALSE,"Q_C_S";"Fiesta Main Page",#N/A,FALSE,"V_L";"Fiesta 95BP Struct",#N/A,FALSE,"StructBP";"Fiesta Post 95BP Struct",#N/A,FALSE,"AdjStructBP"}</definedName>
    <definedName name="_c_3_5" hidden="1">{"Fiesta Facer Page",#N/A,FALSE,"Q_C_S";"Fiesta Main Page",#N/A,FALSE,"V_L";"Fiesta 95BP Struct",#N/A,FALSE,"StructBP";"Fiesta Post 95BP Struct",#N/A,FALSE,"AdjStructBP"}</definedName>
    <definedName name="_c_4" hidden="1">{"Fiesta Facer Page",#N/A,FALSE,"Q_C_S";"Fiesta Main Page",#N/A,FALSE,"V_L";"Fiesta 95BP Struct",#N/A,FALSE,"StructBP";"Fiesta Post 95BP Struct",#N/A,FALSE,"AdjStructBP"}</definedName>
    <definedName name="_c_4_1" hidden="1">{"Fiesta Facer Page",#N/A,FALSE,"Q_C_S";"Fiesta Main Page",#N/A,FALSE,"V_L";"Fiesta 95BP Struct",#N/A,FALSE,"StructBP";"Fiesta Post 95BP Struct",#N/A,FALSE,"AdjStructBP"}</definedName>
    <definedName name="_c_4_2" hidden="1">{"Fiesta Facer Page",#N/A,FALSE,"Q_C_S";"Fiesta Main Page",#N/A,FALSE,"V_L";"Fiesta 95BP Struct",#N/A,FALSE,"StructBP";"Fiesta Post 95BP Struct",#N/A,FALSE,"AdjStructBP"}</definedName>
    <definedName name="_c_4_3" hidden="1">{"Fiesta Facer Page",#N/A,FALSE,"Q_C_S";"Fiesta Main Page",#N/A,FALSE,"V_L";"Fiesta 95BP Struct",#N/A,FALSE,"StructBP";"Fiesta Post 95BP Struct",#N/A,FALSE,"AdjStructBP"}</definedName>
    <definedName name="_c_4_4" hidden="1">{"Fiesta Facer Page",#N/A,FALSE,"Q_C_S";"Fiesta Main Page",#N/A,FALSE,"V_L";"Fiesta 95BP Struct",#N/A,FALSE,"StructBP";"Fiesta Post 95BP Struct",#N/A,FALSE,"AdjStructBP"}</definedName>
    <definedName name="_c_4_5" hidden="1">{"Fiesta Facer Page",#N/A,FALSE,"Q_C_S";"Fiesta Main Page",#N/A,FALSE,"V_L";"Fiesta 95BP Struct",#N/A,FALSE,"StructBP";"Fiesta Post 95BP Struct",#N/A,FALSE,"AdjStructBP"}</definedName>
    <definedName name="_c_5" hidden="1">{"Fiesta Facer Page",#N/A,FALSE,"Q_C_S";"Fiesta Main Page",#N/A,FALSE,"V_L";"Fiesta 95BP Struct",#N/A,FALSE,"StructBP";"Fiesta Post 95BP Struct",#N/A,FALSE,"AdjStructBP"}</definedName>
    <definedName name="_c_5_1" hidden="1">{"Fiesta Facer Page",#N/A,FALSE,"Q_C_S";"Fiesta Main Page",#N/A,FALSE,"V_L";"Fiesta 95BP Struct",#N/A,FALSE,"StructBP";"Fiesta Post 95BP Struct",#N/A,FALSE,"AdjStructBP"}</definedName>
    <definedName name="_c_5_2" hidden="1">{"Fiesta Facer Page",#N/A,FALSE,"Q_C_S";"Fiesta Main Page",#N/A,FALSE,"V_L";"Fiesta 95BP Struct",#N/A,FALSE,"StructBP";"Fiesta Post 95BP Struct",#N/A,FALSE,"AdjStructBP"}</definedName>
    <definedName name="_c_5_3" hidden="1">{"Fiesta Facer Page",#N/A,FALSE,"Q_C_S";"Fiesta Main Page",#N/A,FALSE,"V_L";"Fiesta 95BP Struct",#N/A,FALSE,"StructBP";"Fiesta Post 95BP Struct",#N/A,FALSE,"AdjStructBP"}</definedName>
    <definedName name="_c_5_4" hidden="1">{"Fiesta Facer Page",#N/A,FALSE,"Q_C_S";"Fiesta Main Page",#N/A,FALSE,"V_L";"Fiesta 95BP Struct",#N/A,FALSE,"StructBP";"Fiesta Post 95BP Struct",#N/A,FALSE,"AdjStructBP"}</definedName>
    <definedName name="_c_5_5" hidden="1">{"Fiesta Facer Page",#N/A,FALSE,"Q_C_S";"Fiesta Main Page",#N/A,FALSE,"V_L";"Fiesta 95BP Struct",#N/A,FALSE,"StructBP";"Fiesta Post 95BP Struct",#N/A,FALSE,"AdjStructBP"}</definedName>
    <definedName name="_C120000">#REF!</definedName>
    <definedName name="_CAN1295">#REF!</definedName>
    <definedName name="_cc" hidden="1">{"Fiesta Facer Page",#N/A,FALSE,"Q_C_S";"Fiesta Main Page",#N/A,FALSE,"V_L";"Fiesta 95BP Struct",#N/A,FALSE,"StructBP";"Fiesta Post 95BP Struct",#N/A,FALSE,"AdjStructBP"}</definedName>
    <definedName name="_CCY1">#REF!</definedName>
    <definedName name="_CCY2">#REF!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f2" hidden="1">{#N/A,#N/A,FALSE,"Variables";#N/A,#N/A,FALSE,"NPV Cashflows NZ$";#N/A,#N/A,FALSE,"Cashflows NZ$"}</definedName>
    <definedName name="_COS1">#REF!</definedName>
    <definedName name="_COS2">#REF!</definedName>
    <definedName name="_COS3">#REF!</definedName>
    <definedName name="_COS4">#REF!</definedName>
    <definedName name="_COS5">#REF!</definedName>
    <definedName name="_cov1">#REF!</definedName>
    <definedName name="_cov2">#REF!</definedName>
    <definedName name="_cov3">#REF!</definedName>
    <definedName name="_cov4">#REF!</definedName>
    <definedName name="_cpi0397">#REF!</definedName>
    <definedName name="_cpi0398">#REF!</definedName>
    <definedName name="_cpi0399">#REF!</definedName>
    <definedName name="_cpi0696">#REF!</definedName>
    <definedName name="_cpi0697">#REF!</definedName>
    <definedName name="_cpi0698">#REF!</definedName>
    <definedName name="_cpi0997">#REF!</definedName>
    <definedName name="_cpi0998">#REF!</definedName>
    <definedName name="_cpi1298">#REF!</definedName>
    <definedName name="_cpi1299">[2]מדדים!$E$32</definedName>
    <definedName name="_cpi95">#REF!</definedName>
    <definedName name="_cpi96">#REF!</definedName>
    <definedName name="_cpi97">#REF!</definedName>
    <definedName name="_cpi996">#REF!</definedName>
    <definedName name="_d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d2" localSheetId="1" hidden="1">Word</definedName>
    <definedName name="_d2" localSheetId="6" hidden="1">Word</definedName>
    <definedName name="_d2" hidden="1">Word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af1">#REF!</definedName>
    <definedName name="_da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ABASE">#REF!</definedName>
    <definedName name="_DBE13">#REF!</definedName>
    <definedName name="_dbe14">#REF!</definedName>
    <definedName name="_dbe15">#REF!</definedName>
    <definedName name="_DBE16">#REF!</definedName>
    <definedName name="_DBE2014">#REF!</definedName>
    <definedName name="_DCF1" hidden="1">{"Back Page",#N/A,FALSE,"Front and Back"}</definedName>
    <definedName name="_DCF2">#REF!</definedName>
    <definedName name="_DEC90">#REF!</definedName>
    <definedName name="_DEC91">#REF!</definedName>
    <definedName name="_DEC92">#REF!</definedName>
    <definedName name="_DEC93">#REF!</definedName>
    <definedName name="_dec98">#REF!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v1">#REF!</definedName>
    <definedName name="_div2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3">#REF!</definedName>
    <definedName name="_div4">#REF!</definedName>
    <definedName name="_div5">#REF!</definedName>
    <definedName name="_div6">#REF!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lr999">#REF!</definedName>
    <definedName name="_dwa1" hidden="1">{#N/A,"PURCHM",FALSE,"Business Analysis";#N/A,"SPADD",FALSE,"Business Analysis"}</definedName>
    <definedName name="_EF3">10</definedName>
    <definedName name="_Eng2">#REF!</definedName>
    <definedName name="_Eng3">#REF!</definedName>
    <definedName name="_Eng4">#REF!</definedName>
    <definedName name="_EPO2" hidden="1">{"ww",#N/A,FALSE,"Hospital Products";"us",#N/A,FALSE,"Hospital Products";"in",#N/A,FALSE,"Hospital Products"}</definedName>
    <definedName name="_EPO3" hidden="1">{"ww",#N/A,FALSE,"Hospital Products";"us",#N/A,FALSE,"Hospital Products";"in",#N/A,FALSE,"Hospital Products"}</definedName>
    <definedName name="_EPO4" hidden="1">{"ww",#N/A,FALSE,"Hospital Products";"us",#N/A,FALSE,"Hospital Products";"in",#N/A,FALSE,"Hospital Products"}</definedName>
    <definedName name="_EPS1">#REF!</definedName>
    <definedName name="_EPS2">#REF!</definedName>
    <definedName name="_EPS3">#REF!</definedName>
    <definedName name="_eu93" hidden="1">{"Comp_of_Price_Effect",#N/A,FALSE,"QTRDPVAR"}</definedName>
    <definedName name="_exp2">#REF!</definedName>
    <definedName name="_F" hidden="1">#REF!</definedName>
    <definedName name="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F66104">#REF!</definedName>
    <definedName name="_Fax2">#REF!</definedName>
    <definedName name="_FC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feb05" hidden="1">#REF!</definedName>
    <definedName name="_filerdatabse" hidden="1">#REF!</definedName>
    <definedName name="_Fill" hidden="1">#REF!</definedName>
    <definedName name="_fill1" hidden="1">#REF!</definedName>
    <definedName name="_Fill2" hidden="1">#REF!</definedName>
    <definedName name="_xlnm._FilterDatabase" localSheetId="9" hidden="1">Benchmark_Table!$A$1:$BL$136</definedName>
    <definedName name="_xlnm._FilterDatabase" hidden="1">#REF!</definedName>
    <definedName name="_FLX1">#REF!</definedName>
    <definedName name="_FLX10">#REF!</definedName>
    <definedName name="_FLX11">#REF!</definedName>
    <definedName name="_FLX12">#REF!</definedName>
    <definedName name="_FLX2">#REF!</definedName>
    <definedName name="_FLX3">#REF!</definedName>
    <definedName name="_FLX4">#REF!</definedName>
    <definedName name="_FLX5">#REF!</definedName>
    <definedName name="_FLX6">#REF!</definedName>
    <definedName name="_FLX7">#REF!</definedName>
    <definedName name="_FLX8">#REF!</definedName>
    <definedName name="_FLX9">#REF!</definedName>
    <definedName name="_fs1">#REF!,#REF!,#REF!</definedName>
    <definedName name="_FXC1">#REF!</definedName>
    <definedName name="_fy97" hidden="1">{#N/A,#N/A,FALSE,"FY97";#N/A,#N/A,FALSE,"FY98";#N/A,#N/A,FALSE,"FY99";#N/A,#N/A,FALSE,"FY00";#N/A,#N/A,FALSE,"FY01"}</definedName>
    <definedName name="_FYE2">#REF!</definedName>
    <definedName name="_g1" hidden="1">{"comp1",#N/A,FALSE,"COMPS";"footnotes",#N/A,FALSE,"COMPS"}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od95">#REF!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rp16" hidden="1">{#N/A,#N/A,FALSE,"PMTABB";#N/A,#N/A,FALSE,"PMTABB"}</definedName>
    <definedName name="_GSRATES_1">"CT30000120021231        "</definedName>
    <definedName name="_GSRATES_10" hidden="1">"CF3000012003033120030101"</definedName>
    <definedName name="_GSRATES_100" hidden="1">"CT300001Latest          "</definedName>
    <definedName name="_GSRATES_11" hidden="1">"CF3000012001102420001024"</definedName>
    <definedName name="_GSRATES_12" hidden="1">"CT30000120011024        "</definedName>
    <definedName name="_GSRATES_13" hidden="1">"CF3000122000123120000101"</definedName>
    <definedName name="_GSRATES_14" hidden="1">"CF3000012000093020000101"</definedName>
    <definedName name="_GSRATES_15" hidden="1">"CT30000120070920        "</definedName>
    <definedName name="_GSRATES_2">"CT30000120031231        "</definedName>
    <definedName name="_GSRATES_3">"CT30000120041231        "</definedName>
    <definedName name="_GSRATES_4">"H2003010120030630EURUSD1000001"</definedName>
    <definedName name="_GSRATES_5">"H2004010120040630EURUSD1000001"</definedName>
    <definedName name="_GSRATES_6" hidden="1">"CF30000920010930        "</definedName>
    <definedName name="_GSRATES_7" hidden="1">"CF50000120020930        "</definedName>
    <definedName name="_GSRATES_8" hidden="1">"CT30000120020930        "</definedName>
    <definedName name="_GSRATES_9" hidden="1">"CF5000012003033120020101"</definedName>
    <definedName name="_GSRATES_COUNT">3</definedName>
    <definedName name="_GSRATES_COUNT1" hidden="1">13</definedName>
    <definedName name="_hc1" hidden="1">{"fy96q1",#N/A,FALSE,"Q1FY96";"fy96q2",#N/A,FALSE,"Q2FY96";"fy96q3",#N/A,FALSE,"Q3FY96";"fy96q4",#N/A,FALSE,"Q4FY96";"fy96fcst",#N/A,FALSE,"FY96 FCST";"fy97q1",#N/A,FALSE,"Q1FY97";"fy97q2",#N/A,FALSE,"Q2FY97"}</definedName>
    <definedName name="_hc2" hidden="1">{"fy96q1",#N/A,FALSE,"Q1FY96";"fy96q2",#N/A,FALSE,"Q2FY96";"fy96q3",#N/A,FALSE,"Q3FY96";"fy96q4",#N/A,FALSE,"Q4FY96";"fy96fcst",#N/A,FALSE,"FY96 FCST";"fy97q1",#N/A,FALSE,"Q1FY97";"fy97q2",#N/A,FALSE,"Q2FY97"}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Hlk334367311">#REF!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CP1">#REF!</definedName>
    <definedName name="_II2" hidden="1">{"PVGraph2",#N/A,FALSE,"PV Data"}</definedName>
    <definedName name="_ik1" hidden="1">{"casespecific",#N/A,FALSE,"Assumptions"}</definedName>
    <definedName name="_inf1">#REF!</definedName>
    <definedName name="_inf2">#REF!</definedName>
    <definedName name="_Int1">#REF!</definedName>
    <definedName name="_IPO2" hidden="1">"c6191"</definedName>
    <definedName name="_Iri1">#REF!</definedName>
    <definedName name="_irr1">#REF!</definedName>
    <definedName name="_irr2">#REF!</definedName>
    <definedName name="_ist2">#REF!</definedName>
    <definedName name="_J2">0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UN94">#REF!</definedName>
    <definedName name="_k1" hidden="1">{#N/A,#N/A,FALSE,"Summary";#N/A,#N/A,FALSE,"CF";#N/A,#N/A,FALSE,"P&amp;L";#N/A,#N/A,FALSE,"BS";#N/A,#N/A,FALSE,"Returns";#N/A,#N/A,FALSE,"Assumptions";#N/A,#N/A,FALSE,"Analysis"}</definedName>
    <definedName name="_Kd1">#REF!</definedName>
    <definedName name="_Kd2">#REF!</definedName>
    <definedName name="_Kd3">#REF!</definedName>
    <definedName name="_key02" hidden="1">#N/A</definedName>
    <definedName name="_Key1" hidden="1">#REF!</definedName>
    <definedName name="_Key2" hidden="1">#REF!</definedName>
    <definedName name="_key3" hidden="1">#REF!</definedName>
    <definedName name="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n" hidden="1">#REF!</definedName>
    <definedName name="_kwy1" hidden="1">{#N/A,#N/A,FALSE,"ALM-ASISC"}</definedName>
    <definedName name="_lev2">#REF!</definedName>
    <definedName name="_lkj89">#REF!</definedName>
    <definedName name="_Low1">#REF!</definedName>
    <definedName name="_Low2">#REF!</definedName>
    <definedName name="_Low3">#REF!</definedName>
    <definedName name="_Low4">#REF!</definedName>
    <definedName name="_Low5">#REF!</definedName>
    <definedName name="_Low6">#REF!</definedName>
    <definedName name="_Low7">#REF!</definedName>
    <definedName name="_Low8">#REF!</definedName>
    <definedName name="_Low9">#REF!</definedName>
    <definedName name="_m1" hidden="1">{"table",#N/A,FALSE,"COVER";"income_statement",#N/A,FALSE,"COVER"}</definedName>
    <definedName name="_m2" hidden="1">{"table",#N/A,FALSE,"COVER";"income_statement",#N/A,FALSE,"COVER"}</definedName>
    <definedName name="_m3" hidden="1">{"table",#N/A,FALSE,"COVER";"income_statement",#N/A,FALSE,"COVER"}</definedName>
    <definedName name="_m4" hidden="1">{"table",#N/A,FALSE,"COVER";"income_statement",#N/A,FALSE,"COVER"}</definedName>
    <definedName name="_m5" hidden="1">{"table",#N/A,FALSE,"COVER";"income_statement",#N/A,FALSE,"COVER"}</definedName>
    <definedName name="_m6" hidden="1">{"table",#N/A,FALSE,"COVER";"income_statement",#N/A,FALSE,"COVER"}</definedName>
    <definedName name="_m7" hidden="1">{"table",#N/A,FALSE,"COVER";"income_statement",#N/A,FALSE,"COVER"}</definedName>
    <definedName name="_m8" hidden="1">{"table",#N/A,FALSE,"COVER";"income_statement",#N/A,FALSE,"COVER"}</definedName>
    <definedName name="_m9" hidden="1">{"table",#N/A,FALSE,"COVER";"income_statement",#N/A,FALSE,"COVER"}</definedName>
    <definedName name="_MAR94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dc2" hidden="1">{#N/A,#N/A,FALSE,"Sheet1"}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HA1" hidden="1">{"rtn",#N/A,FALSE,"RTN";"tables",#N/A,FALSE,"RTN";"cf",#N/A,FALSE,"CF";"stats",#N/A,FALSE,"Stats";"prop",#N/A,FALSE,"Prop"}</definedName>
    <definedName name="_MHA1_1" hidden="1">{"rtn",#N/A,FALSE,"RTN";"tables",#N/A,FALSE,"RTN";"cf",#N/A,FALSE,"CF";"stats",#N/A,FALSE,"Stats";"prop",#N/A,FALSE,"Prop"}</definedName>
    <definedName name="_mno9" hidden="1">{"detail",#N/A,FALSE,"mfg";"summary",#N/A,FALSE,"mfg"}</definedName>
    <definedName name="_msoanchor_1">#REF!</definedName>
    <definedName name="_msoanchor_2">#REF!</definedName>
    <definedName name="_mu2">#REF!</definedName>
    <definedName name="_MxpDBData_">#REF!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am305" hidden="1">{"detail",#N/A,FALSE,"mfg";"summary",#N/A,FALSE,"mfg"}</definedName>
    <definedName name="_nbv2">#REF!</definedName>
    <definedName name="_ND1">#REF!</definedName>
    <definedName name="_new" hidden="1">#REF!</definedName>
    <definedName name="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_1" hidden="1">{#N/A,#N/A,FALSE,"Pharm";#N/A,#N/A,FALSE,"WWCM"}</definedName>
    <definedName name="_new1_2" hidden="1">{#N/A,#N/A,FALSE,"Pharm";#N/A,#N/A,FALSE,"WWCM"}</definedName>
    <definedName name="_new1_3" hidden="1">{#N/A,#N/A,FALSE,"Pharm";#N/A,#N/A,FALSE,"WWCM"}</definedName>
    <definedName name="_new1_4" hidden="1">{#N/A,#N/A,FALSE,"Pharm";#N/A,#N/A,FALSE,"WWCM"}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2" hidden="1">{"TOTAL",#N/A,FALSE,"A";"FISCAL94",#N/A,FALSE,"A";"FISCAL95",#N/A,FALSE,"A";"FISCAL96",#N/A,FALSE,"A";"misc page",#N/A,FALSE,"A"}</definedName>
    <definedName name="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nd1">#REF!</definedName>
    <definedName name="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no3" hidden="1">{"All5",#N/A,FALSE,"ConsolidatingBS"}</definedName>
    <definedName name="_no4" hidden="1">{"All6",#N/A,FALSE,"ConsolidatingBS"}</definedName>
    <definedName name="_no5" hidden="1">{"Consol1",#N/A,FALSE,"ConsolidatingBS"}</definedName>
    <definedName name="_no6" hidden="1">{"Consol10",#N/A,FALSE,"ConsolidatingBS"}</definedName>
    <definedName name="_no7" hidden="1">{"Consolidating BS",#N/A,FALSE,"ConsolidatingBS"}</definedName>
    <definedName name="_NTA1">#REF!</definedName>
    <definedName name="_nta2">#REF!</definedName>
    <definedName name="_NYB1">#REF!</definedName>
    <definedName name="_NYB10">#REF!</definedName>
    <definedName name="_NYB11">#REF!</definedName>
    <definedName name="_NYB12">#REF!</definedName>
    <definedName name="_NYB2">#REF!</definedName>
    <definedName name="_NYB3">#REF!</definedName>
    <definedName name="_NYB4">#REF!</definedName>
    <definedName name="_NYB5">#REF!</definedName>
    <definedName name="_NYB6">#REF!</definedName>
    <definedName name="_NYB7">#REF!</definedName>
    <definedName name="_NYB8">#REF!</definedName>
    <definedName name="_NYB9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HQ3">#REF!</definedName>
    <definedName name="_OIL310106" hidden="1">{#N/A,#N/A,FALSE,"PMTABB";#N/A,#N/A,FALSE,"PMTABB"}</definedName>
    <definedName name="_OIL310701" hidden="1">{#N/A,#N/A,FALSE,"PMTABB";#N/A,#N/A,FALSE,"PMTABB"}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OM9">#REF!</definedName>
    <definedName name="_op2">#REF!</definedName>
    <definedName name="_opt1">#REF!</definedName>
    <definedName name="_opt2">#REF!</definedName>
    <definedName name="_order_1" hidden="1">0</definedName>
    <definedName name="_Order1" hidden="1">255</definedName>
    <definedName name="_Order1_1" hidden="1">255</definedName>
    <definedName name="_Order2" hidden="1">0</definedName>
    <definedName name="_Order3">0</definedName>
    <definedName name="_P">#REF!</definedName>
    <definedName name="_P00comps1" hidden="1">#REF!</definedName>
    <definedName name="_P00comps2" hidden="1">#REF!</definedName>
    <definedName name="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arse_Out" hidden="1">#REF!</definedName>
    <definedName name="_PE1">#REF!</definedName>
    <definedName name="_PE2">#REF!</definedName>
    <definedName name="_PE3">#REF!</definedName>
    <definedName name="_pes1">#REF!</definedName>
    <definedName name="_PFY1">#REF!</definedName>
    <definedName name="_PFY2">#REF!</definedName>
    <definedName name="_PFY3">#REF!</definedName>
    <definedName name="_PFY4">#REF!</definedName>
    <definedName name="_PG1">#REF!</definedName>
    <definedName name="_PG10">#REF!</definedName>
    <definedName name="_PG11">#REF!</definedName>
    <definedName name="_PG12">#REF!</definedName>
    <definedName name="_PG13">#REF!</definedName>
    <definedName name="_PG14">#REF!</definedName>
    <definedName name="_PG15">#REF!</definedName>
    <definedName name="_PG16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l1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_PL1998">#REF!</definedName>
    <definedName name="_PL1999">#REF!</definedName>
    <definedName name="_PL2">#REF!,#REF!,#REF!</definedName>
    <definedName name="_PL2000">#REF!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Q1">#REF!</definedName>
    <definedName name="_PMT11">#REF!</definedName>
    <definedName name="_PMT30">#REF!</definedName>
    <definedName name="_PMT9">#REF!</definedName>
    <definedName name="_PP1">#REF!</definedName>
    <definedName name="_PP2">#REF!</definedName>
    <definedName name="_PP3">#REF!</definedName>
    <definedName name="_PR1">#REF!</definedName>
    <definedName name="_PR2">#REF!</definedName>
    <definedName name="_PRN2">{"adj95mult",#N/A,FALSE,"COMPCO";"adj95est",#N/A,FALSE,"COMPCO"}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q2" hidden="1">{"rfcjan",#N/A,FALSE,"Stats"}</definedName>
    <definedName name="_q234" hidden="1">#REF!</definedName>
    <definedName name="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QCC2" hidden="1">#REF!</definedName>
    <definedName name="_Qtr4">#REF!</definedName>
    <definedName name="_qw2" hidden="1">{0,0,0,0;0,0,0,0;0,0,0,0;0,0,0,0;0,0,0,0;0,0,0,0}</definedName>
    <definedName name="_qwe123" hidden="1">{#N/A,#N/A,FALSE,"Aging Summary";#N/A,#N/A,FALSE,"Ratio Analysis";#N/A,#N/A,FALSE,"Test 120 Day Accts";#N/A,#N/A,FALSE,"Tickmarks"}</definedName>
    <definedName name="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_1" hidden="1">{#N/A,#N/A,FALSE,"Pharm";#N/A,#N/A,FALSE,"WWCM"}</definedName>
    <definedName name="_r_2" hidden="1">{#N/A,#N/A,FALSE,"Pharm";#N/A,#N/A,FALSE,"WWCM"}</definedName>
    <definedName name="_r_3" hidden="1">{#N/A,#N/A,FALSE,"Pharm";#N/A,#N/A,FALSE,"WWCM"}</definedName>
    <definedName name="_r_4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3">#REF!</definedName>
    <definedName name="_REVBYPRODUCT1">#REF!</definedName>
    <definedName name="_REVBYPRODUCT2">#REF!</definedName>
    <definedName name="_RIV1">#REF!</definedName>
    <definedName name="_rk1">#REF!,#REF!,#REF!,#REF!,#REF!,#REF!,#REF!,#REF!,#REF!</definedName>
    <definedName name="_RLD2">#REF!</definedName>
    <definedName name="_ROA94">#REF!</definedName>
    <definedName name="_ROA95">#REF!</definedName>
    <definedName name="_ROA96">#REF!</definedName>
    <definedName name="_ROA97">#REF!</definedName>
    <definedName name="_rod1" hidden="1">{#N/A,#N/A,FALSE,"Projections";#N/A,#N/A,FALSE,"Multiples Valuation";#N/A,#N/A,FALSE,"LBO";#N/A,#N/A,FALSE,"Multiples_Sensitivity";#N/A,#N/A,FALSE,"Summary"}</definedName>
    <definedName name="_ROR1">#REF!</definedName>
    <definedName name="_ROrder1" hidden="1">0</definedName>
    <definedName name="_RQ1">#REF!</definedName>
    <definedName name="_RQ2">#REF!</definedName>
    <definedName name="_RQS1">#REF!</definedName>
    <definedName name="_RQS2">#REF!</definedName>
    <definedName name="_rul2">#REF!</definedName>
    <definedName name="_s1" hidden="1">#REF!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9" hidden="1">{"fcst w head depre cap",#N/A,FALSE,"PL";"new bud adj",#N/A,FALSE,"PL";"qtr",#N/A,FALSE,"PL";"quick",#N/A,FALSE,"PL";"bal sheet",#N/A,FALSE,"PL";"fixed assets",#N/A,FALSE,"PL"}</definedName>
    <definedName name="_SAP_BYD_CodeList_Delimiter">[9]StaticCodeListTemplate!$B$3</definedName>
    <definedName name="_SAP_BYD_CodeList_DisplayAs">[9]StaticCodeListTemplate!$C$4</definedName>
    <definedName name="_scenchg_count">1</definedName>
    <definedName name="_sd34" hidden="1">{"QTD",#N/A,FALSE,"SUM"}</definedName>
    <definedName name="_sep1">{"חובה","SUM(חובה)","YNNNN",FALSE}</definedName>
    <definedName name="_SEP92">#REF!</definedName>
    <definedName name="_SEP93">#REF!</definedName>
    <definedName name="_SEP94">#REF!</definedName>
    <definedName name="_sex2">{"'1-TheatreBkgs'!$A$1:$L$102"}</definedName>
    <definedName name="_sex3">{"'1-TheatreBkgs'!$A$1:$L$102"}</definedName>
    <definedName name="_sex4">{"'1-TheatreBkgs'!$A$1:$L$102"}</definedName>
    <definedName name="_sex5">{"'1-TheatreBkgs'!$A$1:$L$102"}</definedName>
    <definedName name="_sex6">{"'1-TheatreBkgs'!$A$1:$L$102"}</definedName>
    <definedName name="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ort" hidden="1">#REF!</definedName>
    <definedName name="_Sortb" hidden="1">#REF!</definedName>
    <definedName name="_Sortn" hidden="1">#REF!</definedName>
    <definedName name="_ss1" hidden="1">{"detail",#N/A,FALSE,"mfg";"summary",#N/A,FALSE,"mfg"}</definedName>
    <definedName name="_SUB2">#REF!</definedName>
    <definedName name="_SYN1">#REF!</definedName>
    <definedName name="_SYN2">#REF!</definedName>
    <definedName name="_t">#REF!</definedName>
    <definedName name="_t1" hidden="1">{"Client is",#N/A,FALSE,"Client"}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1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ble3_Out" hidden="1">#REF!</definedName>
    <definedName name="_TAD4">#REF!</definedName>
    <definedName name="_TAD5">#REF!</definedName>
    <definedName name="_tes2" hidden="1">{"'Expense Details'!$A$1:$AM$222"}</definedName>
    <definedName name="_tm1" hidden="1">{#N/A,#N/A,FALSE,"Pharm";#N/A,#N/A,FALSE,"WWCM"}</definedName>
    <definedName name="_tm1_1" hidden="1">{#N/A,#N/A,FALSE,"Pharm";#N/A,#N/A,FALSE,"WWCM"}</definedName>
    <definedName name="_tm1_2" hidden="1">{#N/A,#N/A,FALSE,"Pharm";#N/A,#N/A,FALSE,"WWCM"}</definedName>
    <definedName name="_tm1_3" hidden="1">{#N/A,#N/A,FALSE,"Pharm";#N/A,#N/A,FALSE,"WWCM"}</definedName>
    <definedName name="_tm1_4" hidden="1">{#N/A,#N/A,FALSE,"Pharm";#N/A,#N/A,FALSE,"WWCM"}</definedName>
    <definedName name="_TMAutoChart11Names" hidden="1">{"Curves","Chart 4","Curves Graphique 4"}</definedName>
    <definedName name="_TMAutoChart11Refs" hidden="1">{"","","'Curves'!$V$3","'Curves'!$W$3","","","","","",""}</definedName>
    <definedName name="_TMAutoChart12Names" hidden="1">{"Curves","Chart 3","Curves Graphique 3"}</definedName>
    <definedName name="_TMAutoChart12Refs" hidden="1">{"","","'Curves'!$C$55","'Curves'!$D$55","","","","","",""}</definedName>
    <definedName name="_TMAutoChart13Names" hidden="1">{"Curves","Chart 2","Curves Graphique 2"}</definedName>
    <definedName name="_TMAutoChart13Refs" hidden="1">{"","","'Curves'!$V$3","'Curves'!$W$3","","","","","",""}</definedName>
    <definedName name="_TMAutoChart14Names" hidden="1">{"Curves","Chart 1","Curves Graphique 1"}</definedName>
    <definedName name="_TMAutoChart14Refs" hidden="1">{"","","'Curves'!$C$55","'Curves'!$D$55","","","","","",""}</definedName>
    <definedName name="_TMAutoChart15Names" hidden="1">{"Curves","Chart 4","Curves Graphique 4"}</definedName>
    <definedName name="_TMAutoChart15Refs" hidden="1">{"","","'Curves'!$V$3","'Curves'!$W$3","","","","","",""}</definedName>
    <definedName name="_TMAutoChart16Names" hidden="1">{"Curves","Chart 3","Curves Graphique 3"}</definedName>
    <definedName name="_TMAutoChart16Refs" hidden="1">{"","","'Curves'!$V$4","'Curves'!$W$4","","","","","",""}</definedName>
    <definedName name="_TMAutoChart17Names" hidden="1">{"Curves","Chart 2","Curves Graphique 2"}</definedName>
    <definedName name="_TMAutoChart17Refs" hidden="1">{"","","'Curves'!$V$3","'Curves'!$W$3","","","","","",""}</definedName>
    <definedName name="_TMAutoChart18Names" hidden="1">{"Curves","Chart 1","Curves Graphique 1"}</definedName>
    <definedName name="_TMAutoChart18Refs" hidden="1">{"","","'Curves'!$V$4","'Curves'!$W$4","","","","","",""}</definedName>
    <definedName name="_TMAutoChart19Names" hidden="1">{"Curves","Chart 3","Curves Graphique 3"}</definedName>
    <definedName name="_TMAutoChart19Refs" hidden="1">{"","","'Curves'!$W$8","'Curves'!$X$8","","","","","",""}</definedName>
    <definedName name="_TMAutoChart1Names">{"Timeline","Chart 6","Timeline Chart 6"}</definedName>
    <definedName name="_TMAutoChart1Refs">{"","","'Timeline'!$F$16","'Timeline'!$F$25","","","","","",""}</definedName>
    <definedName name="_TMAutoChart20Names" hidden="1">{"Curves","Chart 4","Curves Graphique 4"}</definedName>
    <definedName name="_TMAutoChart20Refs" hidden="1">{"","","'Curves'!$W$11","'Curves'!$X$11","","","","","",""}</definedName>
    <definedName name="_TMAutoChart21Names" hidden="1">{"Curves","Chart 2","Curves Graphique 2"}</definedName>
    <definedName name="_TMAutoChart21Refs" hidden="1">{"","","'Curves'!$W$10","'Curves'!$X$10","","","","","",""}</definedName>
    <definedName name="_TMAutoChart22Names" hidden="1">{"Curves","Chart 1","Curves Graphique 1"}</definedName>
    <definedName name="_TMAutoChart22Refs" hidden="1">{"","","'Curves'!$W$7","'Curves'!$X$7","","","","","",""}</definedName>
    <definedName name="_TMAutoChart23Names" hidden="1">{"Curves","Chart 3","Curves Graphique 3"}</definedName>
    <definedName name="_TMAutoChart23Refs" hidden="1">{"","","'Curves'!$W$8","'Curves'!$X$8","","","","","",""}</definedName>
    <definedName name="_TMAutoChart24Names" hidden="1">{"Curves","Chart 4","Curves Graphique 4"}</definedName>
    <definedName name="_TMAutoChart24Refs" hidden="1">{"","","'Curves'!$W$12","'Curves'!$X$12","","","","","",""}</definedName>
    <definedName name="_TMAutoChart25Names" hidden="1">{"Curves","Chart 2","Curves Graphique 2"}</definedName>
    <definedName name="_TMAutoChart25Refs" hidden="1">{"","","'Curves'!$W$11","'Curves'!$X$11","","","","","",""}</definedName>
    <definedName name="_TMAutoChart26Names" hidden="1">{"Curves","Chart 1","Curves Graphique 1"}</definedName>
    <definedName name="_TMAutoChart26Refs" hidden="1">{"","","'Curves'!$W$7","'Curves'!$X$7","","","","","",""}</definedName>
    <definedName name="_TMAutoChart2Names">{"Timeline","Chart 6","Timeline Chart 6"}</definedName>
    <definedName name="_TMAutoChart2Refs">{"","","'Timeline'!$F$16","'Timeline'!$H$25","","","","","",""}</definedName>
    <definedName name="_TMAutoChart7Names" hidden="1">{"Curves","Chart 4","Curves Graphique 4"}</definedName>
    <definedName name="_TMAutoChart7Refs" hidden="1">{"","","'Curves'!$E$55","'Curves'!$F$55","","","","","",""}</definedName>
    <definedName name="_TMAutoChart8Names" hidden="1">{"Curves","Chart 2","Curves Graphique 2"}</definedName>
    <definedName name="_TMAutoChart8Refs" hidden="1">{"","","'Curves'!$E$55","'Curves'!$F$55","","","","","",""}</definedName>
    <definedName name="_TMAutoChartCount">2</definedName>
    <definedName name="_tt">#REF!</definedName>
    <definedName name="_TT1">#REF!</definedName>
    <definedName name="_TT2">#REF!</definedName>
    <definedName name="_TT3">#REF!</definedName>
    <definedName name="_TWS1295">#REF!</definedName>
    <definedName name="_u">#REF!</definedName>
    <definedName name="_us01">#REF!</definedName>
    <definedName name="_us02">#REF!</definedName>
    <definedName name="_us0300">#REF!</definedName>
    <definedName name="_us0301">#REF!</definedName>
    <definedName name="_v" hidden="1">#REF!</definedName>
    <definedName name="_v1">{"'1-TheatreBkgs'!$A$1:$L$102"}</definedName>
    <definedName name="_v3">{"'1-TheatreBkgs'!$A$1:$L$102"}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SK1" hidden="1">{#N/A,#N/A,FALSE,"FINAL"}</definedName>
    <definedName name="_VSK2" hidden="1">{#N/A,#N/A,FALSE,"FINAL"}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rn071" hidden="1">{#N/A,"PURCHM",FALSE,"Business Analysis";#N/A,"SPADD",FALSE,"Business Analysis"}</definedName>
    <definedName name="_wrn1" hidden="1">{"Annual",#N/A,FALSE,"Sales &amp; Market";"Quarterly",#N/A,FALSE,"Sales &amp; Market"}</definedName>
    <definedName name="_wrn2" hidden="1">{"client cfbs",#N/A,FALSE,"Client"}</definedName>
    <definedName name="_wrn213" hidden="1">{"detail",#N/A,FALSE,"mfg";"summary",#N/A,FALSE,"mfg"}</definedName>
    <definedName name="_wrn3" hidden="1">{"client is",#N/A,FALSE,"Client"}</definedName>
    <definedName name="_wrn4" hidden="1">{"client stats",#N/A,FALSE,"Client"}</definedName>
    <definedName name="_WRN41" hidden="1">{"detail",#N/A,FALSE,"mfg";"summary",#N/A,FALSE,"mfg"}</definedName>
    <definedName name="_wrn413" hidden="1">{"detail",#N/A,FALSE,"mfg";"summary",#N/A,FALSE,"mfg"}</definedName>
    <definedName name="_wrn5" hidden="1">{"internal is",#N/A,FALSE,"Model"}</definedName>
    <definedName name="_wrn51" hidden="1">{#N/A,"PURCHM",FALSE,"Business Analysis";#N/A,"SPADD",FALSE,"Business Analysis"}</definedName>
    <definedName name="_wrn6" hidden="1">{"portrait letter is",#N/A,FALSE,"Model"}</definedName>
    <definedName name="_wrn61" hidden="1">{"detail",#N/A,FALSE,"mfg";"summary",#N/A,FALSE,"mfg"}</definedName>
    <definedName name="_wrn651" hidden="1">{"detail",#N/A,FALSE,"mfg";"summary",#N/A,FALSE,"mfg"}</definedName>
    <definedName name="_wrn7" hidden="1">{#N/A,#N/A,FALSE,"Financial";#N/A,#N/A,FALSE,"Balance Sheet";#N/A,#N/A,FALSE,"Income stmt";#N/A,#N/A,FALSE,"Ratio"}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x1" hidden="1">{"detail",#N/A,FALSE,"mfg";"summary",#N/A,FALSE,"mfg"}</definedName>
    <definedName name="_x2" hidden="1">{"PVGraph2",#N/A,FALSE,"PV Data"}</definedName>
    <definedName name="_X2_1" hidden="1">{#N/A,#N/A,FALSE,"Other";#N/A,#N/A,FALSE,"Ace";#N/A,#N/A,FALSE,"Derm"}</definedName>
    <definedName name="_X2_2" hidden="1">{#N/A,#N/A,FALSE,"Other";#N/A,#N/A,FALSE,"Ace";#N/A,#N/A,FALSE,"Derm"}</definedName>
    <definedName name="_X2_3" hidden="1">{#N/A,#N/A,FALSE,"Other";#N/A,#N/A,FALSE,"Ace";#N/A,#N/A,FALSE,"Derm"}</definedName>
    <definedName name="_X2_4" hidden="1">{#N/A,#N/A,FALSE,"Other";#N/A,#N/A,FALSE,"Ace";#N/A,#N/A,FALSE,"Derm"}</definedName>
    <definedName name="_x3" hidden="1">{"detail",#N/A,FALSE,"mfg";"summary",#N/A,FALSE,"mfg"}</definedName>
    <definedName name="_x4" hidden="1">{#N/A,"PURCHM",FALSE,"Business Analysis";#N/A,"SPADD",FALSE,"Business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lcn.LinkedTable_Table41" hidden="1">#REF!</definedName>
    <definedName name="_xx1" hidden="1">{#N/A,#N/A,FALSE,"CMN_FE"}</definedName>
    <definedName name="_xx10" hidden="1">{#N/A,"PURCHM",FALSE,"Business Analysis";#N/A,"SPADD",FALSE,"Business Analysis"}</definedName>
    <definedName name="_xx2" hidden="1">{"Current V Prior, Current Month",#N/A,FALSE,"Current v Prior"}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xz4" hidden="1">{0,0,0,0;0,0,0,0;0,0,0,0;0,0,0,0;0,0,0,0;0,0,0,0}</definedName>
    <definedName name="_y2" hidden="1">{"PVGraph2",#N/A,FALSE,"PV Data"}</definedName>
    <definedName name="_y22" hidden="1">{"PVGraph2",#N/A,FALSE,"PV Data"}</definedName>
    <definedName name="_y6" hidden="1">{#N/A,#N/A,FALSE,"ORIX CSC"}</definedName>
    <definedName name="_YE1">#REF!</definedName>
    <definedName name="_YE2">#REF!</definedName>
    <definedName name="_YE3">#REF!</definedName>
    <definedName name="_YE4">#REF!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hidden="1">{"pro_view",#N/A,FALSE,"EEFSNAP2";"rep_view",#N/A,FALSE,"EEFSNAP2"}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25">#REF!</definedName>
    <definedName name="a">{"'2ND_QUAR'!$A$1:$P$106"}</definedName>
    <definedName name="a_1" hidden="1">{"rtn",#N/A,FALSE,"RTN";"tables",#N/A,FALSE,"RTN";"cf",#N/A,FALSE,"CF";"stats",#N/A,FALSE,"Stats";"prop",#N/A,FALSE,"Prop"}</definedName>
    <definedName name="A_BACKLOG">#REF!</definedName>
    <definedName name="a_Thousand">1000</definedName>
    <definedName name="A1_">#REF!</definedName>
    <definedName name="A1_Eff_Ex_P">#REF!</definedName>
    <definedName name="a1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>{"DCF1",#N/A,FALSE,"SIERRA DCF";"MATRIX1",#N/A,FALSE,"SIERRA DCF"}</definedName>
    <definedName name="aa_1" hidden="1">{"Outflow 1",#N/A,FALSE,"Outflows-Inflows";"Outflow 2",#N/A,FALSE,"Outflows-Inflows";"Inflow 1",#N/A,FALSE,"Outflows-Inflows";"Inflow 2",#N/A,FALSE,"Outflows-Inflows"}</definedName>
    <definedName name="aa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a">{"adj95mult",#N/A,FALSE,"COMPCO";"adj95est",#N/A,FALSE,"COMPCO"}</definedName>
    <definedName name="äää" hidden="1">{#N/A,#N/A,FALSE,"Umsatz 99";#N/A,#N/A,FALSE,"ER 99 "}</definedName>
    <definedName name="aaa_1" hidden="1">{"standalone1",#N/A,FALSE,"DCFBase";"standalone2",#N/A,FALSE,"DCFBase"}</definedName>
    <definedName name="aaa_1_1" hidden="1">{"standalone1",#N/A,FALSE,"DCFBase";"standalone2",#N/A,FALSE,"DCFBase"}</definedName>
    <definedName name="aaa_1_2" hidden="1">{"standalone1",#N/A,FALSE,"DCFBase";"standalone2",#N/A,FALSE,"DCFBase"}</definedName>
    <definedName name="aaa_1_3" hidden="1">{"standalone1",#N/A,FALSE,"DCFBase";"standalone2",#N/A,FALSE,"DCFBase"}</definedName>
    <definedName name="aaa_1_4" hidden="1">{"standalone1",#N/A,FALSE,"DCFBase";"standalone2",#N/A,FALSE,"DCFBase"}</definedName>
    <definedName name="aaa_1_5" hidden="1">{"standalone1",#N/A,FALSE,"DCFBase";"standalone2",#N/A,FALSE,"DCFBase"}</definedName>
    <definedName name="aaa_2" hidden="1">{"standalone1",#N/A,FALSE,"DCFBase";"standalone2",#N/A,FALSE,"DCFBase"}</definedName>
    <definedName name="aaa_2_1" hidden="1">{"standalone1",#N/A,FALSE,"DCFBase";"standalone2",#N/A,FALSE,"DCFBase"}</definedName>
    <definedName name="aaa_2_2" hidden="1">{"standalone1",#N/A,FALSE,"DCFBase";"standalone2",#N/A,FALSE,"DCFBase"}</definedName>
    <definedName name="aaa_2_3" hidden="1">{"standalone1",#N/A,FALSE,"DCFBase";"standalone2",#N/A,FALSE,"DCFBase"}</definedName>
    <definedName name="aaa_2_4" hidden="1">{"standalone1",#N/A,FALSE,"DCFBase";"standalone2",#N/A,FALSE,"DCFBase"}</definedName>
    <definedName name="aaa_2_5" hidden="1">{"standalone1",#N/A,FALSE,"DCFBase";"standalone2",#N/A,FALSE,"DCFBase"}</definedName>
    <definedName name="aaa_3" hidden="1">{"standalone1",#N/A,FALSE,"DCFBase";"standalone2",#N/A,FALSE,"DCFBase"}</definedName>
    <definedName name="aaa_3_1" hidden="1">{"standalone1",#N/A,FALSE,"DCFBase";"standalone2",#N/A,FALSE,"DCFBase"}</definedName>
    <definedName name="aaa_3_2" hidden="1">{"standalone1",#N/A,FALSE,"DCFBase";"standalone2",#N/A,FALSE,"DCFBase"}</definedName>
    <definedName name="aaa_3_3" hidden="1">{"standalone1",#N/A,FALSE,"DCFBase";"standalone2",#N/A,FALSE,"DCFBase"}</definedName>
    <definedName name="aaa_3_4" hidden="1">{"standalone1",#N/A,FALSE,"DCFBase";"standalone2",#N/A,FALSE,"DCFBase"}</definedName>
    <definedName name="aaa_3_5" hidden="1">{"standalone1",#N/A,FALSE,"DCFBase";"standalone2",#N/A,FALSE,"DCFBase"}</definedName>
    <definedName name="aaa_4" hidden="1">{"standalone1",#N/A,FALSE,"DCFBase";"standalone2",#N/A,FALSE,"DCFBase"}</definedName>
    <definedName name="aaa_4_1" hidden="1">{"standalone1",#N/A,FALSE,"DCFBase";"standalone2",#N/A,FALSE,"DCFBase"}</definedName>
    <definedName name="aaa_4_2" hidden="1">{"standalone1",#N/A,FALSE,"DCFBase";"standalone2",#N/A,FALSE,"DCFBase"}</definedName>
    <definedName name="aaa_4_3" hidden="1">{"standalone1",#N/A,FALSE,"DCFBase";"standalone2",#N/A,FALSE,"DCFBase"}</definedName>
    <definedName name="aaa_4_4" hidden="1">{"standalone1",#N/A,FALSE,"DCFBase";"standalone2",#N/A,FALSE,"DCFBase"}</definedName>
    <definedName name="aaa_4_5" hidden="1">{"standalone1",#N/A,FALSE,"DCFBase";"standalone2",#N/A,FALSE,"DCFBase"}</definedName>
    <definedName name="aaa_5" hidden="1">{"standalone1",#N/A,FALSE,"DCFBase";"standalone2",#N/A,FALSE,"DCFBase"}</definedName>
    <definedName name="aaa_5_1" hidden="1">{"standalone1",#N/A,FALSE,"DCFBase";"standalone2",#N/A,FALSE,"DCFBase"}</definedName>
    <definedName name="aaa_5_2" hidden="1">{"standalone1",#N/A,FALSE,"DCFBase";"standalone2",#N/A,FALSE,"DCFBase"}</definedName>
    <definedName name="aaa_5_3" hidden="1">{"standalone1",#N/A,FALSE,"DCFBase";"standalone2",#N/A,FALSE,"DCFBase"}</definedName>
    <definedName name="aaa_5_4" hidden="1">{"standalone1",#N/A,FALSE,"DCFBase";"standalone2",#N/A,FALSE,"DCFBase"}</definedName>
    <definedName name="aaa_5_5" hidden="1">{"standalone1",#N/A,FALSE,"DCFBase";"standalone2",#N/A,FALSE,"DCFBase"}</definedName>
    <definedName name="AAA_DOCTOPS">"AAA_SET"</definedName>
    <definedName name="AAA_duser">"OFF"</definedName>
    <definedName name="AAA_u999998" hidden="1">"nlfoote@970721231427"</definedName>
    <definedName name="AAA_u999999" hidden="1">"nlfoote@970721231348"</definedName>
    <definedName name="aaa1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stb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a">#N/A</definedName>
    <definedName name="aaaa_1" hidden="1">{#N/A,#N/A,FALSE,"REPORT"}</definedName>
    <definedName name="aaaa_2" hidden="1">{#N/A,#N/A,FALSE,"REPORT"}</definedName>
    <definedName name="aaaa_3" hidden="1">{#N/A,#N/A,FALSE,"REPORT"}</definedName>
    <definedName name="aaaa_4" hidden="1">{#N/A,#N/A,FALSE,"REPORT"}</definedName>
    <definedName name="AAAAA" hidden="1">#REF!</definedName>
    <definedName name="aaaaa_1" hidden="1">{"rtn",#N/A,FALSE,"RTN";"tables",#N/A,FALSE,"RTN";"cf",#N/A,FALSE,"CF";"stats",#N/A,FALSE,"Stats";"prop",#N/A,FALSE,"Prop"}</definedName>
    <definedName name="aaaaa_2" hidden="1">{#N/A,#N/A,FALSE,"REPORT"}</definedName>
    <definedName name="aaaaa_3" hidden="1">{#N/A,#N/A,FALSE,"REPORT"}</definedName>
    <definedName name="aaaaa_4" hidden="1">{#N/A,#N/A,FALSE,"REPORT"}</definedName>
    <definedName name="aaaaaa" hidden="1">#REF!</definedName>
    <definedName name="aaaaaa_1" hidden="1">{"Outflow 1",#N/A,FALSE,"Outflows-Inflows";"Outflow 2",#N/A,FALSE,"Outflows-Inflows";"Inflow 1",#N/A,FALSE,"Outflows-Inflows";"Inflow 2",#N/A,FALSE,"Outflows-Inflows"}</definedName>
    <definedName name="aaaaaa_2" hidden="1">{#N/A,#N/A,FALSE,"REPORT"}</definedName>
    <definedName name="aaaaaa_3" hidden="1">{#N/A,#N/A,FALSE,"REPORT"}</definedName>
    <definedName name="aaaaaa_4" hidden="1">{#N/A,#N/A,FALSE,"REPORT"}</definedName>
    <definedName name="aaaaaaa" hidden="1">{"Outflow 1",#N/A,FALSE,"Outflows-Inflows";"Outflow 2",#N/A,FALSE,"Outflows-Inflows";"Inflow 1",#N/A,FALSE,"Outflows-Inflows";"Inflow 2",#N/A,FALSE,"Outflows-Inflows"}</definedName>
    <definedName name="aaaaaaa_1" hidden="1">{"Outflow 1",#N/A,FALSE,"Outflows-Inflows";"Outflow 2",#N/A,FALSE,"Outflows-Inflows";"Inflow 1",#N/A,FALSE,"Outflows-Inflows";"Inflow 2",#N/A,FALSE,"Outflows-Inflows"}</definedName>
    <definedName name="aaaaaaa_2" hidden="1">{#N/A,#N/A,FALSE,"REPORT"}</definedName>
    <definedName name="aaaaaaa_3" hidden="1">{#N/A,#N/A,FALSE,"REPORT"}</definedName>
    <definedName name="aaaaaaa_4" hidden="1">{#N/A,#N/A,FALSE,"REPORT"}</definedName>
    <definedName name="aaaaaaaaa" hidden="1">#REF!</definedName>
    <definedName name="aaaaaaaaaaa" hidden="1">{#N/A,#N/A,FALSE,"REPORT"}</definedName>
    <definedName name="aaaaaaaaaaa_1" hidden="1">{#N/A,#N/A,FALSE,"REPORT"}</definedName>
    <definedName name="aaaaaaaaaaa_2" hidden="1">{#N/A,#N/A,FALSE,"REPORT"}</definedName>
    <definedName name="aaaaaaaaaaa_3" hidden="1">{#N/A,#N/A,FALSE,"REPORT"}</definedName>
    <definedName name="aaaaaaaaaaa_4" hidden="1">{#N/A,#N/A,FALSE,"REPORT"}</definedName>
    <definedName name="aaaaaaaaaaaa" hidden="1">{"Page1",#N/A,FALSE,"CompCo";"Page2",#N/A,FALSE,"CompCo"}</definedName>
    <definedName name="aaaaaaaaaaaaa" hidden="1">{"Page1",#N/A,FALSE,"CompCo";"Page2",#N/A,FALSE,"CompCo"}</definedName>
    <definedName name="aaaaaaaaaaaaaa" hidden="1">{"rtn",#N/A,FALSE,"RTN";"tables",#N/A,FALSE,"RTN";"cf",#N/A,FALSE,"CF";"stats",#N/A,FALSE,"Stats";"prop",#N/A,FALSE,"Prop"}</definedName>
    <definedName name="aaaaaaaaaaaaaa_1" hidden="1">{"rtn",#N/A,FALSE,"RTN";"tables",#N/A,FALSE,"RTN";"cf",#N/A,FALSE,"CF";"stats",#N/A,FALSE,"Stats";"prop",#N/A,FALSE,"Prop"}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2" hidden="1">{#N/A,#N/A,FALSE,"Pharm";#N/A,#N/A,FALSE,"WWCM"}</definedName>
    <definedName name="aaaaaaaaaaaaaaa_3" hidden="1">{#N/A,#N/A,FALSE,"Pharm";#N/A,#N/A,FALSE,"WWCM"}</definedName>
    <definedName name="aaaaaaaaaaaaaaa_4" hidden="1">{#N/A,#N/A,FALSE,"Pharm";#N/A,#N/A,FALSE,"WWCM"}</definedName>
    <definedName name="aaaaaaaaaaaaaaaa" hidden="1">{"Outflow 1",#N/A,FALSE,"Outflows-Inflows";"Outflow 2",#N/A,FALSE,"Outflows-Inflows";"Inflow 1",#N/A,FALSE,"Outflows-Inflows";"Inflow 2",#N/A,FALSE,"Outflows-Inflows"}</definedName>
    <definedName name="aaaaaaaaaaaaaaaa_1" hidden="1">{"Outflow 1",#N/A,FALSE,"Outflows-Inflows";"Outflow 2",#N/A,FALSE,"Outflows-Inflows";"Inflow 1",#N/A,FALSE,"Outflows-Inflows";"Inflow 2",#N/A,FALSE,"Outflows-Inflows"}</definedName>
    <definedName name="aaaaaaaaaaaaaaaaa" hidden="1">{#N/A,"PURCHM",FALSE,"Business Analysis";#N/A,"SPADD",FALSE,"Business Analysis"}</definedName>
    <definedName name="aaaaaaaaaaaaaaaaaa" hidden="1">{"Outflow 1",#N/A,FALSE,"Outflows-Inflows";"Outflow 2",#N/A,FALSE,"Outflows-Inflows";"Inflow 1",#N/A,FALSE,"Outflows-Inflows";"Inflow 2",#N/A,FALSE,"Outflows-Inflows"}</definedName>
    <definedName name="aaaaaaaaaaaaaaaaaa_1" hidden="1">{"Outflow 1",#N/A,FALSE,"Outflows-Inflows";"Outflow 2",#N/A,FALSE,"Outflows-Inflows";"Inflow 1",#N/A,FALSE,"Outflows-Inflows";"Inflow 2",#N/A,FALSE,"Outflows-Inflows"}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aaaa" hidden="1">{"Outflow 1",#N/A,FALSE,"Outflows-Inflows";"Outflow 2",#N/A,FALSE,"Outflows-Inflows";"Inflow 1",#N/A,FALSE,"Outflows-Inflows";"Inflow 2",#N/A,FALSE,"Outflows-Inflows"}</definedName>
    <definedName name="aaaaaaaaaaaaaaaaaaaaaaa_1" hidden="1">{"Outflow 1",#N/A,FALSE,"Outflows-Inflows";"Outflow 2",#N/A,FALSE,"Outflows-Inflows";"Inflow 1",#N/A,FALSE,"Outflows-Inflows";"Inflow 2",#N/A,FALSE,"Outflows-Inflows"}</definedName>
    <definedName name="aaaaaaaaaaaaaaaaaaaaaaaaa" hidden="1">{"Front Page",#N/A,FALSE,"Front and Back"}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asb_1" hidden="1">{#N/A,#N/A,FALSE,"Pharm";#N/A,#N/A,FALSE,"WWCM"}</definedName>
    <definedName name="aaasb_2" hidden="1">{#N/A,#N/A,FALSE,"Pharm";#N/A,#N/A,FALSE,"WWCM"}</definedName>
    <definedName name="aaasb_3" hidden="1">{#N/A,#N/A,FALSE,"Pharm";#N/A,#N/A,FALSE,"WWCM"}</definedName>
    <definedName name="aaasb_4" hidden="1">{#N/A,#N/A,FALSE,"Pharm";#N/A,#N/A,FALSE,"WWCM"}</definedName>
    <definedName name="aaa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b" hidden="1">{#N/A,#N/A,FALSE,"Pharm";#N/A,#N/A,FALSE,"WWCM"}</definedName>
    <definedName name="aab_1" hidden="1">{#N/A,#N/A,FALSE,"Pharm";#N/A,#N/A,FALSE,"WWCM"}</definedName>
    <definedName name="aab_2" hidden="1">{#N/A,#N/A,FALSE,"Pharm";#N/A,#N/A,FALSE,"WWCM"}</definedName>
    <definedName name="aab_3" hidden="1">{#N/A,#N/A,FALSE,"Pharm";#N/A,#N/A,FALSE,"WWCM"}</definedName>
    <definedName name="aab_4" hidden="1">{#N/A,#N/A,FALSE,"Pharm";#N/A,#N/A,FALSE,"WWCM"}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bb" hidden="1">{#N/A,#N/A,FALSE,"Projections";#N/A,#N/A,FALSE,"Multiples Valuation";#N/A,#N/A,FALSE,"LBO";#N/A,#N/A,FALSE,"Multiples_Sensitivity";#N/A,#N/A,FALSE,"Summary"}</definedName>
    <definedName name="aaca" hidden="1">{#N/A,#N/A,FALSE,"Sheet8";#N/A,#N/A,FALSE,"Sheet7"}</definedName>
    <definedName name="aaddd" hidden="1">{#N/A,#N/A,FALSE,"REPORT"}</definedName>
    <definedName name="aaddd_1" hidden="1">{#N/A,#N/A,FALSE,"REPORT"}</definedName>
    <definedName name="aaddd_2" hidden="1">{#N/A,#N/A,FALSE,"REPORT"}</definedName>
    <definedName name="aaddd_3" hidden="1">{#N/A,#N/A,FALSE,"REPORT"}</definedName>
    <definedName name="aaddd_4" hidden="1">{#N/A,#N/A,FALSE,"REPORT"}</definedName>
    <definedName name="aappppppppppppppp" hidden="1">{"EUUTIGRP","COMPANIES",TRUE}</definedName>
    <definedName name="aas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asdfa_1" hidden="1">{"rtn",#N/A,FALSE,"RTN";"tables",#N/A,FALSE,"RTN";"cf",#N/A,FALSE,"CF";"stats",#N/A,FALSE,"Stats";"prop",#N/A,FALSE,"Prop"}</definedName>
    <definedName name="aasdfab" hidden="1">{"rtn",#N/A,FALSE,"RTN";"tables",#N/A,FALSE,"RTN";"cf",#N/A,FALSE,"CF";"stats",#N/A,FALSE,"Stats";"prop",#N/A,FALSE,"Prop"}</definedName>
    <definedName name="aasdfab_1" hidden="1">{"rtn",#N/A,FALSE,"RTN";"tables",#N/A,FALSE,"RTN";"cf",#N/A,FALSE,"CF";"stats",#N/A,FALSE,"Stats";"prop",#N/A,FALSE,"Prop"}</definedName>
    <definedName name="aass" hidden="1">{"detail",#N/A,FALSE,"mfg";"summary",#N/A,FALSE,"mfg"}</definedName>
    <definedName name="aassas" hidden="1">{"PR1","pr1",TRUE,"Sch PR-1"}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>{"'2ND_QUAR'!$A$1:$P$106"}</definedName>
    <definedName name="ab_1" hidden="1">{"rtn",#N/A,FALSE,"RTN";"tables",#N/A,FALSE,"RTN";"cf",#N/A,FALSE,"CF";"stats",#N/A,FALSE,"Stats";"prop",#N/A,FALSE,"Prop"}</definedName>
    <definedName name="ABAND">#REF!</definedName>
    <definedName name="ABANDSUM">#REF!</definedName>
    <definedName name="abc" hidden="1">{"Budget V Actual YTD",#N/A,FALSE,"Budget v Actual"}</definedName>
    <definedName name="abc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d" hidden="1">#REF!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e" hidden="1">______feb05-#REF!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DC" hidden="1">#REF!</definedName>
    <definedName name="abji" hidden="1">{#N/A,"PURCHM",FALSE,"Business Analysis";#N/A,"SPADD",FALSE,"Business Analysis"}</definedName>
    <definedName name="abki9" hidden="1">{#N/A,"PURCHM",FALSE,"Business Analysis";#N/A,"SPADD",FALSE,"Business Analysis"}</definedName>
    <definedName name="ablc" hidden="1">{#N/A,#N/A,FALSE,"ALM-ASISC"}</definedName>
    <definedName name="ablo5" hidden="1">{#N/A,"PURCHM",FALSE,"Business Analysis";#N/A,"SPADD",FALSE,"Business Analysis"}</definedName>
    <definedName name="ABRACADABRA" hidden="1">#REF!</definedName>
    <definedName name="Abrisa" hidden="1">{"FY04_Assets",#N/A,FALSE,"Fin Stmt Budget";"FY04_Liabilities",#N/A,FALSE,"Fin Stmt Budget";"FY04_Inc_Stmt",#N/A,FALSE,"Fin Stmt Budget";"FY04_SOCF",#N/A,FALSE,"Fin Stmt Budget"}</definedName>
    <definedName name="abroad">#REF!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#REF!</definedName>
    <definedName name="acaso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cc" hidden="1">{"Accretion",#N/A,FALSE,"Assum"}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depr">#REF!</definedName>
    <definedName name="accdepr2">#REF!</definedName>
    <definedName name="Access_Button">"X09MCGRAW_INPUT_List"</definedName>
    <definedName name="Access_Button1">"KALKULAC_Pyton_Lista"</definedName>
    <definedName name="AccessDatabase">"C:\My Documents\Jane\Leases\LeaseCalc.mdb"</definedName>
    <definedName name="Accnt">#REF!</definedName>
    <definedName name="accopany">#REF!</definedName>
    <definedName name="account">#REF!</definedName>
    <definedName name="accountbalance">#REF!</definedName>
    <definedName name="accounting">#REF!</definedName>
    <definedName name="Accounting_Date">#REF!</definedName>
    <definedName name="AccountingStandard">#REF!</definedName>
    <definedName name="AccountList">#REF!</definedName>
    <definedName name="AccountListing">#REF!</definedName>
    <definedName name="Accounts_List">#REF!</definedName>
    <definedName name="AccountsPayable">#REF!</definedName>
    <definedName name="AccountsReceivable">#REF!</definedName>
    <definedName name="AccPay">#REF!</definedName>
    <definedName name="AccRec">#REF!</definedName>
    <definedName name="ACCRETE">#REF!</definedName>
    <definedName name="accrued">#REF!</definedName>
    <definedName name="Accrued_1">#REF!</definedName>
    <definedName name="Accrued_2">#REF!</definedName>
    <definedName name="Accrued_3">#REF!</definedName>
    <definedName name="Accrued_4">#REF!</definedName>
    <definedName name="Accrued_5">#REF!</definedName>
    <definedName name="accs" hidden="1">{"detail",#N/A,FALSE,"mfg";"summary",#N/A,FALSE,"mfg"}</definedName>
    <definedName name="ACCT">#REF!</definedName>
    <definedName name="Acct_balances_by_FRx_spreadsheet">#REF!</definedName>
    <definedName name="Accum_Depreciation_1">#REF!</definedName>
    <definedName name="Accum_Depreciation_2">#REF!</definedName>
    <definedName name="Accum_Depreciation_3">#REF!</definedName>
    <definedName name="Accum_Depreciation_4">#REF!</definedName>
    <definedName name="Accum_Depreciation_5">#REF!</definedName>
    <definedName name="Acdfg" hidden="1">{#N/A,#N/A,FALSE,"CMN_FE"}</definedName>
    <definedName name="ACMAD">'[1]טורים 98'!$FC$1:$GH$150</definedName>
    <definedName name="acob" hidden="1">{"'Form'!$A$2:$J$81"}</definedName>
    <definedName name="acq">#REF!</definedName>
    <definedName name="acquire">#REF!</definedName>
    <definedName name="acquirer_name">#REF!</definedName>
    <definedName name="Acquiror">#REF!</definedName>
    <definedName name="AcquirorStockPrice">#REF!</definedName>
    <definedName name="AcquirorToggle">#REF!</definedName>
    <definedName name="ACQUISITIONS">#REF!</definedName>
    <definedName name="ACRS">#REF!</definedName>
    <definedName name="ACT">#REF!</definedName>
    <definedName name="ACT_19_YTD">#REF!</definedName>
    <definedName name="ACT_SH">#REF!</definedName>
    <definedName name="ACT_TOT">#REF!</definedName>
    <definedName name="ACT_V_BUDGET">#REF!</definedName>
    <definedName name="ACT_V_BUDGET_LEE_S.">#REF!</definedName>
    <definedName name="ACT_V_PY_ACT">#REF!</definedName>
    <definedName name="ACT_V_PY_ACT_LEE_S.">#REF!</definedName>
    <definedName name="ACT_YTD">#REF!</definedName>
    <definedName name="Act02BS">#REF!</definedName>
    <definedName name="Act02CF">#REF!</definedName>
    <definedName name="Act02CFtrend">#REF!</definedName>
    <definedName name="ACT18_YTD">#REF!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">#REF!</definedName>
    <definedName name="Active">#REF!</definedName>
    <definedName name="ACTIVE_CUSTOMERS">#REF!</definedName>
    <definedName name="actsmonth">#REF!</definedName>
    <definedName name="actsovhdabsorption">#REF!</definedName>
    <definedName name="actspriorydt">#REF!</definedName>
    <definedName name="actsytd">#REF!</definedName>
    <definedName name="Actual_May_06">#REF!</definedName>
    <definedName name="ActualCFPS0">#REF!</definedName>
    <definedName name="ActualCFPS1">#REF!</definedName>
    <definedName name="ActualCFPS2">#REF!</definedName>
    <definedName name="ActualCFPS3">#REF!</definedName>
    <definedName name="ActualEPS0">#REF!</definedName>
    <definedName name="ActualEPS1">#REF!</definedName>
    <definedName name="ActualEPS2">#REF!</definedName>
    <definedName name="ActualEPS3">#REF!</definedName>
    <definedName name="Actuals">#REF!</definedName>
    <definedName name="Actuals1">#REF!</definedName>
    <definedName name="ActualSalesDataInput">#REF!</definedName>
    <definedName name="actvsfcst">#REF!</definedName>
    <definedName name="ACwvu.FRP_BACKLOG1." hidden="1">#REF!</definedName>
    <definedName name="ACwvu.FRP_backlog2." hidden="1">#REF!</definedName>
    <definedName name="ACwvu.FULL." hidden="1">#REF!</definedName>
    <definedName name="ACwvu.GuV_Gesamtkosten_mit_Prozentspalte." hidden="1">#N/A</definedName>
    <definedName name="ACwvu.GuV_Gesamtkosten_ohne_Prozentspalte." hidden="1">#N/A</definedName>
    <definedName name="ACwvu.GuV_Kurzform_quer." hidden="1">#N/A</definedName>
    <definedName name="ACwvu.MLAIM._.PER._.THUM." hidden="1">#REF!</definedName>
    <definedName name="ACwvu.monthly._.inc._.stmt." hidden="1">#REF!</definedName>
    <definedName name="ACwvu.portrait._.look." hidden="1">#REF!</definedName>
    <definedName name="ACwvu.PROJECTS._.INV_ADV." hidden="1">#REF!</definedName>
    <definedName name="ACwvu.QUARTERLY._.PROFITS." hidden="1">#REF!</definedName>
    <definedName name="ACwvu.REGULAR." hidden="1">#REF!</definedName>
    <definedName name="ACwvu.טוביה." hidden="1">#REF!</definedName>
    <definedName name="ada" hidden="1">{"'Trend_Total'!$A$7:$V$10","'Trend_Total'!$A$1:$V$4"}</definedName>
    <definedName name="adad">{"'NPCGUIDELINES'!$A$1:$J$41"}</definedName>
    <definedName name="adada">{"'NPCGUIDELINES'!$A$1:$J$41"}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aptiveVersionDataDRange">OFFSET(#REF!,,,COUNTA(#REF!)-2,1)</definedName>
    <definedName name="AdaptLinkDataDRange">OFFSET(#REF!,,,COUNTA(#REF!),COUNTA(#REF!))</definedName>
    <definedName name="AdaptLinkDRangeHeader">OFFSET(#REF!,,,1,COUNTA(#REF!))</definedName>
    <definedName name="adasd" hidden="1">{#N/A,#N/A,FALSE,"KA CH  (2)"}</definedName>
    <definedName name="adasdasdasdasd" hidden="1">{"PR1","pr1",TRUE,"Sch PR-1"}</definedName>
    <definedName name="adasdlsp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awe">{"'NPCGUIDELINES'!$A$1:$J$41"}</definedName>
    <definedName name="adb" hidden="1">{#N/A,#N/A,FALSE,"Inc";#N/A,#N/A,FALSE,"Prod";#N/A,#N/A,FALSE,"QInc";#N/A,#N/A,FALSE,"QProd"}</definedName>
    <definedName name="adc" hidden="1">{#N/A,"PURCHM",FALSE,"Business Analysis";#N/A,"SPADD",FALSE,"Business Analysis"}</definedName>
    <definedName name="adcaldla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cd" hidden="1">{#N/A,#N/A,FALSE,"Sheet8";#N/A,#N/A,FALSE,"Sheet7"}</definedName>
    <definedName name="ADCT_PQ_ni">#REF!</definedName>
    <definedName name="addg" hidden="1">{#N/A,#N/A,FALSE,"CBE";#N/A,#N/A,FALSE,"SWK"}</definedName>
    <definedName name="AdditionalEMV">#REF!</definedName>
    <definedName name="additions_years">#REF!</definedName>
    <definedName name="Address">#REF!</definedName>
    <definedName name="Address2">#REF!</definedName>
    <definedName name="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dfa" hidden="1">{"histincome",#N/A,FALSE,"hyfins";"closing balance",#N/A,FALSE,"hyfins"}</definedName>
    <definedName name="adfad" hidden="1">{#N/A,#N/A,FALSE,"ALM-ASISC"}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fdadf" hidden="1">{#N/A,#N/A,TRUE,"Cover";#N/A,#N/A,TRUE,"Header (ld)";#N/A,#N/A,TRUE,"T&amp;O By Region";#N/A,#N/A,TRUE,"Region Charts ";#N/A,#N/A,TRUE,"T&amp;O London";#N/A,#N/A,TRUE,"AD Report";#N/A,#N/A,TRUE,"Var by OU"}</definedName>
    <definedName name="adfasf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gasdysty" hidden="1">{#N/A,#N/A,FALSE,"REPORT"}</definedName>
    <definedName name="adfgasdysty_1" hidden="1">{#N/A,#N/A,FALSE,"REPORT"}</definedName>
    <definedName name="adfgasdysty_2" hidden="1">{#N/A,#N/A,FALSE,"REPORT"}</definedName>
    <definedName name="adfgasdysty_3" hidden="1">{#N/A,#N/A,FALSE,"REPORT"}</definedName>
    <definedName name="adfgasdysty_4" hidden="1">{#N/A,#N/A,FALSE,"REPORT"}</definedName>
    <definedName name="adfj" hidden="1">{"bs",#N/A,FALSE,"SCF"}</definedName>
    <definedName name="adfs" hidden="1">{#N/A,#N/A,FALSE,"PMTABB";#N/A,#N/A,FALSE,"PMTABB"}</definedName>
    <definedName name="adfsfadfasf" hidden="1">{"Outflow 1",#N/A,FALSE,"Outflows-Inflows";"Outflow 2",#N/A,FALSE,"Outflows-Inflows";"Inflow 1",#N/A,FALSE,"Outflows-Inflows";"Inflow 2",#N/A,FALSE,"Outflows-Inflows"}</definedName>
    <definedName name="adfsfadfasf_1" hidden="1">{"Outflow 1",#N/A,FALSE,"Outflows-Inflows";"Outflow 2",#N/A,FALSE,"Outflows-Inflows";"Inflow 1",#N/A,FALSE,"Outflows-Inflows";"Inflow 2",#N/A,FALSE,"Outflows-Inflows"}</definedName>
    <definedName name="adfsfjfjky" hidden="1">{#N/A,#N/A,FALSE,"REPORT"}</definedName>
    <definedName name="adfsfjfjky_1" hidden="1">{#N/A,#N/A,FALSE,"REPORT"}</definedName>
    <definedName name="adfsfjfjky_2" hidden="1">{#N/A,#N/A,FALSE,"REPORT"}</definedName>
    <definedName name="adfsfjfjky_3" hidden="1">{#N/A,#N/A,FALSE,"REPORT"}</definedName>
    <definedName name="adfsfjfjky_4" hidden="1">{#N/A,#N/A,FALSE,"REPORT"}</definedName>
    <definedName name="ADGAGS" hidden="1">{#N/A,#N/A,FALSE,"Aging Summary";#N/A,#N/A,FALSE,"Ratio Analysis";#N/A,#N/A,FALSE,"Test 120 Day Accts";#N/A,#N/A,FALSE,"Tickmarks"}</definedName>
    <definedName name="adgfgd" hidden="1">{"detail",#N/A,FALSE,"mfg";"summary",#N/A,FALSE,"mfg"}</definedName>
    <definedName name="Adjastment_Index">#REF!</definedName>
    <definedName name="AdjTaxes">#REF!</definedName>
    <definedName name="ADJUST_CAP">#REF!</definedName>
    <definedName name="Adjusted_roe_c_corp">#REF!</definedName>
    <definedName name="adjustment">#REF!</definedName>
    <definedName name="AdjustmentToIncomeTaxes">#REF!</definedName>
    <definedName name="adls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option">#REF!</definedName>
    <definedName name="ADR_METHOD">#REF!</definedName>
    <definedName name="adriana" hidden="1">{#N/A,#N/A,FALSE,"Monthly"}</definedName>
    <definedName name="ads" hidden="1">{#N/A,#N/A,FALSE,"Aging Summary";#N/A,#N/A,FALSE,"Ratio Analysis";#N/A,#N/A,FALSE,"Test 120 Day Accts";#N/A,#N/A,FALSE,"Tickmarks"}</definedName>
    <definedName name="ads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SAF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f" hidden="1">{#N/A,#N/A,FALSE,"Job Sched"}</definedName>
    <definedName name="adsfadf" hidden="1">{"'Staffing'!$A$1:$D$62"}</definedName>
    <definedName name="adsfg" hidden="1">{"client cfbs",#N/A,FALSE,"Client"}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h" hidden="1">{"client cfbs",#N/A,FALSE,"Client"}</definedName>
    <definedName name="ADSFSDF" hidden="1">{#N/A,#N/A,FALSE,"Aging Summary";#N/A,#N/A,FALSE,"Ratio Analysis";#N/A,#N/A,FALSE,"Test 120 Day Accts";#N/A,#N/A,FALSE,"Tickmarks"}</definedName>
    <definedName name="ads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dvertising_Expense">'[10]GL-PC'!#REF!</definedName>
    <definedName name="Advisory_Board_Directorship__fees">#REF!</definedName>
    <definedName name="adwsfklj" hidden="1">{"bs",#N/A,FALSE,"SCF"}</definedName>
    <definedName name="ae" hidden="1">#REF!</definedName>
    <definedName name="aeae" hidden="1">{#N/A,#N/A,FALSE,"Trading-Mult ";#N/A,#N/A,FALSE,"Trading-Cap";#N/A,#N/A,FALSE,"Trading-Inc";#N/A,#N/A,FALSE,"Cash Flow";#N/A,#N/A,FALSE,"M&amp;A info"}</definedName>
    <definedName name="aedfadf" hidden="1">#N/A</definedName>
    <definedName name="AEFGEGF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leven" hidden="1">{#N/A,#N/A,FALSE,"Umsatz 99";#N/A,#N/A,FALSE,"ER 99 "}</definedName>
    <definedName name="aeleven_1" hidden="1">{#N/A,#N/A,FALSE,"Umsatz 99";#N/A,#N/A,FALSE,"ER 99 "}</definedName>
    <definedName name="aeleven_1_1" hidden="1">{#N/A,#N/A,FALSE,"Umsatz 99";#N/A,#N/A,FALSE,"ER 99 "}</definedName>
    <definedName name="aeleven_1_2" hidden="1">{#N/A,#N/A,FALSE,"Umsatz 99";#N/A,#N/A,FALSE,"ER 99 "}</definedName>
    <definedName name="aeleven_1_3" hidden="1">{#N/A,#N/A,FALSE,"Umsatz 99";#N/A,#N/A,FALSE,"ER 99 "}</definedName>
    <definedName name="aeleven_1_4" hidden="1">{#N/A,#N/A,FALSE,"Umsatz 99";#N/A,#N/A,FALSE,"ER 99 "}</definedName>
    <definedName name="aeleven_1_5" hidden="1">{#N/A,#N/A,FALSE,"Umsatz 99";#N/A,#N/A,FALSE,"ER 99 "}</definedName>
    <definedName name="aeleven_2" hidden="1">{#N/A,#N/A,FALSE,"Umsatz 99";#N/A,#N/A,FALSE,"ER 99 "}</definedName>
    <definedName name="aeleven_2_1" hidden="1">{#N/A,#N/A,FALSE,"Umsatz 99";#N/A,#N/A,FALSE,"ER 99 "}</definedName>
    <definedName name="aeleven_2_2" hidden="1">{#N/A,#N/A,FALSE,"Umsatz 99";#N/A,#N/A,FALSE,"ER 99 "}</definedName>
    <definedName name="aeleven_2_3" hidden="1">{#N/A,#N/A,FALSE,"Umsatz 99";#N/A,#N/A,FALSE,"ER 99 "}</definedName>
    <definedName name="aeleven_2_4" hidden="1">{#N/A,#N/A,FALSE,"Umsatz 99";#N/A,#N/A,FALSE,"ER 99 "}</definedName>
    <definedName name="aeleven_2_5" hidden="1">{#N/A,#N/A,FALSE,"Umsatz 99";#N/A,#N/A,FALSE,"ER 99 "}</definedName>
    <definedName name="aeleven_3" hidden="1">{#N/A,#N/A,FALSE,"Umsatz 99";#N/A,#N/A,FALSE,"ER 99 "}</definedName>
    <definedName name="aeleven_3_1" hidden="1">{#N/A,#N/A,FALSE,"Umsatz 99";#N/A,#N/A,FALSE,"ER 99 "}</definedName>
    <definedName name="aeleven_3_2" hidden="1">{#N/A,#N/A,FALSE,"Umsatz 99";#N/A,#N/A,FALSE,"ER 99 "}</definedName>
    <definedName name="aeleven_3_3" hidden="1">{#N/A,#N/A,FALSE,"Umsatz 99";#N/A,#N/A,FALSE,"ER 99 "}</definedName>
    <definedName name="aeleven_3_4" hidden="1">{#N/A,#N/A,FALSE,"Umsatz 99";#N/A,#N/A,FALSE,"ER 99 "}</definedName>
    <definedName name="aeleven_3_5" hidden="1">{#N/A,#N/A,FALSE,"Umsatz 99";#N/A,#N/A,FALSE,"ER 99 "}</definedName>
    <definedName name="aeleven_4" hidden="1">{#N/A,#N/A,FALSE,"Umsatz 99";#N/A,#N/A,FALSE,"ER 99 "}</definedName>
    <definedName name="aeleven_4_1" hidden="1">{#N/A,#N/A,FALSE,"Umsatz 99";#N/A,#N/A,FALSE,"ER 99 "}</definedName>
    <definedName name="aeleven_4_2" hidden="1">{#N/A,#N/A,FALSE,"Umsatz 99";#N/A,#N/A,FALSE,"ER 99 "}</definedName>
    <definedName name="aeleven_4_3" hidden="1">{#N/A,#N/A,FALSE,"Umsatz 99";#N/A,#N/A,FALSE,"ER 99 "}</definedName>
    <definedName name="aeleven_4_4" hidden="1">{#N/A,#N/A,FALSE,"Umsatz 99";#N/A,#N/A,FALSE,"ER 99 "}</definedName>
    <definedName name="aeleven_4_5" hidden="1">{#N/A,#N/A,FALSE,"Umsatz 99";#N/A,#N/A,FALSE,"ER 99 "}</definedName>
    <definedName name="aeleven_5" hidden="1">{#N/A,#N/A,FALSE,"Umsatz 99";#N/A,#N/A,FALSE,"ER 99 "}</definedName>
    <definedName name="aeleven_5_1" hidden="1">{#N/A,#N/A,FALSE,"Umsatz 99";#N/A,#N/A,FALSE,"ER 99 "}</definedName>
    <definedName name="aeleven_5_2" hidden="1">{#N/A,#N/A,FALSE,"Umsatz 99";#N/A,#N/A,FALSE,"ER 99 "}</definedName>
    <definedName name="aeleven_5_3" hidden="1">{#N/A,#N/A,FALSE,"Umsatz 99";#N/A,#N/A,FALSE,"ER 99 "}</definedName>
    <definedName name="aeleven_5_4" hidden="1">{#N/A,#N/A,FALSE,"Umsatz 99";#N/A,#N/A,FALSE,"ER 99 "}</definedName>
    <definedName name="aeleven_5_5" hidden="1">{#N/A,#N/A,FALSE,"Umsatz 99";#N/A,#N/A,FALSE,"ER 99 "}</definedName>
    <definedName name="aer" hidden="1">{#N/A,#N/A,FALSE,"EW"}</definedName>
    <definedName name="aererer">{0}</definedName>
    <definedName name="AERGTE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w" hidden="1">{#N/A,"PURCHM",FALSE,"Business Analysis";#N/A,"SPADD",FALSE,"Business Analysis"}</definedName>
    <definedName name="aewe" hidden="1">{"Def Tax Long",#N/A,TRUE,"Financials";"Def Tax Short",#N/A,TRUE,"Financials";"Cons Tax Sched",#N/A,TRUE,"Financials"}</definedName>
    <definedName name="aewfr" hidden="1">{"histincome",#N/A,FALSE,"hyfins";"closing balance",#N/A,FALSE,"hyfins"}</definedName>
    <definedName name="aewfwe" hidden="1">{#N/A,#N/A,FALSE,"Brad_DCFM";#N/A,#N/A,FALSE,"Nick_DCFM";#N/A,#N/A,FALSE,"Mobile_DCFM"}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F">#REF!</definedName>
    <definedName name="afasd" hidden="1">{#N/A,#N/A,FALSE,"Aging Summary";#N/A,#N/A,FALSE,"Ratio Analysis";#N/A,#N/A,FALSE,"Test 120 Day Accts";#N/A,#N/A,FALSE,"Tickmarks"}</definedName>
    <definedName name="afasdka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c" hidden="1">{"detail",#N/A,FALSE,"mfg";"summary",#N/A,FALSE,"mfg"}</definedName>
    <definedName name="a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ADSFDAS" hidden="1">{#N/A,#N/A,FALSE,"REPORT"}</definedName>
    <definedName name="AFDADSFDAS_1" hidden="1">{#N/A,#N/A,FALSE,"REPORT"}</definedName>
    <definedName name="AFDADSFDAS_2" hidden="1">{#N/A,#N/A,FALSE,"REPORT"}</definedName>
    <definedName name="AFDADSFDAS_3" hidden="1">{#N/A,#N/A,FALSE,"REPORT"}</definedName>
    <definedName name="AFDADSFDAS_4" hidden="1">{#N/A,#N/A,FALSE,"REPORT"}</definedName>
    <definedName name="afdas" hidden="1">{"Rev and Exp",#N/A,TRUE,"Financials";"Working Capital",#N/A,TRUE,"Financials"}</definedName>
    <definedName name="afds" hidden="1">{"YTD",#N/A,FALSE,"SUM"}</definedName>
    <definedName name="AFDSOJFAOS" hidden="1">{#N/A,#N/A,FALSE,"ALM-ASISC"}</definedName>
    <definedName name="AFEE">#REF!</definedName>
    <definedName name="AFR" hidden="1">{#N/A,#N/A,FALSE,"שכר מרכז"}</definedName>
    <definedName name="Africa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_1" hidden="1">{#N/A,#N/A,FALSE,"CNS";#N/A,#N/A,FALSE,"Serz";#N/A,#N/A,FALSE,"Ace"}</definedName>
    <definedName name="africa_2" hidden="1">{#N/A,#N/A,FALSE,"CNS";#N/A,#N/A,FALSE,"Serz";#N/A,#N/A,FALSE,"Ace"}</definedName>
    <definedName name="africa_3" hidden="1">{#N/A,#N/A,FALSE,"CNS";#N/A,#N/A,FALSE,"Serz";#N/A,#N/A,FALSE,"Ace"}</definedName>
    <definedName name="africa_4" hidden="1">{#N/A,#N/A,FALSE,"CNS";#N/A,#N/A,FALSE,"Serz";#N/A,#N/A,FALSE,"Ace"}</definedName>
    <definedName name="AFSDF" hidden="1">{#N/A,#N/A,FALSE,"PMTABB";#N/A,#N/A,FALSE,"PMTABB"}</definedName>
    <definedName name="AFSDFSDFDG" hidden="1">{#N/A,#N/A,FALSE,"Aging Summary";#N/A,#N/A,FALSE,"Ratio Analysis";#N/A,#N/A,FALSE,"Test 120 Day Accts";#N/A,#N/A,FALSE,"Tickmarks"}</definedName>
    <definedName name="afsdrt" hidden="1">{#N/A,#N/A,FALSE,"Aging Summary";#N/A,#N/A,FALSE,"Ratio Analysis";#N/A,#N/A,FALSE,"Test 120 Day Accts";#N/A,#N/A,FALSE,"Tickmarks"}</definedName>
    <definedName name="afsfd" hidden="1">#REF!</definedName>
    <definedName name="afssdrt" hidden="1">{#N/A,#N/A,FALSE,"EW"}</definedName>
    <definedName name="After_Tax_WACC">#REF!</definedName>
    <definedName name="AfterTaxItems">#REF!</definedName>
    <definedName name="AfterTaxItemsLQ">#REF!</definedName>
    <definedName name="AfterTaxItemsLQA">#REF!</definedName>
    <definedName name="ag" hidden="1">#REF!</definedName>
    <definedName name="agafdhsdh" hidden="1">{#N/A,#N/A,FALSE,"REPORT"}</definedName>
    <definedName name="agafdhsdh_1" hidden="1">{#N/A,#N/A,FALSE,"REPORT"}</definedName>
    <definedName name="agafdhsdh_2" hidden="1">{#N/A,#N/A,FALSE,"REPORT"}</definedName>
    <definedName name="agafdhsdh_3" hidden="1">{#N/A,#N/A,FALSE,"REPORT"}</definedName>
    <definedName name="agafdhsdh_4" hidden="1">{#N/A,#N/A,FALSE,"REPORT"}</definedName>
    <definedName name="agagadsg" hidden="1">{#N/A,#N/A,FALSE,"Aging Summary";#N/A,#N/A,FALSE,"Ratio Analysis";#N/A,#N/A,FALSE,"Test 120 Day Accts";#N/A,#N/A,FALSE,"Tickmarks"}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E">#REF!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cy_Commission_latest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fg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ggregate_Capital_Charge">#REF!</definedName>
    <definedName name="aghe">{"'1098trans'!$A$10:$F$64","'1098trans'!$A$65:$A$66","'1098trans'!$A$67:$D$69","'1098trans'!$A$64:$F$69"}</definedName>
    <definedName name="aghe1">{"'1098trans'!$A$10:$F$64","'1098trans'!$A$65:$A$66","'1098trans'!$A$67:$D$69","'1098trans'!$A$64:$F$69"}</definedName>
    <definedName name="AGI">'[1]טורים 98'!$GT$191</definedName>
    <definedName name="AGINIS">#REF!</definedName>
    <definedName name="agng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ng_1_1" hidden="1">{#N/A,#N/A,FALSE,"Aging Summary";#N/A,#N/A,FALSE,"Ratio Analysis";#N/A,#N/A,FALSE,"Test 120 Day Accts";#N/A,#N/A,FALSE,"Tickmarks"}</definedName>
    <definedName name="agng_1_2" hidden="1">{#N/A,#N/A,FALSE,"Aging Summary";#N/A,#N/A,FALSE,"Ratio Analysis";#N/A,#N/A,FALSE,"Test 120 Day Accts";#N/A,#N/A,FALSE,"Tickmarks"}</definedName>
    <definedName name="agng_1_3" hidden="1">{#N/A,#N/A,FALSE,"Aging Summary";#N/A,#N/A,FALSE,"Ratio Analysis";#N/A,#N/A,FALSE,"Test 120 Day Accts";#N/A,#N/A,FALSE,"Tickmarks"}</definedName>
    <definedName name="agng_1_4" hidden="1">{#N/A,#N/A,FALSE,"Aging Summary";#N/A,#N/A,FALSE,"Ratio Analysis";#N/A,#N/A,FALSE,"Test 120 Day Accts";#N/A,#N/A,FALSE,"Tickmarks"}</definedName>
    <definedName name="agng_1_5" hidden="1">{#N/A,#N/A,FALSE,"Aging Summary";#N/A,#N/A,FALSE,"Ratio Analysis";#N/A,#N/A,FALSE,"Test 120 Day Accts";#N/A,#N/A,FALSE,"Tickmarks"}</definedName>
    <definedName name="agng_2" hidden="1">{#N/A,#N/A,FALSE,"Aging Summary";#N/A,#N/A,FALSE,"Ratio Analysis";#N/A,#N/A,FALSE,"Test 120 Day Accts";#N/A,#N/A,FALSE,"Tickmarks"}</definedName>
    <definedName name="agng_2_1" hidden="1">{#N/A,#N/A,FALSE,"Aging Summary";#N/A,#N/A,FALSE,"Ratio Analysis";#N/A,#N/A,FALSE,"Test 120 Day Accts";#N/A,#N/A,FALSE,"Tickmarks"}</definedName>
    <definedName name="agng_2_2" hidden="1">{#N/A,#N/A,FALSE,"Aging Summary";#N/A,#N/A,FALSE,"Ratio Analysis";#N/A,#N/A,FALSE,"Test 120 Day Accts";#N/A,#N/A,FALSE,"Tickmarks"}</definedName>
    <definedName name="agng_2_3" hidden="1">{#N/A,#N/A,FALSE,"Aging Summary";#N/A,#N/A,FALSE,"Ratio Analysis";#N/A,#N/A,FALSE,"Test 120 Day Accts";#N/A,#N/A,FALSE,"Tickmarks"}</definedName>
    <definedName name="agng_2_4" hidden="1">{#N/A,#N/A,FALSE,"Aging Summary";#N/A,#N/A,FALSE,"Ratio Analysis";#N/A,#N/A,FALSE,"Test 120 Day Accts";#N/A,#N/A,FALSE,"Tickmarks"}</definedName>
    <definedName name="agng_2_5" hidden="1">{#N/A,#N/A,FALSE,"Aging Summary";#N/A,#N/A,FALSE,"Ratio Analysis";#N/A,#N/A,FALSE,"Test 120 Day Accts";#N/A,#N/A,FALSE,"Tickmarks"}</definedName>
    <definedName name="agng_3" hidden="1">{#N/A,#N/A,FALSE,"Aging Summary";#N/A,#N/A,FALSE,"Ratio Analysis";#N/A,#N/A,FALSE,"Test 120 Day Accts";#N/A,#N/A,FALSE,"Tickmarks"}</definedName>
    <definedName name="agng_3_1" hidden="1">{#N/A,#N/A,FALSE,"Aging Summary";#N/A,#N/A,FALSE,"Ratio Analysis";#N/A,#N/A,FALSE,"Test 120 Day Accts";#N/A,#N/A,FALSE,"Tickmarks"}</definedName>
    <definedName name="agng_3_2" hidden="1">{#N/A,#N/A,FALSE,"Aging Summary";#N/A,#N/A,FALSE,"Ratio Analysis";#N/A,#N/A,FALSE,"Test 120 Day Accts";#N/A,#N/A,FALSE,"Tickmarks"}</definedName>
    <definedName name="agng_3_3" hidden="1">{#N/A,#N/A,FALSE,"Aging Summary";#N/A,#N/A,FALSE,"Ratio Analysis";#N/A,#N/A,FALSE,"Test 120 Day Accts";#N/A,#N/A,FALSE,"Tickmarks"}</definedName>
    <definedName name="agng_3_4" hidden="1">{#N/A,#N/A,FALSE,"Aging Summary";#N/A,#N/A,FALSE,"Ratio Analysis";#N/A,#N/A,FALSE,"Test 120 Day Accts";#N/A,#N/A,FALSE,"Tickmarks"}</definedName>
    <definedName name="agng_3_5" hidden="1">{#N/A,#N/A,FALSE,"Aging Summary";#N/A,#N/A,FALSE,"Ratio Analysis";#N/A,#N/A,FALSE,"Test 120 Day Accts";#N/A,#N/A,FALSE,"Tickmarks"}</definedName>
    <definedName name="agng_4" hidden="1">{#N/A,#N/A,FALSE,"Aging Summary";#N/A,#N/A,FALSE,"Ratio Analysis";#N/A,#N/A,FALSE,"Test 120 Day Accts";#N/A,#N/A,FALSE,"Tickmarks"}</definedName>
    <definedName name="agng_4_1" hidden="1">{#N/A,#N/A,FALSE,"Aging Summary";#N/A,#N/A,FALSE,"Ratio Analysis";#N/A,#N/A,FALSE,"Test 120 Day Accts";#N/A,#N/A,FALSE,"Tickmarks"}</definedName>
    <definedName name="agng_4_2" hidden="1">{#N/A,#N/A,FALSE,"Aging Summary";#N/A,#N/A,FALSE,"Ratio Analysis";#N/A,#N/A,FALSE,"Test 120 Day Accts";#N/A,#N/A,FALSE,"Tickmarks"}</definedName>
    <definedName name="agng_4_3" hidden="1">{#N/A,#N/A,FALSE,"Aging Summary";#N/A,#N/A,FALSE,"Ratio Analysis";#N/A,#N/A,FALSE,"Test 120 Day Accts";#N/A,#N/A,FALSE,"Tickmarks"}</definedName>
    <definedName name="agng_4_4" hidden="1">{#N/A,#N/A,FALSE,"Aging Summary";#N/A,#N/A,FALSE,"Ratio Analysis";#N/A,#N/A,FALSE,"Test 120 Day Accts";#N/A,#N/A,FALSE,"Tickmarks"}</definedName>
    <definedName name="agng_4_5" hidden="1">{#N/A,#N/A,FALSE,"Aging Summary";#N/A,#N/A,FALSE,"Ratio Analysis";#N/A,#N/A,FALSE,"Test 120 Day Accts";#N/A,#N/A,FALSE,"Tickmarks"}</definedName>
    <definedName name="agng_5" hidden="1">{#N/A,#N/A,FALSE,"Aging Summary";#N/A,#N/A,FALSE,"Ratio Analysis";#N/A,#N/A,FALSE,"Test 120 Day Accts";#N/A,#N/A,FALSE,"Tickmarks"}</definedName>
    <definedName name="agng_5_1" hidden="1">{#N/A,#N/A,FALSE,"Aging Summary";#N/A,#N/A,FALSE,"Ratio Analysis";#N/A,#N/A,FALSE,"Test 120 Day Accts";#N/A,#N/A,FALSE,"Tickmarks"}</definedName>
    <definedName name="agng_5_2" hidden="1">{#N/A,#N/A,FALSE,"Aging Summary";#N/A,#N/A,FALSE,"Ratio Analysis";#N/A,#N/A,FALSE,"Test 120 Day Accts";#N/A,#N/A,FALSE,"Tickmarks"}</definedName>
    <definedName name="agng_5_3" hidden="1">{#N/A,#N/A,FALSE,"Aging Summary";#N/A,#N/A,FALSE,"Ratio Analysis";#N/A,#N/A,FALSE,"Test 120 Day Accts";#N/A,#N/A,FALSE,"Tickmarks"}</definedName>
    <definedName name="agng_5_4" hidden="1">{#N/A,#N/A,FALSE,"Aging Summary";#N/A,#N/A,FALSE,"Ratio Analysis";#N/A,#N/A,FALSE,"Test 120 Day Accts";#N/A,#N/A,FALSE,"Tickmarks"}</definedName>
    <definedName name="agng_5_5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sgaghgfj_1" hidden="1">{#N/A,#N/A,FALSE,"Pharm";#N/A,#N/A,FALSE,"WWCM"}</definedName>
    <definedName name="agsgaghgfj_2" hidden="1">{#N/A,#N/A,FALSE,"Pharm";#N/A,#N/A,FALSE,"WWCM"}</definedName>
    <definedName name="agsgaghgfj_3" hidden="1">{#N/A,#N/A,FALSE,"Pharm";#N/A,#N/A,FALSE,"WWCM"}</definedName>
    <definedName name="agsgaghgfj_4" hidden="1">{#N/A,#N/A,FALSE,"Pharm";#N/A,#N/A,FALSE,"WWCM"}</definedName>
    <definedName name="ah" hidden="1">#REF!</definedName>
    <definedName name="ahahahahaha" hidden="1">{"'Server Configuration'!$A$1:$DB$281"}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expenses_curr" hidden="1">#REF!</definedName>
    <definedName name="ahf_medical_expenses_prior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goe">{"'1098trans'!$A$10:$F$64","'1098trans'!$A$65:$A$66","'1098trans'!$A$67:$D$69","'1098trans'!$A$64:$F$69"}</definedName>
    <definedName name="Air_conditioning">#REF!</definedName>
    <definedName name="aj" hidden="1">#REF!</definedName>
    <definedName name="AJHFkjDGHF" hidden="1">{"Annual_Income",#N/A,FALSE,"Report Page";"Balance_Cash_Flow",#N/A,FALSE,"Report Page";"Quarterly_Income",#N/A,FALSE,"Report Page"}</definedName>
    <definedName name="ak" hidden="1">#REF!</definedName>
    <definedName name="akdkd" hidden="1">{#N/A,#N/A,FALSE,"ALM-ASISC"}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" hidden="1">#REF!</definedName>
    <definedName name="Alaska_totalfleet">#REF!</definedName>
    <definedName name="ALCAN2000">#REF!</definedName>
    <definedName name="ALCAN2001">#REF!</definedName>
    <definedName name="ALCAN2002">#REF!</definedName>
    <definedName name="ALCAN2003">#REF!</definedName>
    <definedName name="ALCAN99">#REF!</definedName>
    <definedName name="ALCANB2000">#REF!</definedName>
    <definedName name="alex" hidden="1">{#N/A,#N/A,FALSE,"REPORT"}</definedName>
    <definedName name="alex_1" hidden="1">{#N/A,#N/A,FALSE,"REPORT"}</definedName>
    <definedName name="alex_2" hidden="1">{#N/A,#N/A,FALSE,"REPORT"}</definedName>
    <definedName name="alex_3" hidden="1">{#N/A,#N/A,FALSE,"REPORT"}</definedName>
    <definedName name="alex_4" hidden="1">{#N/A,#N/A,FALSE,"REPORT"}</definedName>
    <definedName name="alexan" hidden="1">{#N/A,#N/A,FALSE,"REPORT"}</definedName>
    <definedName name="alexan_1" hidden="1">{#N/A,#N/A,FALSE,"REPORT"}</definedName>
    <definedName name="alexan_2" hidden="1">{#N/A,#N/A,FALSE,"REPORT"}</definedName>
    <definedName name="alexan_3" hidden="1">{#N/A,#N/A,FALSE,"REPORT"}</definedName>
    <definedName name="alexan_4" hidden="1">{#N/A,#N/A,FALSE,"REPORT"}</definedName>
    <definedName name="All">#REF!</definedName>
    <definedName name="ALL_CATEGORIES">#REF!</definedName>
    <definedName name="ALL_TIMES">#REF!</definedName>
    <definedName name="All_Trans">#REF!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" hidden="1">{"summary",#N/A,FALSE,"2000 vs 1999";"detail",#N/A,FALSE,"2000 vs 1999"}</definedName>
    <definedName name="ALLOC">#REF!</definedName>
    <definedName name="ALLOC_01">Investor_Deck_Calculations!$D$98</definedName>
    <definedName name="ALLOC_01_PCT">Investor_Deck_Calculations!$D$94</definedName>
    <definedName name="ALLOC_02">Investor_Deck_Calculations!$D$99</definedName>
    <definedName name="ALLOC_02_PCT">Investor_Deck_Calculations!$D$95</definedName>
    <definedName name="ALLOC_03">Investor_Deck_Calculations!$D$100</definedName>
    <definedName name="ALLOC_03_PCT">Investor_Deck_Calculations!$D$96</definedName>
    <definedName name="ALLOC_04">Investor_Deck_Calculations!$D$101</definedName>
    <definedName name="ALLOC_04_PCT">Investor_Deck_Calculations!$D$97</definedName>
    <definedName name="ALLOCATION">#REF!</definedName>
    <definedName name="Allowance" hidden="1">{"'Trend_Total'!$A$7:$V$10","'Trend_Total'!$A$1:$V$4"}</definedName>
    <definedName name="AllTables">{1}</definedName>
    <definedName name="alpha">#REF!</definedName>
    <definedName name="Altamont_workarea">#REF!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">#REF!</definedName>
    <definedName name="amir">#N/A</definedName>
    <definedName name="amit" hidden="1">{"Balance Sheet",#N/A,FALSE,"Balsheet";"Assets Schedule",#N/A,FALSE,"Balsheet";"Abstract",#N/A,FALSE,"Balsheet"}</definedName>
    <definedName name="AMN">[11]אמן!#REF!</definedName>
    <definedName name="amort">#REF!</definedName>
    <definedName name="AMORT12">#REF!</definedName>
    <definedName name="Amort16">#REF!</definedName>
    <definedName name="Amort17">#REF!</definedName>
    <definedName name="AMORT19">#REF!</definedName>
    <definedName name="AMORT22">#REF!</definedName>
    <definedName name="AMORT3">#REF!</definedName>
    <definedName name="AMORT4">#REF!</definedName>
    <definedName name="AMORT6">#REF!</definedName>
    <definedName name="AMORT7">#REF!</definedName>
    <definedName name="AMORT8">#REF!</definedName>
    <definedName name="Amortization">#REF!</definedName>
    <definedName name="AmortizationOfDeferredFinancingCosts">#REF!</definedName>
    <definedName name="AmortizationTable">#REF!</definedName>
    <definedName name="AmountPaid">#REF!</definedName>
    <definedName name="AmountPaidPerShare">#REF!</definedName>
    <definedName name="amountpsf">#REF!</definedName>
    <definedName name="amountrow">#REF!</definedName>
    <definedName name="AMT">#REF!</definedName>
    <definedName name="an" hidden="1">#REF!</definedName>
    <definedName name="añ" hidden="1">{"Performance Details",#N/A,FALSE,"Current Yr";"Performance Details",#N/A,FALSE,"Budget";"Performance Details",#N/A,FALSE,"Prior Year"}</definedName>
    <definedName name="ANADOLU">#REF!</definedName>
    <definedName name="ANALITICO">#REF!</definedName>
    <definedName name="analysis">#REF!</definedName>
    <definedName name="analysis01_act" hidden="1">{#N/A,#N/A,TRUE,"96ANALYS"}</definedName>
    <definedName name="ANALYSIS12_act" hidden="1">{#N/A,#N/A,TRUE,"96ANALYS"}</definedName>
    <definedName name="Analyst">#REF!</definedName>
    <definedName name="and" hidden="1">{"fax (BS)",#N/A,FALSE,"BS";"fax (CF)",#N/A,FALSE,"CF";"fax (seg)",#N/A,FALSE,"Seg";"fax (telecomm)",#N/A,FALSE,"telecomm";"fax (infodisplay)",#N/A,FALSE,"infodisplay";"fax (am)",#N/A,FALSE,"AM";"fax (is)",#N/A,FALSE,"IS"}</definedName>
    <definedName name="andy" hidden="1">{#N/A,#N/A,FALSE,"REPORT"}</definedName>
    <definedName name="andy_1" hidden="1">{#N/A,#N/A,FALSE,"REPORT"}</definedName>
    <definedName name="andy_2" hidden="1">{#N/A,#N/A,FALSE,"REPORT"}</definedName>
    <definedName name="andy_3" hidden="1">{#N/A,#N/A,FALSE,"REPORT"}</definedName>
    <definedName name="andy_4" hidden="1">{#N/A,#N/A,FALSE,"REPORT"}</definedName>
    <definedName name="ANI">#REF!</definedName>
    <definedName name="Anju" hidden="1">{"'IG3Q99'!$A$306:$I$356"}</definedName>
    <definedName name="ann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Daysq">#REF!</definedName>
    <definedName name="annex1">#REF!</definedName>
    <definedName name="annex2">#REF!</definedName>
    <definedName name="ANNEXA">#REF!</definedName>
    <definedName name="AnnoucementDate">#REF!</definedName>
    <definedName name="Annual_1" hidden="1">{"standalone1",#N/A,FALSE,"DCFBase";"standalone2",#N/A,FALSE,"DCFBase"}</definedName>
    <definedName name="Annual_1_1" hidden="1">{"standalone1",#N/A,FALSE,"DCFBase";"standalone2",#N/A,FALSE,"DCFBase"}</definedName>
    <definedName name="Annual_1_2" hidden="1">{"standalone1",#N/A,FALSE,"DCFBase";"standalone2",#N/A,FALSE,"DCFBase"}</definedName>
    <definedName name="Annual_1_3" hidden="1">{"standalone1",#N/A,FALSE,"DCFBase";"standalone2",#N/A,FALSE,"DCFBase"}</definedName>
    <definedName name="Annual_1_4" hidden="1">{"standalone1",#N/A,FALSE,"DCFBase";"standalone2",#N/A,FALSE,"DCFBase"}</definedName>
    <definedName name="Annual_1_5" hidden="1">{"standalone1",#N/A,FALSE,"DCFBase";"standalone2",#N/A,FALSE,"DCFBase"}</definedName>
    <definedName name="Annual_2" hidden="1">{"standalone1",#N/A,FALSE,"DCFBase";"standalone2",#N/A,FALSE,"DCFBase"}</definedName>
    <definedName name="Annual_2_1" hidden="1">{"standalone1",#N/A,FALSE,"DCFBase";"standalone2",#N/A,FALSE,"DCFBase"}</definedName>
    <definedName name="Annual_2_2" hidden="1">{"standalone1",#N/A,FALSE,"DCFBase";"standalone2",#N/A,FALSE,"DCFBase"}</definedName>
    <definedName name="Annual_2_3" hidden="1">{"standalone1",#N/A,FALSE,"DCFBase";"standalone2",#N/A,FALSE,"DCFBase"}</definedName>
    <definedName name="Annual_2_4" hidden="1">{"standalone1",#N/A,FALSE,"DCFBase";"standalone2",#N/A,FALSE,"DCFBase"}</definedName>
    <definedName name="Annual_2_5" hidden="1">{"standalone1",#N/A,FALSE,"DCFBase";"standalone2",#N/A,FALSE,"DCFBase"}</definedName>
    <definedName name="Annual_3" hidden="1">{"standalone1",#N/A,FALSE,"DCFBase";"standalone2",#N/A,FALSE,"DCFBase"}</definedName>
    <definedName name="Annual_3_1" hidden="1">{"standalone1",#N/A,FALSE,"DCFBase";"standalone2",#N/A,FALSE,"DCFBase"}</definedName>
    <definedName name="Annual_3_2" hidden="1">{"standalone1",#N/A,FALSE,"DCFBase";"standalone2",#N/A,FALSE,"DCFBase"}</definedName>
    <definedName name="Annual_3_3" hidden="1">{"standalone1",#N/A,FALSE,"DCFBase";"standalone2",#N/A,FALSE,"DCFBase"}</definedName>
    <definedName name="Annual_3_4" hidden="1">{"standalone1",#N/A,FALSE,"DCFBase";"standalone2",#N/A,FALSE,"DCFBase"}</definedName>
    <definedName name="Annual_3_5" hidden="1">{"standalone1",#N/A,FALSE,"DCFBase";"standalone2",#N/A,FALSE,"DCFBase"}</definedName>
    <definedName name="Annual_4" hidden="1">{"standalone1",#N/A,FALSE,"DCFBase";"standalone2",#N/A,FALSE,"DCFBase"}</definedName>
    <definedName name="Annual_4_1" hidden="1">{"standalone1",#N/A,FALSE,"DCFBase";"standalone2",#N/A,FALSE,"DCFBase"}</definedName>
    <definedName name="Annual_4_2" hidden="1">{"standalone1",#N/A,FALSE,"DCFBase";"standalone2",#N/A,FALSE,"DCFBase"}</definedName>
    <definedName name="Annual_4_3" hidden="1">{"standalone1",#N/A,FALSE,"DCFBase";"standalone2",#N/A,FALSE,"DCFBase"}</definedName>
    <definedName name="Annual_4_4" hidden="1">{"standalone1",#N/A,FALSE,"DCFBase";"standalone2",#N/A,FALSE,"DCFBase"}</definedName>
    <definedName name="Annual_4_5" hidden="1">{"standalone1",#N/A,FALSE,"DCFBase";"standalone2",#N/A,FALSE,"DCFBase"}</definedName>
    <definedName name="Annual_5" hidden="1">{"standalone1",#N/A,FALSE,"DCFBase";"standalone2",#N/A,FALSE,"DCFBase"}</definedName>
    <definedName name="Annual_5_1" hidden="1">{"standalone1",#N/A,FALSE,"DCFBase";"standalone2",#N/A,FALSE,"DCFBase"}</definedName>
    <definedName name="Annual_5_2" hidden="1">{"standalone1",#N/A,FALSE,"DCFBase";"standalone2",#N/A,FALSE,"DCFBase"}</definedName>
    <definedName name="Annual_5_3" hidden="1">{"standalone1",#N/A,FALSE,"DCFBase";"standalone2",#N/A,FALSE,"DCFBase"}</definedName>
    <definedName name="Annual_5_4" hidden="1">{"standalone1",#N/A,FALSE,"DCFBase";"standalone2",#N/A,FALSE,"DCFBase"}</definedName>
    <definedName name="Annual_5_5" hidden="1">{"standalone1",#N/A,FALSE,"DCFBase";"standalone2",#N/A,FALSE,"DCFBase"}</definedName>
    <definedName name="Annual_Maintenance">#REF!</definedName>
    <definedName name="Annualization">#REF!</definedName>
    <definedName name="annualq">#REF!</definedName>
    <definedName name="anscount">2</definedName>
    <definedName name="anything" hidden="1">{#N/A,#N/A,FALSE,"Output";#N/A,#N/A,FALSE,"Cover Sheet";#N/A,#N/A,FALSE,"Current Mkt. Projections"}</definedName>
    <definedName name="ao" hidden="1">#REF!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C" hidden="1">{"","","'Curves'!$E$55","'Curves'!$F$55","","","","","",""}</definedName>
    <definedName name="aomnc" hidden="1">{"fax (BS)",#N/A,FALSE,"BS";"fax (CF)",#N/A,FALSE,"CF";"fax (seg)",#N/A,FALSE,"Seg";"fax (telecomm)",#N/A,FALSE,"telecomm";"fax (infodisplay)",#N/A,FALSE,"infodisplay";"fax (am)",#N/A,FALSE,"AM";"fax (is)",#N/A,FALSE,"IS"}</definedName>
    <definedName name="aong">{"'1098trans'!$A$10:$F$64","'1098trans'!$A$65:$A$66","'1098trans'!$A$67:$D$69","'1098trans'!$A$64:$F$69"}</definedName>
    <definedName name="AOP_19_YTD">#REF!</definedName>
    <definedName name="AOP_YTD">#REF!</definedName>
    <definedName name="AOP18_YTD">#REF!</definedName>
    <definedName name="ap" hidden="1">#REF!</definedName>
    <definedName name="AP_1">#REF!</definedName>
    <definedName name="AP_2">#REF!</definedName>
    <definedName name="AP_3">#REF!</definedName>
    <definedName name="AP_4">#REF!</definedName>
    <definedName name="AP_5">#REF!</definedName>
    <definedName name="ap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N">#REF!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e">#REF!</definedName>
    <definedName name="appendix">#REF!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ON_FEE_INCOME">#REF!</definedName>
    <definedName name="APR_BUD">#REF!</definedName>
    <definedName name="APT">#REF!</definedName>
    <definedName name="APT_EXH">#REF!</definedName>
    <definedName name="APWREFDSP500" hidden="1">"'S&amp;P 500"</definedName>
    <definedName name="APWREFVOMNICARE" hidden="1">"'OCR-US"</definedName>
    <definedName name="APWREFVSP500" hidden="1">"'SP50"</definedName>
    <definedName name="APWREFVTICKER" hidden="1">"'='Sheet1'!$B$7"</definedName>
    <definedName name="aq" hidden="1">#REF!</definedName>
    <definedName name="aqdf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qdwfegr" hidden="1">#REF!</definedName>
    <definedName name="aqw" hidden="1">#REF!</definedName>
    <definedName name="aqwertyu" hidden="1">#REF!</definedName>
    <definedName name="ar" hidden="1">{#N/A,#N/A,FALSE,"Status of Projects";#N/A,#N/A,FALSE,"CEA-TEC";#N/A,#N/A,FALSE,"U-Constr.";#N/A,#N/A,FALSE,"summary";#N/A,#N/A,FALSE,"PPP-3 yrs"}</definedName>
    <definedName name="AR_1">#REF!</definedName>
    <definedName name="AR_2">#REF!</definedName>
    <definedName name="AR_3">#REF!</definedName>
    <definedName name="AR_4">#REF!</definedName>
    <definedName name="AR_5">#REF!</definedName>
    <definedName name="ARA" hidden="1">#REF!</definedName>
    <definedName name="ARA_Threshold">#REF!</definedName>
    <definedName name="ARAnew" hidden="1">#REF!</definedName>
    <definedName name="ARC_Training">'[10]GL-PC'!#REF!</definedName>
    <definedName name="ARC_Training_MSaaS">'[10]GL-PC'!#REF!</definedName>
    <definedName name="ARCO_Royalty">#REF!</definedName>
    <definedName name="are" hidden="1">{#N/A,#N/A,FALSE,"Sheet1"}</definedName>
    <definedName name="ares">{"DCF","UPSIDE CASE",FALSE,"Sheet1";"DCF","BASE CASE",FALSE,"Sheet1";"DCF","DOWNSIDE CASE",FALSE,"Sheet1"}</definedName>
    <definedName name="argqe" hidden="1">{#N/A,#N/A,FALSE,"puboff";#N/A,#N/A,FALSE,"financials";#N/A,#N/A,FALSE,"valuation";#N/A,#N/A,FALSE,"split"}</definedName>
    <definedName name="ARM" hidden="1">{#N/A,#N/A,FALSE,"Trading-Mult ";#N/A,#N/A,FALSE,"Trading-Cap";#N/A,#N/A,FALSE,"Trading-Inc";#N/A,#N/A,FALSE,"Cash Flow";#N/A,#N/A,FALSE,"M&amp;A info"}</definedName>
    <definedName name="ArmaPPA" hidden="1">{#N/A,#N/A,FALSE,"Sheet8";#N/A,#N/A,FALSE,"Sheet7"}</definedName>
    <definedName name="ARN" hidden="1">{"GAAP Deprec",#N/A,TRUE,"Financials";"Tax Deprec",#N/A,TRUE,"Financials"}</definedName>
    <definedName name="ARP_Threshold">#REF!</definedName>
    <definedName name="ARPU" hidden="1">{"FCB_ALL",#N/A,FALSE,"FCB"}</definedName>
    <definedName name="ARR_CURRENT">Investor_Deck_Calculations!$D$21</definedName>
    <definedName name="ARR_FY29">Investor_Deck_Calculations!$D$71</definedName>
    <definedName name="ARR_GROWTH">Investor_Deck_Calculations!$D$22</definedName>
    <definedName name="ARR_TODAY">Investor_Deck_Calculations!$D$70</definedName>
    <definedName name="arrCyDates" hidden="1">{38718,38749,38777,38808,38838,38869,38899,38930,38961,38991,39022,39052}</definedName>
    <definedName name="ARroll" hidden="1">{"print 1.6",#N/A,FALSE,"Sheet1";"print 2.6",#N/A,FALSE,"Sheet1";"print 3.6",#N/A,FALSE,"Sheet1";"print 4.6",#N/A,FALSE,"Sheet1";"print 5.6",#N/A,FALSE,"Sheet1";"print 6.6",#N/A,FALSE,"Sheet1"}</definedName>
    <definedName name="ARroll_1" hidden="1">{"print 1.6",#N/A,FALSE,"Sheet1";"print 2.6",#N/A,FALSE,"Sheet1";"print 3.6",#N/A,FALSE,"Sheet1";"print 4.6",#N/A,FALSE,"Sheet1";"print 5.6",#N/A,FALSE,"Sheet1";"print 6.6",#N/A,FALSE,"Sheet1"}</definedName>
    <definedName name="arrPyDates" hidden="1">{38353,38384,38412,38443,38473,38504,38534,38565,38596,38626,38657,38687}</definedName>
    <definedName name="arsdf" hidden="1">{#N/A,#N/A,FALSE,"Aging Summary";#N/A,#N/A,FALSE,"Ratio Analysis";#N/A,#N/A,FALSE,"Test 120 Day Accts";#N/A,#N/A,FALSE,"Tickmarks"}</definedName>
    <definedName name="AS">#REF!</definedName>
    <definedName name="as\" hidden="1">{"'PS-SOTM'!$A$1","'PS-SOTM'!$A$2:$M$30","'PS-SOTM'!$A$31:$A$38"}</definedName>
    <definedName name="as_1" hidden="1">{"Outflow 1",#N/A,FALSE,"Outflows-Inflows";"Outflow 2",#N/A,FALSE,"Outflows-Inflows";"Inflow 1",#N/A,FALSE,"Outflows-Inflows";"Inflow 2",#N/A,FALSE,"Outflows-Inflows"}</definedName>
    <definedName name="AS_2" hidden="1">{#N/A,#N/A,FALSE,"Pharm";#N/A,#N/A,FALSE,"WWCM"}</definedName>
    <definedName name="AS_3" hidden="1">{#N/A,#N/A,FALSE,"Pharm";#N/A,#N/A,FALSE,"WWCM"}</definedName>
    <definedName name="AS_4" hidden="1">{#N/A,#N/A,FALSE,"Pharm";#N/A,#N/A,FALSE,"WWCM"}</definedName>
    <definedName name="AS2DocOpenMode" hidden="1">"AS2DocumentEdit"</definedName>
    <definedName name="AS2DocOpenMode_1">"AS2DocumentEdit"</definedName>
    <definedName name="AS2HasNoAutoHeaderFooter">" "</definedName>
    <definedName name="AS2NamedRange">6</definedName>
    <definedName name="AS2ReportLS">1</definedName>
    <definedName name="AS2StaticLS" hidden="1">#REF!</definedName>
    <definedName name="AS2SyncStepLS">0</definedName>
    <definedName name="AS2TickmarkLS" hidden="1">#REF!</definedName>
    <definedName name="AS2VersionLS">300</definedName>
    <definedName name="asa">{"'NPCGUIDELINES'!$A$1:$J$41"}</definedName>
    <definedName name="asaawq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asad" hidden="1">"C6021"</definedName>
    <definedName name="asas" hidden="1">{#N/A,#N/A,FALSE,"Pharm";#N/A,#N/A,FALSE,"WWCM"}</definedName>
    <definedName name="asas_1" hidden="1">{#N/A,#N/A,FALSE,"Pharm";#N/A,#N/A,FALSE,"WWCM"}</definedName>
    <definedName name="asas_2" hidden="1">{#N/A,#N/A,FALSE,"Pharm";#N/A,#N/A,FALSE,"WWCM"}</definedName>
    <definedName name="asas_3" hidden="1">{#N/A,#N/A,FALSE,"Pharm";#N/A,#N/A,FALSE,"WWCM"}</definedName>
    <definedName name="asas_4" hidden="1">{#N/A,#N/A,FALSE,"Pharm";#N/A,#N/A,FALSE,"WWCM"}</definedName>
    <definedName name="asasasasas" hidden="1">{"PR1","pr1",TRUE,"Sch PR-1"}</definedName>
    <definedName name="asd" hidden="1">#REF!</definedName>
    <definedName name="asd_1" hidden="1">{#N/A,#N/A,FALSE,"Pharm";#N/A,#N/A,FALSE,"WWCM"}</definedName>
    <definedName name="asd_2" hidden="1">{#N/A,#N/A,FALSE,"Pharm";#N/A,#N/A,FALSE,"WWCM"}</definedName>
    <definedName name="asd_3" hidden="1">{#N/A,#N/A,FALSE,"Pharm";#N/A,#N/A,FALSE,"WWCM"}</definedName>
    <definedName name="asd_4" hidden="1">{#N/A,#N/A,FALSE,"Pharm";#N/A,#N/A,FALSE,"WWCM"}</definedName>
    <definedName name="a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f" hidden="1">#REF!</definedName>
    <definedName name="asdasd" localSheetId="1">Sheet1</definedName>
    <definedName name="asdasd" localSheetId="6">Sheet1</definedName>
    <definedName name="asdasd">Sheet1</definedName>
    <definedName name="asdasdada" hidden="1">{#N/A,#N/A,FALSE,"PGW"}</definedName>
    <definedName name="asdasdasdasd" hidden="1">{#N/A,#N/A,FALSE,"OSBL"}</definedName>
    <definedName name="asdasd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fd" hidden="1">39625.3919675926</definedName>
    <definedName name="ASDDDDFFFFFGFGF" hidden="1">{#N/A,#N/A,FALSE,"ALM-ASISC"}</definedName>
    <definedName name="asdf" hidden="1">{"Balance Sheet",#N/A,FALSE,"Consolidated"}</definedName>
    <definedName name="asdf2" hidden="1">{"Balance Sheet",#N/A,FALSE,"Consolidated"}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_1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aa_1" hidden="1">{"print 1.6",#N/A,FALSE,"Sheet1";"print 2.6",#N/A,FALSE,"Sheet1";"print 3.6",#N/A,FALSE,"Sheet1";"print 4.6",#N/A,FALSE,"Sheet1";"print 5.6",#N/A,FALSE,"Sheet1";"print 6.6",#N/A,FALSE,"Sheet1"}</definedName>
    <definedName name="asdfasd">"c1376"</definedName>
    <definedName name="asdfasd_1" hidden="1">{"IS",#N/A,FALSE,"IS";"RPTIS",#N/A,FALSE,"RPTIS";"STATS",#N/A,FALSE,"STATS";"CELL",#N/A,FALSE,"CELL";"BS",#N/A,FALSE,"BS"}</definedName>
    <definedName name="asdfasd_1_1" hidden="1">{"IS",#N/A,FALSE,"IS";"RPTIS",#N/A,FALSE,"RPTIS";"STATS",#N/A,FALSE,"STATS";"CELL",#N/A,FALSE,"CELL";"BS",#N/A,FALSE,"BS"}</definedName>
    <definedName name="asdfasd_1_2" hidden="1">{"IS",#N/A,FALSE,"IS";"RPTIS",#N/A,FALSE,"RPTIS";"STATS",#N/A,FALSE,"STATS";"CELL",#N/A,FALSE,"CELL";"BS",#N/A,FALSE,"BS"}</definedName>
    <definedName name="asdfasd_1_3" hidden="1">{"IS",#N/A,FALSE,"IS";"RPTIS",#N/A,FALSE,"RPTIS";"STATS",#N/A,FALSE,"STATS";"CELL",#N/A,FALSE,"CELL";"BS",#N/A,FALSE,"BS"}</definedName>
    <definedName name="asdfasd_1_4" hidden="1">{"IS",#N/A,FALSE,"IS";"RPTIS",#N/A,FALSE,"RPTIS";"STATS",#N/A,FALSE,"STATS";"CELL",#N/A,FALSE,"CELL";"BS",#N/A,FALSE,"BS"}</definedName>
    <definedName name="asdfasd_1_5" hidden="1">{"IS",#N/A,FALSE,"IS";"RPTIS",#N/A,FALSE,"RPTIS";"STATS",#N/A,FALSE,"STATS";"CELL",#N/A,FALSE,"CELL";"BS",#N/A,FALSE,"BS"}</definedName>
    <definedName name="asdfasd_2" hidden="1">{"IS",#N/A,FALSE,"IS";"RPTIS",#N/A,FALSE,"RPTIS";"STATS",#N/A,FALSE,"STATS";"CELL",#N/A,FALSE,"CELL";"BS",#N/A,FALSE,"BS"}</definedName>
    <definedName name="asdfasd_2_1" hidden="1">{"IS",#N/A,FALSE,"IS";"RPTIS",#N/A,FALSE,"RPTIS";"STATS",#N/A,FALSE,"STATS";"CELL",#N/A,FALSE,"CELL";"BS",#N/A,FALSE,"BS"}</definedName>
    <definedName name="asdfasd_2_2" hidden="1">{"IS",#N/A,FALSE,"IS";"RPTIS",#N/A,FALSE,"RPTIS";"STATS",#N/A,FALSE,"STATS";"CELL",#N/A,FALSE,"CELL";"BS",#N/A,FALSE,"BS"}</definedName>
    <definedName name="asdfasd_2_3" hidden="1">{"IS",#N/A,FALSE,"IS";"RPTIS",#N/A,FALSE,"RPTIS";"STATS",#N/A,FALSE,"STATS";"CELL",#N/A,FALSE,"CELL";"BS",#N/A,FALSE,"BS"}</definedName>
    <definedName name="asdfasd_2_4" hidden="1">{"IS",#N/A,FALSE,"IS";"RPTIS",#N/A,FALSE,"RPTIS";"STATS",#N/A,FALSE,"STATS";"CELL",#N/A,FALSE,"CELL";"BS",#N/A,FALSE,"BS"}</definedName>
    <definedName name="asdfasd_2_5" hidden="1">{"IS",#N/A,FALSE,"IS";"RPTIS",#N/A,FALSE,"RPTIS";"STATS",#N/A,FALSE,"STATS";"CELL",#N/A,FALSE,"CELL";"BS",#N/A,FALSE,"BS"}</definedName>
    <definedName name="asdfasd_3" hidden="1">{"IS",#N/A,FALSE,"IS";"RPTIS",#N/A,FALSE,"RPTIS";"STATS",#N/A,FALSE,"STATS";"CELL",#N/A,FALSE,"CELL";"BS",#N/A,FALSE,"BS"}</definedName>
    <definedName name="asdfasd_3_1" hidden="1">{"IS",#N/A,FALSE,"IS";"RPTIS",#N/A,FALSE,"RPTIS";"STATS",#N/A,FALSE,"STATS";"CELL",#N/A,FALSE,"CELL";"BS",#N/A,FALSE,"BS"}</definedName>
    <definedName name="asdfasd_3_2" hidden="1">{"IS",#N/A,FALSE,"IS";"RPTIS",#N/A,FALSE,"RPTIS";"STATS",#N/A,FALSE,"STATS";"CELL",#N/A,FALSE,"CELL";"BS",#N/A,FALSE,"BS"}</definedName>
    <definedName name="asdfasd_3_3" hidden="1">{"IS",#N/A,FALSE,"IS";"RPTIS",#N/A,FALSE,"RPTIS";"STATS",#N/A,FALSE,"STATS";"CELL",#N/A,FALSE,"CELL";"BS",#N/A,FALSE,"BS"}</definedName>
    <definedName name="asdfasd_3_4" hidden="1">{"IS",#N/A,FALSE,"IS";"RPTIS",#N/A,FALSE,"RPTIS";"STATS",#N/A,FALSE,"STATS";"CELL",#N/A,FALSE,"CELL";"BS",#N/A,FALSE,"BS"}</definedName>
    <definedName name="asdfasd_3_5" hidden="1">{"IS",#N/A,FALSE,"IS";"RPTIS",#N/A,FALSE,"RPTIS";"STATS",#N/A,FALSE,"STATS";"CELL",#N/A,FALSE,"CELL";"BS",#N/A,FALSE,"BS"}</definedName>
    <definedName name="asdfasd_4" hidden="1">{"IS",#N/A,FALSE,"IS";"RPTIS",#N/A,FALSE,"RPTIS";"STATS",#N/A,FALSE,"STATS";"CELL",#N/A,FALSE,"CELL";"BS",#N/A,FALSE,"BS"}</definedName>
    <definedName name="asdfasd_4_1" hidden="1">{"IS",#N/A,FALSE,"IS";"RPTIS",#N/A,FALSE,"RPTIS";"STATS",#N/A,FALSE,"STATS";"CELL",#N/A,FALSE,"CELL";"BS",#N/A,FALSE,"BS"}</definedName>
    <definedName name="asdfasd_4_2" hidden="1">{"IS",#N/A,FALSE,"IS";"RPTIS",#N/A,FALSE,"RPTIS";"STATS",#N/A,FALSE,"STATS";"CELL",#N/A,FALSE,"CELL";"BS",#N/A,FALSE,"BS"}</definedName>
    <definedName name="asdfasd_4_3" hidden="1">{"IS",#N/A,FALSE,"IS";"RPTIS",#N/A,FALSE,"RPTIS";"STATS",#N/A,FALSE,"STATS";"CELL",#N/A,FALSE,"CELL";"BS",#N/A,FALSE,"BS"}</definedName>
    <definedName name="asdfasd_4_4" hidden="1">{"IS",#N/A,FALSE,"IS";"RPTIS",#N/A,FALSE,"RPTIS";"STATS",#N/A,FALSE,"STATS";"CELL",#N/A,FALSE,"CELL";"BS",#N/A,FALSE,"BS"}</definedName>
    <definedName name="asdfasd_4_5" hidden="1">{"IS",#N/A,FALSE,"IS";"RPTIS",#N/A,FALSE,"RPTIS";"STATS",#N/A,FALSE,"STATS";"CELL",#N/A,FALSE,"CELL";"BS",#N/A,FALSE,"BS"}</definedName>
    <definedName name="asdfasd_5" hidden="1">{"IS",#N/A,FALSE,"IS";"RPTIS",#N/A,FALSE,"RPTIS";"STATS",#N/A,FALSE,"STATS";"CELL",#N/A,FALSE,"CELL";"BS",#N/A,FALSE,"BS"}</definedName>
    <definedName name="asdfasd_5_1" hidden="1">{"IS",#N/A,FALSE,"IS";"RPTIS",#N/A,FALSE,"RPTIS";"STATS",#N/A,FALSE,"STATS";"CELL",#N/A,FALSE,"CELL";"BS",#N/A,FALSE,"BS"}</definedName>
    <definedName name="asdfasd_5_2" hidden="1">{"IS",#N/A,FALSE,"IS";"RPTIS",#N/A,FALSE,"RPTIS";"STATS",#N/A,FALSE,"STATS";"CELL",#N/A,FALSE,"CELL";"BS",#N/A,FALSE,"BS"}</definedName>
    <definedName name="asdfasd_5_3" hidden="1">{"IS",#N/A,FALSE,"IS";"RPTIS",#N/A,FALSE,"RPTIS";"STATS",#N/A,FALSE,"STATS";"CELL",#N/A,FALSE,"CELL";"BS",#N/A,FALSE,"BS"}</definedName>
    <definedName name="asdfasd_5_4" hidden="1">{"IS",#N/A,FALSE,"IS";"RPTIS",#N/A,FALSE,"RPTIS";"STATS",#N/A,FALSE,"STATS";"CELL",#N/A,FALSE,"CELL";"BS",#N/A,FALSE,"BS"}</definedName>
    <definedName name="asdfasd_5_5" hidden="1">{"IS",#N/A,FALSE,"IS";"RPTIS",#N/A,FALSE,"RPTIS";"STATS",#N/A,FALSE,"STATS";"CELL",#N/A,FALSE,"CELL";"BS",#N/A,FALSE,"BS"}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1" hidden="1">{"rtn",#N/A,FALSE,"RTN";"tables",#N/A,FALSE,"RTN";"cf",#N/A,FALSE,"CF";"stats",#N/A,FALSE,"Stats";"prop",#N/A,FALSE,"Prop"}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dfasdfasdfasdf" hidden="1">{#N/A,#N/A,FALSE,"Monthly"}</definedName>
    <definedName name="asdfas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f" hidden="1">{"GTI monthly IS",#N/A,FALSE,"gti";#N/A,#N/A,FALSE,"gti"}</definedName>
    <definedName name="asdfg" hidden="1">{#N/A,#N/A,FALSE,"Pharm";#N/A,#N/A,FALSE,"WWCM"}</definedName>
    <definedName name="asdfg_1" hidden="1">{#N/A,#N/A,FALSE,"Pharm";#N/A,#N/A,FALSE,"WWCM"}</definedName>
    <definedName name="asdfg_2" hidden="1">{#N/A,#N/A,FALSE,"Pharm";#N/A,#N/A,FALSE,"WWCM"}</definedName>
    <definedName name="asdfg_3" hidden="1">{#N/A,#N/A,FALSE,"Pharm";#N/A,#N/A,FALSE,"WWCM"}</definedName>
    <definedName name="asdfg_4" hidden="1">{#N/A,#N/A,FALSE,"Pharm";#N/A,#N/A,FALSE,"WWCM"}</definedName>
    <definedName name="asdfghjk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sdfjkl" hidden="1">{"bs",#N/A,FALSE,"SCF"}</definedName>
    <definedName name="asdfkasdf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rew" hidden="1">#REF!</definedName>
    <definedName name="asdfsdfsd" hidden="1">{#N/A,#N/A,FALSE,"Monthly"}</definedName>
    <definedName name="asdfsdlsd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ahdfhth" hidden="1">{#N/A,#N/A,FALSE,"REPORT"}</definedName>
    <definedName name="asdgahdfhth_1" hidden="1">{#N/A,#N/A,FALSE,"REPORT"}</definedName>
    <definedName name="asdgahdfhth_2" hidden="1">{#N/A,#N/A,FALSE,"REPORT"}</definedName>
    <definedName name="asdgahdfhth_3" hidden="1">{#N/A,#N/A,FALSE,"REPORT"}</definedName>
    <definedName name="asdgahdfhth_4" hidden="1">{#N/A,#N/A,FALSE,"REPORT"}</definedName>
    <definedName name="asdgayery" hidden="1">{#N/A,#N/A,FALSE,"Pharm";#N/A,#N/A,FALSE,"WWCM"}</definedName>
    <definedName name="asdgayery_1" hidden="1">{#N/A,#N/A,FALSE,"Pharm";#N/A,#N/A,FALSE,"WWCM"}</definedName>
    <definedName name="asdgayery_2" hidden="1">{#N/A,#N/A,FALSE,"Pharm";#N/A,#N/A,FALSE,"WWCM"}</definedName>
    <definedName name="asdgayery_3" hidden="1">{#N/A,#N/A,FALSE,"Pharm";#N/A,#N/A,FALSE,"WWCM"}</definedName>
    <definedName name="asdgayery_4" hidden="1">{#N/A,#N/A,FALSE,"Pharm";#N/A,#N/A,FALSE,"WWCM"}</definedName>
    <definedName name="ASDGDSAGSFDGSDGSFG" hidden="1">{#N/A,#N/A,FALSE,"Aging Summary";#N/A,#N/A,FALSE,"Ratio Analysis";#N/A,#N/A,FALSE,"Test 120 Day Accts";#N/A,#N/A,FALSE,"Tickmarks"}</definedName>
    <definedName name="ASDGE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fdytyet" hidden="1">{#N/A,#N/A,FALSE,"REPORT"}</definedName>
    <definedName name="asdgfdytyet_1" hidden="1">{#N/A,#N/A,FALSE,"REPORT"}</definedName>
    <definedName name="asdgfdytyet_2" hidden="1">{#N/A,#N/A,FALSE,"REPORT"}</definedName>
    <definedName name="asdgfdytyet_3" hidden="1">{#N/A,#N/A,FALSE,"REPORT"}</definedName>
    <definedName name="asdgfdytyet_4" hidden="1">{#N/A,#N/A,FALSE,"REPORT"}</definedName>
    <definedName name="asdg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tryukuio" hidden="1">{#N/A,#N/A,FALSE,"REPORT"}</definedName>
    <definedName name="asdgtryukuio_1" hidden="1">{#N/A,#N/A,FALSE,"REPORT"}</definedName>
    <definedName name="asdgtryukuio_2" hidden="1">{#N/A,#N/A,FALSE,"REPORT"}</definedName>
    <definedName name="asdgtryukuio_3" hidden="1">{#N/A,#N/A,FALSE,"REPORT"}</definedName>
    <definedName name="asdgtryukuio_4" hidden="1">{#N/A,#N/A,FALSE,"REPORT"}</definedName>
    <definedName name="asdh" hidden="1">{"client cfbs",#N/A,FALSE,"Client"}</definedName>
    <definedName name="asdjasldkfj" hidden="1">{#N/A,#N/A,FALSE,"PMTABB";#N/A,#N/A,FALSE,"PMTABB"}</definedName>
    <definedName name="asdjgkl" hidden="1">{#N/A,#N/A,FALSE,"Pharm";#N/A,#N/A,FALSE,"WWCM"}</definedName>
    <definedName name="asdjgkl_1" hidden="1">{#N/A,#N/A,FALSE,"Pharm";#N/A,#N/A,FALSE,"WWCM"}</definedName>
    <definedName name="asdjgkl_2" hidden="1">{#N/A,#N/A,FALSE,"Pharm";#N/A,#N/A,FALSE,"WWCM"}</definedName>
    <definedName name="asdjgkl_3" hidden="1">{#N/A,#N/A,FALSE,"Pharm";#N/A,#N/A,FALSE,"WWCM"}</definedName>
    <definedName name="asdjgkl_4" hidden="1">{#N/A,#N/A,FALSE,"Pharm";#N/A,#N/A,FALSE,"WWCM"}</definedName>
    <definedName name="asdka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asdkas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sdk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a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k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l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o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sdl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r" hidden="1">{#N/A,#N/A,FALSE,"ISBL"}</definedName>
    <definedName name="asdsdf" hidden="1">{#N/A,#N/A,FALSE,"Assump2";#N/A,#N/A,FALSE,"Income2";#N/A,#N/A,FALSE,"Balance2";#N/A,#N/A,FALSE,"DCF Filter";#N/A,#N/A,FALSE,"Trans Assump2";#N/A,#N/A,FALSE,"Combined Income2";#N/A,#N/A,FALSE,"Combined Balance2"}</definedName>
    <definedName name="asd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rf" hidden="1">{"Summary Schedule",#N/A,FALSE,"Sheet1";"Divisional Support",#N/A,FALSE,"Sheet2";"Corporate Support",#N/A,FALSE,"Sheet3"}</definedName>
    <definedName name="asf" hidden="1">{"QTD",#N/A,FALSE,"SUM"}</definedName>
    <definedName name="asf.">{"'All AERs-2000-2001'!$A$5:$K$39"}</definedName>
    <definedName name="asfas">{0,0,"",0}</definedName>
    <definedName name="asfd" hidden="1">{"Exist Debt Amort",#N/A,TRUE,"Financials";"Intangible Amort",#N/A,TRUE,"Financials";"Proj Debt Amort",#N/A,TRUE,"Financials";"Proj Pfd Amort",#N/A,TRUE,"Financials"}</definedName>
    <definedName name="asffghujyki" hidden="1">{#N/A,#N/A,FALSE,"Pharm";#N/A,#N/A,FALSE,"WWCM"}</definedName>
    <definedName name="asffghujyki_1" hidden="1">{#N/A,#N/A,FALSE,"Pharm";#N/A,#N/A,FALSE,"WWCM"}</definedName>
    <definedName name="asffghujyki_2" hidden="1">{#N/A,#N/A,FALSE,"Pharm";#N/A,#N/A,FALSE,"WWCM"}</definedName>
    <definedName name="asffghujyki_3" hidden="1">{#N/A,#N/A,FALSE,"Pharm";#N/A,#N/A,FALSE,"WWCM"}</definedName>
    <definedName name="asffghujyki_4" hidden="1">{#N/A,#N/A,FALSE,"Pharm";#N/A,#N/A,FALSE,"WWCM"}</definedName>
    <definedName name="asfg" hidden="1">{#N/A,#N/A,FALSE,"Balance Sheet";#N/A,#N/A,FALSE,"Income Statement";#N/A,#N/A,FALSE,"Changes in Financial Position"}</definedName>
    <definedName name="as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SFDGSD" hidden="1">{#N/A,#N/A,FALSE,"Aging Summary";#N/A,#N/A,FALSE,"Ratio Analysis";#N/A,#N/A,FALSE,"Test 120 Day Accts";#N/A,#N/A,FALSE,"Tickmarks"}</definedName>
    <definedName name="ASIA">#REF!</definedName>
    <definedName name="ASIENTO2000_ASIENTOS_Lista">#REF!</definedName>
    <definedName name="ASIGRA_NAME">#REF!</definedName>
    <definedName name="ASIGRA_TYPE">#REF!</definedName>
    <definedName name="ASK_AMOUNT">Investor_Deck_Calculations!$D$6</definedName>
    <definedName name="askaskeo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kdh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OfDate">#REF!</definedName>
    <definedName name="ASPs">#REF!</definedName>
    <definedName name="ASPs_by_Device_Type_and_Family">#REF!</definedName>
    <definedName name="asqq" hidden="1">{"Performance Details",#N/A,FALSE,"Current Yr";"Performance Details",#N/A,FALSE,"Budget";"Performance Details",#N/A,FALSE,"Prior Year"}</definedName>
    <definedName name="ass">#REF!</definedName>
    <definedName name="ass.all" hidden="1">{#N/A,#N/A,FALSE,"cpt"}</definedName>
    <definedName name="ass_1" hidden="1">{"print 1.6",#N/A,FALSE,"Sheet1";"print 2.6",#N/A,FALSE,"Sheet1";"print 3.6",#N/A,FALSE,"Sheet1";"print 4.6",#N/A,FALSE,"Sheet1";"print 5.6",#N/A,FALSE,"Sheet1";"print 6.6",#N/A,FALSE,"Sheet1"}</definedName>
    <definedName name="ass2.all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sdafsda" hidden="1">{"PR1","pr1",TRUE,"Sch PR-1"}</definedName>
    <definedName name="assessed_value">#REF!</definedName>
    <definedName name="asset">#REF!</definedName>
    <definedName name="Asset_Acquisition">#REF!</definedName>
    <definedName name="asset_desc">#REF!</definedName>
    <definedName name="asset_switch">#REF!</definedName>
    <definedName name="Asset_Type">[12]data!$AZ$3:$AZ$6</definedName>
    <definedName name="Asset2">#REF!</definedName>
    <definedName name="AssetRate">#REF!</definedName>
    <definedName name="ASSETS">#REF!</definedName>
    <definedName name="Assets_b4_CashAP">#REF!</definedName>
    <definedName name="Assets_BS">#REF!</definedName>
    <definedName name="asss" hidden="1">{"rtn",#N/A,FALSE,"RTN";"tables",#N/A,FALSE,"RTN";"cf",#N/A,FALSE,"CF";"stats",#N/A,FALSE,"Stats";"prop",#N/A,FALSE,"Prop"}</definedName>
    <definedName name="asss_1" hidden="1">{"rtn",#N/A,FALSE,"RTN";"tables",#N/A,FALSE,"RTN";"cf",#N/A,FALSE,"CF";"stats",#N/A,FALSE,"Stats";"prop",#N/A,FALSE,"Prop"}</definedName>
    <definedName name="assssss" hidden="1">{"Summary Schedule",#N/A,FALSE,"Sheet1";"Divisional Support",#N/A,FALSE,"Sheet2";"Corporate Support",#N/A,FALSE,"Sheet3"}</definedName>
    <definedName name="assum">#REF!</definedName>
    <definedName name="AssumBS">#REF!,#REF!,#REF!,#REF!,#REF!,#REF!</definedName>
    <definedName name="Assump_pg1">#REF!</definedName>
    <definedName name="assump_pg1a">#REF!</definedName>
    <definedName name="Assump_pg2">#REF!</definedName>
    <definedName name="Assump2">#REF!</definedName>
    <definedName name="ASSUMPTION" hidden="1">{#N/A,#N/A,FALSE,"ALM-ASISC"}</definedName>
    <definedName name="Assumption_usa">#REF!</definedName>
    <definedName name="ASSUMPTIONS">#REF!</definedName>
    <definedName name="Assumptions_2" hidden="1">{"'Form'!$A$2:$J$81"}</definedName>
    <definedName name="Assumptions_Language">#REF!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t" hidden="1">#REF!</definedName>
    <definedName name="AT_BACKLOG">#REF!</definedName>
    <definedName name="ATINT">#REF!</definedName>
    <definedName name="ATL">#REF!,#REF!,#REF!</definedName>
    <definedName name="ATPCORR_DLG_RESULTS" hidden="1">{2;#N/A;"R8C4:R8C18";#N/A;"R6C4:R6C18";#N/A;1;#N/A;#N/A;FALSE;#N/A;#N/A;#N/A}</definedName>
    <definedName name="ATS">#REF!</definedName>
    <definedName name="att">#REF!</definedName>
    <definedName name="Attention">#REF!</definedName>
    <definedName name="Attention2">#REF!</definedName>
    <definedName name="attrition">#REF!</definedName>
    <definedName name="attrition2">#REF!</definedName>
    <definedName name="ATxRate">#REF!</definedName>
    <definedName name="au" hidden="1">#REF!</definedName>
    <definedName name="AUD">#REF!</definedName>
    <definedName name="Audit_and_accounting_services">#REF!</definedName>
    <definedName name="aug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ACT">#REF!</definedName>
    <definedName name="AUG_AOP">#REF!</definedName>
    <definedName name="AUG_BUD">#REF!</definedName>
    <definedName name="aug_detail">#REF!</definedName>
    <definedName name="AUG_TB_18">#REF!</definedName>
    <definedName name="AURABOOKMARK902">#REF!</definedName>
    <definedName name="AuraStyleDefaultsReset" hidden="1">#N/A</definedName>
    <definedName name="ausd">#REF!</definedName>
    <definedName name="AUSDollar">#REF!</definedName>
    <definedName name="AUSDollarQ408">#REF!</definedName>
    <definedName name="Auto_Rev_share">#REF!</definedName>
    <definedName name="Auto_Trigger_Cost_Min">#REF!</definedName>
    <definedName name="AUto2" hidden="1">{#N/A,#N/A,FALSE,"Sheet1"}</definedName>
    <definedName name="av" hidden="1">#REF!</definedName>
    <definedName name="AVAmort13">#REF!</definedName>
    <definedName name="AVAmort14">#REF!</definedName>
    <definedName name="AVAmort18">#REF!</definedName>
    <definedName name="AVAmort23">#REF!</definedName>
    <definedName name="Avarge_exchange_rate__2002">#REF!</definedName>
    <definedName name="avdd" hidden="1">{#N/A,#N/A,FALSE,"Calc";#N/A,#N/A,FALSE,"Sensitivity";#N/A,#N/A,FALSE,"LT Earn.Dil.";#N/A,#N/A,FALSE,"Dil. AVP"}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vegus0300">#REF!</definedName>
    <definedName name="Average_Ad_and_Other">#REF!</definedName>
    <definedName name="AVERAGE_CUST_LIFE">#REF!</definedName>
    <definedName name="Average_Dayrate">#REF!</definedName>
    <definedName name="average_dbf">#REF!</definedName>
    <definedName name="average_loan">#REF!</definedName>
    <definedName name="average_rcn">#REF!</definedName>
    <definedName name="AVG_ACV">Investor_Deck_Calculations!$D$17</definedName>
    <definedName name="Avg_Sale_Cust">#REF!</definedName>
    <definedName name="AvgAvailRoom_Aus">#REF!</definedName>
    <definedName name="AvgAvailRoom_Canada">#REF!</definedName>
    <definedName name="AvgAvailRoom_USA">#REF!</definedName>
    <definedName name="avgcpi0399">#REF!</definedName>
    <definedName name="avgcpi1297">#REF!</definedName>
    <definedName name="avgcpi1298">#REF!</definedName>
    <definedName name="avgcpi398">#REF!</definedName>
    <definedName name="avgcpi697">#REF!</definedName>
    <definedName name="avgcpi698">#REF!</definedName>
    <definedName name="avgcpi997">#REF!</definedName>
    <definedName name="avgcpi998">#REF!</definedName>
    <definedName name="avgdlr12_94">#REF!</definedName>
    <definedName name="avgdlr12_95">#REF!</definedName>
    <definedName name="avgdlr12_96">#REF!</definedName>
    <definedName name="avgdlr12_97">#REF!</definedName>
    <definedName name="avgdlr3_97">#REF!</definedName>
    <definedName name="avgdlr3_98">#REF!</definedName>
    <definedName name="avgdlr6_97">#REF!</definedName>
    <definedName name="avgdlr6_98">#REF!</definedName>
    <definedName name="avgdlr6_99">#REF!</definedName>
    <definedName name="avgdlr9_97">#REF!</definedName>
    <definedName name="avgdlr96">#REF!</definedName>
    <definedName name="avgdlr97">#REF!</definedName>
    <definedName name="avgdlrprd">'[13]שע"ח'!$D$18</definedName>
    <definedName name="avgdolar1298">#REF!</definedName>
    <definedName name="AvgLife">#REF!</definedName>
    <definedName name="avgmdd12_94">#REF!</definedName>
    <definedName name="avgmdd12_95">#REF!</definedName>
    <definedName name="avgmdd12_96">#REF!</definedName>
    <definedName name="avgmdd12_97">#REF!</definedName>
    <definedName name="avgmdd3_97">#REF!</definedName>
    <definedName name="avgmdd3_98">#REF!</definedName>
    <definedName name="avgmdd6_97">#REF!</definedName>
    <definedName name="avgmdd6_98">#REF!</definedName>
    <definedName name="avgmdd9_97">#REF!</definedName>
    <definedName name="avgmdd9_98">#REF!</definedName>
    <definedName name="AvgShares">#REF!</definedName>
    <definedName name="Aviv">#REF!</definedName>
    <definedName name="AVNLG">#REF!</definedName>
    <definedName name="avq">#REF!</definedName>
    <definedName name="AVRUPA">#REF!</definedName>
    <definedName name="aw" hidden="1">#REF!</definedName>
    <definedName name="aw4wb" hidden="1">{#N/A,#N/A,FALSE,"ISBL"}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w3" hidden="1">{#N/A,#N/A,FALSE,"OSBL"}</definedName>
    <definedName name="aweax" hidden="1">#REF!</definedName>
    <definedName name="aweruio" hidden="1">{"bs",#N/A,FALSE,"SCF"}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w">{"DCF","UPSIDE CASE",FALSE,"Sheet1";"DCF","BASE CASE",FALSE,"Sheet1";"DCF","DOWNSIDE CASE",FALSE,"Sheet1"}</definedName>
    <definedName name="aws" hidden="1">{#N/A,#N/A,FALSE,"CMN_FE"}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www">{"'NPCGUIDELINES'!$A$1:$J$41"}</definedName>
    <definedName name="ax" hidden="1">#REF!</definedName>
    <definedName name="AX_1" hidden="1">{#N/A,#N/A,FALSE,"Pharm";#N/A,#N/A,FALSE,"WWCM"}</definedName>
    <definedName name="AX_2" hidden="1">{#N/A,#N/A,FALSE,"Pharm";#N/A,#N/A,FALSE,"WWCM"}</definedName>
    <definedName name="AX_3" hidden="1">{#N/A,#N/A,FALSE,"Pharm";#N/A,#N/A,FALSE,"WWCM"}</definedName>
    <definedName name="AX_4" hidden="1">{#N/A,#N/A,FALSE,"Pharm";#N/A,#N/A,FALSE,"WWCM"}</definedName>
    <definedName name="ax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sFormat">[0]!AxesFormat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2" hidden="1">{#N/A,#N/A,FALSE,"Pharm";#N/A,#N/A,FALSE,"WWCM"}</definedName>
    <definedName name="ayman1_3" hidden="1">{#N/A,#N/A,FALSE,"Pharm";#N/A,#N/A,FALSE,"WWCM"}</definedName>
    <definedName name="ayman1_4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2" hidden="1">{#N/A,#N/A,FALSE,"Pharm";#N/A,#N/A,FALSE,"WWCM"}</definedName>
    <definedName name="ayman2_3" hidden="1">{#N/A,#N/A,FALSE,"Pharm";#N/A,#N/A,FALSE,"WWCM"}</definedName>
    <definedName name="ayman2_4" hidden="1">{#N/A,#N/A,FALSE,"Pharm";#N/A,#N/A,FALSE,"WWCM"}</definedName>
    <definedName name="ayman7" hidden="1">{#N/A,#N/A,FALSE,"REPORT"}</definedName>
    <definedName name="ayman7_1" hidden="1">{#N/A,#N/A,FALSE,"REPORT"}</definedName>
    <definedName name="ayman7_2" hidden="1">{#N/A,#N/A,FALSE,"REPORT"}</definedName>
    <definedName name="ayman7_3" hidden="1">{#N/A,#N/A,FALSE,"REPORT"}</definedName>
    <definedName name="ayman7_4" hidden="1">{#N/A,#N/A,FALSE,"REPORT"}</definedName>
    <definedName name="ayman8" hidden="1">{#N/A,#N/A,FALSE,"REPORT"}</definedName>
    <definedName name="ayman8_1" hidden="1">{#N/A,#N/A,FALSE,"REPORT"}</definedName>
    <definedName name="ayman8_2" hidden="1">{#N/A,#N/A,FALSE,"REPORT"}</definedName>
    <definedName name="ayman8_3" hidden="1">{#N/A,#N/A,FALSE,"REPORT"}</definedName>
    <definedName name="ayman8_4" hidden="1">{#N/A,#N/A,FALSE,"REPORT"}</definedName>
    <definedName name="az" hidden="1">#REF!</definedName>
    <definedName name="az_1" hidden="1">{#N/A,#N/A,FALSE,"Pharm";#N/A,#N/A,FALSE,"WWCM"}</definedName>
    <definedName name="az_2" hidden="1">{#N/A,#N/A,FALSE,"Pharm";#N/A,#N/A,FALSE,"WWCM"}</definedName>
    <definedName name="az_3" hidden="1">{#N/A,#N/A,FALSE,"Pharm";#N/A,#N/A,FALSE,"WWCM"}</definedName>
    <definedName name="az_4" hidden="1">{#N/A,#N/A,FALSE,"Pharm";#N/A,#N/A,FALSE,"WWCM"}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2" hidden="1">{#N/A,#N/A,FALSE,"Pharm";#N/A,#N/A,FALSE,"WWCM"}</definedName>
    <definedName name="azerety_3" hidden="1">{#N/A,#N/A,FALSE,"Pharm";#N/A,#N/A,FALSE,"WWCM"}</definedName>
    <definedName name="azerety_4" hidden="1">{#N/A,#N/A,FALSE,"Pharm";#N/A,#N/A,FALSE,"WWCM"}</definedName>
    <definedName name="AZEZA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ש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b">{"'2ND_QUAR'!$A$1:$P$106"}</definedName>
    <definedName name="b.s" hidden="1">{"bs",#N/A,FALSE,"SCF"}</definedName>
    <definedName name="b_g" hidden="1">#REF!</definedName>
    <definedName name="B1684.">#REF!</definedName>
    <definedName name="b2brev">#REF!</definedName>
    <definedName name="ba" hidden="1">#REF!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_A">#REF!</definedName>
    <definedName name="Backlog_Compressor">#REF!</definedName>
    <definedName name="Backlog_Installation">#REF!</definedName>
    <definedName name="Backlog_Production">#REF!</definedName>
    <definedName name="backup">#REF!</definedName>
    <definedName name="BAD_DEBT_WRITE_OFF">#REF!</definedName>
    <definedName name="Baker">#REF!</definedName>
    <definedName name="BAL">#REF!</definedName>
    <definedName name="bal.sh" hidden="1">{"bs",#N/A,FALSE,"SCF"}</definedName>
    <definedName name="bal_date">#REF!</definedName>
    <definedName name="BAL_SHEETS">#REF!</definedName>
    <definedName name="bal_shift">#REF!</definedName>
    <definedName name="Bal_sht_yr1">#REF!</definedName>
    <definedName name="Bal_sht_yr2">#REF!</definedName>
    <definedName name="bal_table">#REF!</definedName>
    <definedName name="bal_table2">#REF!</definedName>
    <definedName name="BALANCE">#REF!</definedName>
    <definedName name="balance_03_01">#REF!</definedName>
    <definedName name="balance_03_02">#REF!</definedName>
    <definedName name="balance_03_03">#REF!</definedName>
    <definedName name="balance_03_04">#REF!</definedName>
    <definedName name="balance_03_05">#REF!</definedName>
    <definedName name="balance_03_06">#REF!</definedName>
    <definedName name="balance_03_07">#REF!</definedName>
    <definedName name="balance_03_08">#REF!</definedName>
    <definedName name="balance_03_09">#REF!</definedName>
    <definedName name="balance_03_10">#REF!</definedName>
    <definedName name="balance_03_11">#REF!</definedName>
    <definedName name="balance_03_12">#REF!</definedName>
    <definedName name="balance_04_01">#REF!</definedName>
    <definedName name="balance_04_02">#REF!</definedName>
    <definedName name="balance_04_03">#REF!</definedName>
    <definedName name="balance_04_04">#REF!</definedName>
    <definedName name="balance_04_05">#REF!</definedName>
    <definedName name="balance_04_06">#REF!</definedName>
    <definedName name="balance_04_07">#REF!</definedName>
    <definedName name="balance_04_08">#REF!</definedName>
    <definedName name="balance_04_09">#REF!</definedName>
    <definedName name="balance_04_10">#REF!</definedName>
    <definedName name="balance_04_11">#REF!</definedName>
    <definedName name="balance_04_12">#REF!</definedName>
    <definedName name="balance_05_01">#REF!</definedName>
    <definedName name="balance_05_02">#REF!</definedName>
    <definedName name="balance_05_03">#REF!</definedName>
    <definedName name="balance_05_04">#REF!</definedName>
    <definedName name="balance_05_05">#REF!</definedName>
    <definedName name="balance_05_06">#REF!</definedName>
    <definedName name="balance_05_07">#REF!</definedName>
    <definedName name="balance_05_08">#REF!</definedName>
    <definedName name="balance_05_09">#REF!</definedName>
    <definedName name="balance_05_10">#REF!</definedName>
    <definedName name="balance_05_11">#REF!</definedName>
    <definedName name="balance_05_12">#REF!</definedName>
    <definedName name="balance_06_01">#REF!</definedName>
    <definedName name="balance_06_02">#REF!</definedName>
    <definedName name="balance_06_03">#REF!</definedName>
    <definedName name="balance_06_04">#REF!</definedName>
    <definedName name="balance_06_05">#REF!</definedName>
    <definedName name="balance_06_06">#REF!</definedName>
    <definedName name="balance_06_07">#REF!</definedName>
    <definedName name="balance_06_08">#REF!</definedName>
    <definedName name="balance_06_09">#REF!</definedName>
    <definedName name="balance_06_10">#REF!</definedName>
    <definedName name="balance_06_11">#REF!</definedName>
    <definedName name="balance_06_12">#REF!</definedName>
    <definedName name="balance_07_03">#REF!</definedName>
    <definedName name="balance_07_06">#REF!</definedName>
    <definedName name="balance_07_09">#REF!</definedName>
    <definedName name="balance_07_12">#REF!</definedName>
    <definedName name="balance_08_03">#REF!</definedName>
    <definedName name="balance_08_06">#REF!</definedName>
    <definedName name="balance_08_09">#REF!</definedName>
    <definedName name="balance_08_12">#REF!</definedName>
    <definedName name="balance_09_03">#REF!</definedName>
    <definedName name="balance_09_06">#REF!</definedName>
    <definedName name="balance_09_09">#REF!</definedName>
    <definedName name="Balance_bplm_03">#REF!</definedName>
    <definedName name="Balance_bplm_06">#REF!</definedName>
    <definedName name="Balance_bplm_09">#REF!</definedName>
    <definedName name="balance_cards_selection">#REF!</definedName>
    <definedName name="balance_con">'[14]דוח מתכונת הגשה מאוחד'!$A$1:$M$37</definedName>
    <definedName name="Balance_Sheet">#REF!</definedName>
    <definedName name="balance_type">1</definedName>
    <definedName name="balances_01">#REF!</definedName>
    <definedName name="balances_02">'[15]general ledger'!$M$4:$M$522</definedName>
    <definedName name="balances_03">#REF!</definedName>
    <definedName name="balances_04">#REF!</definedName>
    <definedName name="balances_05">'[16]general ledger'!$L$3:$L$248</definedName>
    <definedName name="balances_06">'[15]general ledger'!$Y$4:$Y$522</definedName>
    <definedName name="balances_07">'[15]general ledger'!$AB$4:$AB$522</definedName>
    <definedName name="balances_08">'[15]general ledger'!$AE$4:$AE$522</definedName>
    <definedName name="balances_09">#REF!</definedName>
    <definedName name="balances_11">'[16]general ledger'!$R$3:$R$248</definedName>
    <definedName name="balances_12">'[16]general ledger'!$S$3:$S$248</definedName>
    <definedName name="balancesheet">#REF!</definedName>
    <definedName name="balancesheet1">#REF!</definedName>
    <definedName name="BALANCESHEET2">#REF!</definedName>
    <definedName name="balData">#REF!</definedName>
    <definedName name="Balrate1">#REF!</definedName>
    <definedName name="ba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Name">#REF!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q">#REF!</definedName>
    <definedName name="BAS_Vlookup">#REF!</definedName>
    <definedName name="BASE">#REF!</definedName>
    <definedName name="base_85">#REF!</definedName>
    <definedName name="base_87">#REF!</definedName>
    <definedName name="base_93">#REF!</definedName>
    <definedName name="Base_rate_sqft">#REF!</definedName>
    <definedName name="base_royal">#REF!</definedName>
    <definedName name="BASEDONNEES">#REF!</definedName>
    <definedName name="basesales">#REF!</definedName>
    <definedName name="BaseTick">#REF!</definedName>
    <definedName name="BaseYear">#REF!</definedName>
    <definedName name="BASICYTD">#REF!</definedName>
    <definedName name="basis">#REF!</definedName>
    <definedName name="Basiszins__10_J._Bund">#REF!</definedName>
    <definedName name="Batch_Name">#REF!</definedName>
    <definedName name="Batch_Owner">#REF!</definedName>
    <definedName name="bb">#REF!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" hidden="1">{#N/A,#N/A,FALSE,"Assessment";#N/A,#N/A,FALSE,"Staffing";#N/A,#N/A,FALSE,"Hires";#N/A,#N/A,FALSE,"Assumptions"}</definedName>
    <definedName name="bb_1_2" hidden="1">{#N/A,#N/A,FALSE,"Assessment";#N/A,#N/A,FALSE,"Staffing";#N/A,#N/A,FALSE,"Hires";#N/A,#N/A,FALSE,"Assumptions"}</definedName>
    <definedName name="bb_1_3" hidden="1">{#N/A,#N/A,FALSE,"Assessment";#N/A,#N/A,FALSE,"Staffing";#N/A,#N/A,FALSE,"Hires";#N/A,#N/A,FALSE,"Assumptions"}</definedName>
    <definedName name="bb_1_4" hidden="1">{#N/A,#N/A,FALSE,"Assessment";#N/A,#N/A,FALSE,"Staffing";#N/A,#N/A,FALSE,"Hires";#N/A,#N/A,FALSE,"Assumptions"}</definedName>
    <definedName name="bb_1_5" hidden="1">{#N/A,#N/A,FALSE,"Assessment";#N/A,#N/A,FALSE,"Staffing";#N/A,#N/A,FALSE,"Hires";#N/A,#N/A,FALSE,"Assumptions"}</definedName>
    <definedName name="bb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" hidden="1">{#N/A,#N/A,FALSE,"Assessment";#N/A,#N/A,FALSE,"Staffing";#N/A,#N/A,FALSE,"Hires";#N/A,#N/A,FALSE,"Assumptions"}</definedName>
    <definedName name="bb_2_2" hidden="1">{#N/A,#N/A,FALSE,"Assessment";#N/A,#N/A,FALSE,"Staffing";#N/A,#N/A,FALSE,"Hires";#N/A,#N/A,FALSE,"Assumptions"}</definedName>
    <definedName name="bb_2_3" hidden="1">{#N/A,#N/A,FALSE,"Assessment";#N/A,#N/A,FALSE,"Staffing";#N/A,#N/A,FALSE,"Hires";#N/A,#N/A,FALSE,"Assumptions"}</definedName>
    <definedName name="bb_2_4" hidden="1">{#N/A,#N/A,FALSE,"Assessment";#N/A,#N/A,FALSE,"Staffing";#N/A,#N/A,FALSE,"Hires";#N/A,#N/A,FALSE,"Assumptions"}</definedName>
    <definedName name="bb_2_5" hidden="1">{#N/A,#N/A,FALSE,"Assessment";#N/A,#N/A,FALSE,"Staffing";#N/A,#N/A,FALSE,"Hires";#N/A,#N/A,FALSE,"Assumptions"}</definedName>
    <definedName name="bb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1" hidden="1">{#N/A,#N/A,FALSE,"Assessment";#N/A,#N/A,FALSE,"Staffing";#N/A,#N/A,FALSE,"Hires";#N/A,#N/A,FALSE,"Assumptions"}</definedName>
    <definedName name="bb_3_2" hidden="1">{#N/A,#N/A,FALSE,"Assessment";#N/A,#N/A,FALSE,"Staffing";#N/A,#N/A,FALSE,"Hires";#N/A,#N/A,FALSE,"Assumptions"}</definedName>
    <definedName name="bb_3_3" hidden="1">{#N/A,#N/A,FALSE,"Assessment";#N/A,#N/A,FALSE,"Staffing";#N/A,#N/A,FALSE,"Hires";#N/A,#N/A,FALSE,"Assumptions"}</definedName>
    <definedName name="bb_3_4" hidden="1">{#N/A,#N/A,FALSE,"Assessment";#N/A,#N/A,FALSE,"Staffing";#N/A,#N/A,FALSE,"Hires";#N/A,#N/A,FALSE,"Assumptions"}</definedName>
    <definedName name="bb_3_5" hidden="1">{#N/A,#N/A,FALSE,"Assessment";#N/A,#N/A,FALSE,"Staffing";#N/A,#N/A,FALSE,"Hires";#N/A,#N/A,FALSE,"Assumptions"}</definedName>
    <definedName name="bb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1" hidden="1">{#N/A,#N/A,FALSE,"Assessment";#N/A,#N/A,FALSE,"Staffing";#N/A,#N/A,FALSE,"Hires";#N/A,#N/A,FALSE,"Assumptions"}</definedName>
    <definedName name="bb_4_2" hidden="1">{#N/A,#N/A,FALSE,"Assessment";#N/A,#N/A,FALSE,"Staffing";#N/A,#N/A,FALSE,"Hires";#N/A,#N/A,FALSE,"Assumptions"}</definedName>
    <definedName name="bb_4_3" hidden="1">{#N/A,#N/A,FALSE,"Assessment";#N/A,#N/A,FALSE,"Staffing";#N/A,#N/A,FALSE,"Hires";#N/A,#N/A,FALSE,"Assumptions"}</definedName>
    <definedName name="bb_4_4" hidden="1">{#N/A,#N/A,FALSE,"Assessment";#N/A,#N/A,FALSE,"Staffing";#N/A,#N/A,FALSE,"Hires";#N/A,#N/A,FALSE,"Assumptions"}</definedName>
    <definedName name="bb_4_5" hidden="1">{#N/A,#N/A,FALSE,"Assessment";#N/A,#N/A,FALSE,"Staffing";#N/A,#N/A,FALSE,"Hires";#N/A,#N/A,FALSE,"Assumptions"}</definedName>
    <definedName name="bb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5_1" hidden="1">{#N/A,#N/A,FALSE,"Assessment";#N/A,#N/A,FALSE,"Staffing";#N/A,#N/A,FALSE,"Hires";#N/A,#N/A,FALSE,"Assumptions"}</definedName>
    <definedName name="bb_5_2" hidden="1">{#N/A,#N/A,FALSE,"Assessment";#N/A,#N/A,FALSE,"Staffing";#N/A,#N/A,FALSE,"Hires";#N/A,#N/A,FALSE,"Assumptions"}</definedName>
    <definedName name="bb_5_3" hidden="1">{#N/A,#N/A,FALSE,"Assessment";#N/A,#N/A,FALSE,"Staffing";#N/A,#N/A,FALSE,"Hires";#N/A,#N/A,FALSE,"Assumptions"}</definedName>
    <definedName name="bb_5_4" hidden="1">{#N/A,#N/A,FALSE,"Assessment";#N/A,#N/A,FALSE,"Staffing";#N/A,#N/A,FALSE,"Hires";#N/A,#N/A,FALSE,"Assumptions"}</definedName>
    <definedName name="bb_5_5" hidden="1">{#N/A,#N/A,FALSE,"Assessment";#N/A,#N/A,FALSE,"Staffing";#N/A,#N/A,FALSE,"Hires";#N/A,#N/A,FALSE,"Assumptions"}</definedName>
    <definedName name="bbb">[0]!bbb</definedName>
    <definedName name="bbb_1" hidden="1">{"standalone1",#N/A,FALSE,"DCFBase";"standalone2",#N/A,FALSE,"DCFBase"}</definedName>
    <definedName name="bbb_1_1" hidden="1">{"standalone1",#N/A,FALSE,"DCFBase";"standalone2",#N/A,FALSE,"DCFBase"}</definedName>
    <definedName name="bbb_1_2" hidden="1">{"standalone1",#N/A,FALSE,"DCFBase";"standalone2",#N/A,FALSE,"DCFBase"}</definedName>
    <definedName name="bbb_1_3" hidden="1">{"standalone1",#N/A,FALSE,"DCFBase";"standalone2",#N/A,FALSE,"DCFBase"}</definedName>
    <definedName name="bbb_1_4" hidden="1">{"standalone1",#N/A,FALSE,"DCFBase";"standalone2",#N/A,FALSE,"DCFBase"}</definedName>
    <definedName name="bbb_1_5" hidden="1">{"standalone1",#N/A,FALSE,"DCFBase";"standalone2",#N/A,FALSE,"DCFBase"}</definedName>
    <definedName name="bbb_2" hidden="1">{"standalone1",#N/A,FALSE,"DCFBase";"standalone2",#N/A,FALSE,"DCFBase"}</definedName>
    <definedName name="bbb_2_1" hidden="1">{"standalone1",#N/A,FALSE,"DCFBase";"standalone2",#N/A,FALSE,"DCFBase"}</definedName>
    <definedName name="bbb_2_2" hidden="1">{"standalone1",#N/A,FALSE,"DCFBase";"standalone2",#N/A,FALSE,"DCFBase"}</definedName>
    <definedName name="bbb_2_3" hidden="1">{"standalone1",#N/A,FALSE,"DCFBase";"standalone2",#N/A,FALSE,"DCFBase"}</definedName>
    <definedName name="bbb_2_4" hidden="1">{"standalone1",#N/A,FALSE,"DCFBase";"standalone2",#N/A,FALSE,"DCFBase"}</definedName>
    <definedName name="bbb_2_5" hidden="1">{"standalone1",#N/A,FALSE,"DCFBase";"standalone2",#N/A,FALSE,"DCFBase"}</definedName>
    <definedName name="bbb_3" hidden="1">{"standalone1",#N/A,FALSE,"DCFBase";"standalone2",#N/A,FALSE,"DCFBase"}</definedName>
    <definedName name="bbb_3_1" hidden="1">{"standalone1",#N/A,FALSE,"DCFBase";"standalone2",#N/A,FALSE,"DCFBase"}</definedName>
    <definedName name="bbb_3_2" hidden="1">{"standalone1",#N/A,FALSE,"DCFBase";"standalone2",#N/A,FALSE,"DCFBase"}</definedName>
    <definedName name="bbb_3_3" hidden="1">{"standalone1",#N/A,FALSE,"DCFBase";"standalone2",#N/A,FALSE,"DCFBase"}</definedName>
    <definedName name="bbb_3_4" hidden="1">{"standalone1",#N/A,FALSE,"DCFBase";"standalone2",#N/A,FALSE,"DCFBase"}</definedName>
    <definedName name="bbb_3_5" hidden="1">{"standalone1",#N/A,FALSE,"DCFBase";"standalone2",#N/A,FALSE,"DCFBase"}</definedName>
    <definedName name="bbb_4" hidden="1">{"standalone1",#N/A,FALSE,"DCFBase";"standalone2",#N/A,FALSE,"DCFBase"}</definedName>
    <definedName name="bbb_4_1" hidden="1">{"standalone1",#N/A,FALSE,"DCFBase";"standalone2",#N/A,FALSE,"DCFBase"}</definedName>
    <definedName name="bbb_4_2" hidden="1">{"standalone1",#N/A,FALSE,"DCFBase";"standalone2",#N/A,FALSE,"DCFBase"}</definedName>
    <definedName name="bbb_4_3" hidden="1">{"standalone1",#N/A,FALSE,"DCFBase";"standalone2",#N/A,FALSE,"DCFBase"}</definedName>
    <definedName name="bbb_4_4" hidden="1">{"standalone1",#N/A,FALSE,"DCFBase";"standalone2",#N/A,FALSE,"DCFBase"}</definedName>
    <definedName name="bbb_4_5" hidden="1">{"standalone1",#N/A,FALSE,"DCFBase";"standalone2",#N/A,FALSE,"DCFBase"}</definedName>
    <definedName name="bbb_5" hidden="1">{"standalone1",#N/A,FALSE,"DCFBase";"standalone2",#N/A,FALSE,"DCFBase"}</definedName>
    <definedName name="bbb_5_1" hidden="1">{"standalone1",#N/A,FALSE,"DCFBase";"standalone2",#N/A,FALSE,"DCFBase"}</definedName>
    <definedName name="bbb_5_2" hidden="1">{"standalone1",#N/A,FALSE,"DCFBase";"standalone2",#N/A,FALSE,"DCFBase"}</definedName>
    <definedName name="bbb_5_3" hidden="1">{"standalone1",#N/A,FALSE,"DCFBase";"standalone2",#N/A,FALSE,"DCFBase"}</definedName>
    <definedName name="bbb_5_4" hidden="1">{"standalone1",#N/A,FALSE,"DCFBase";"standalone2",#N/A,FALSE,"DCFBase"}</definedName>
    <definedName name="bbb_5_5" hidden="1">{"standalone1",#N/A,FALSE,"DCFBase";"standalone2",#N/A,FALSE,"DCFBase"}</definedName>
    <definedName name="bbbb" hidden="1">{"Outflow 1",#N/A,FALSE,"Outflows-Inflows";"Outflow 2",#N/A,FALSE,"Outflows-Inflows";"Inflow 1",#N/A,FALSE,"Outflows-Inflows";"Inflow 2",#N/A,FALSE,"Outflows-Inflows"}</definedName>
    <definedName name="bbbb_1" hidden="1">{"Outflow 1",#N/A,FALSE,"Outflows-Inflows";"Outflow 2",#N/A,FALSE,"Outflows-Inflows";"Inflow 1",#N/A,FALSE,"Outflows-Inflows";"Inflow 2",#N/A,FALSE,"Outflows-Inflows"}</definedName>
    <definedName name="bbbb_2" hidden="1">{#N/A,#N/A,FALSE,"REPORT"}</definedName>
    <definedName name="bbbb_3" hidden="1">{#N/A,#N/A,FALSE,"REPORT"}</definedName>
    <definedName name="bbbb_4" hidden="1">{#N/A,#N/A,FALSE,"REPORT"}</definedName>
    <definedName name="bbbbb" hidden="1">{#N/A,#N/A,FALSE,"Pharm";#N/A,#N/A,FALSE,"WWCM"}</definedName>
    <definedName name="bbbbb_1" hidden="1">{#N/A,#N/A,FALSE,"Assessment";#N/A,#N/A,FALSE,"Staffing";#N/A,#N/A,FALSE,"Hires";#N/A,#N/A,FALSE,"Assumptions"}</definedName>
    <definedName name="bbbbb_1_1" hidden="1">{#N/A,#N/A,FALSE,"Assessment";#N/A,#N/A,FALSE,"Staffing";#N/A,#N/A,FALSE,"Hires";#N/A,#N/A,FALSE,"Assumptions"}</definedName>
    <definedName name="bbbbb_1_2" hidden="1">{#N/A,#N/A,FALSE,"Assessment";#N/A,#N/A,FALSE,"Staffing";#N/A,#N/A,FALSE,"Hires";#N/A,#N/A,FALSE,"Assumptions"}</definedName>
    <definedName name="bbbbb_1_3" hidden="1">{#N/A,#N/A,FALSE,"Assessment";#N/A,#N/A,FALSE,"Staffing";#N/A,#N/A,FALSE,"Hires";#N/A,#N/A,FALSE,"Assumptions"}</definedName>
    <definedName name="bbbbb_1_4" hidden="1">{#N/A,#N/A,FALSE,"Assessment";#N/A,#N/A,FALSE,"Staffing";#N/A,#N/A,FALSE,"Hires";#N/A,#N/A,FALSE,"Assumptions"}</definedName>
    <definedName name="bbbbb_1_5" hidden="1">{#N/A,#N/A,FALSE,"Assessment";#N/A,#N/A,FALSE,"Staffing";#N/A,#N/A,FALSE,"Hires";#N/A,#N/A,FALSE,"Assumptions"}</definedName>
    <definedName name="bbbbb_2" hidden="1">{#N/A,#N/A,FALSE,"Assessment";#N/A,#N/A,FALSE,"Staffing";#N/A,#N/A,FALSE,"Hires";#N/A,#N/A,FALSE,"Assumptions"}</definedName>
    <definedName name="bbbbb_2_1" hidden="1">{#N/A,#N/A,FALSE,"Assessment";#N/A,#N/A,FALSE,"Staffing";#N/A,#N/A,FALSE,"Hires";#N/A,#N/A,FALSE,"Assumptions"}</definedName>
    <definedName name="bbbbb_2_2" hidden="1">{#N/A,#N/A,FALSE,"Assessment";#N/A,#N/A,FALSE,"Staffing";#N/A,#N/A,FALSE,"Hires";#N/A,#N/A,FALSE,"Assumptions"}</definedName>
    <definedName name="bbbbb_2_3" hidden="1">{#N/A,#N/A,FALSE,"Assessment";#N/A,#N/A,FALSE,"Staffing";#N/A,#N/A,FALSE,"Hires";#N/A,#N/A,FALSE,"Assumptions"}</definedName>
    <definedName name="bbbbb_2_4" hidden="1">{#N/A,#N/A,FALSE,"Assessment";#N/A,#N/A,FALSE,"Staffing";#N/A,#N/A,FALSE,"Hires";#N/A,#N/A,FALSE,"Assumptions"}</definedName>
    <definedName name="bbbbb_2_5" hidden="1">{#N/A,#N/A,FALSE,"Assessment";#N/A,#N/A,FALSE,"Staffing";#N/A,#N/A,FALSE,"Hires";#N/A,#N/A,FALSE,"Assumptions"}</definedName>
    <definedName name="bbbbb_3" hidden="1">{#N/A,#N/A,FALSE,"Assessment";#N/A,#N/A,FALSE,"Staffing";#N/A,#N/A,FALSE,"Hires";#N/A,#N/A,FALSE,"Assumptions"}</definedName>
    <definedName name="bbbbb_3_1" hidden="1">{#N/A,#N/A,FALSE,"Assessment";#N/A,#N/A,FALSE,"Staffing";#N/A,#N/A,FALSE,"Hires";#N/A,#N/A,FALSE,"Assumptions"}</definedName>
    <definedName name="bbbbb_3_2" hidden="1">{#N/A,#N/A,FALSE,"Assessment";#N/A,#N/A,FALSE,"Staffing";#N/A,#N/A,FALSE,"Hires";#N/A,#N/A,FALSE,"Assumptions"}</definedName>
    <definedName name="bbbbb_3_3" hidden="1">{#N/A,#N/A,FALSE,"Assessment";#N/A,#N/A,FALSE,"Staffing";#N/A,#N/A,FALSE,"Hires";#N/A,#N/A,FALSE,"Assumptions"}</definedName>
    <definedName name="bbbbb_3_4" hidden="1">{#N/A,#N/A,FALSE,"Assessment";#N/A,#N/A,FALSE,"Staffing";#N/A,#N/A,FALSE,"Hires";#N/A,#N/A,FALSE,"Assumptions"}</definedName>
    <definedName name="bbbbb_3_5" hidden="1">{#N/A,#N/A,FALSE,"Assessment";#N/A,#N/A,FALSE,"Staffing";#N/A,#N/A,FALSE,"Hires";#N/A,#N/A,FALSE,"Assumptions"}</definedName>
    <definedName name="bbbbb_4" hidden="1">{#N/A,#N/A,FALSE,"Assessment";#N/A,#N/A,FALSE,"Staffing";#N/A,#N/A,FALSE,"Hires";#N/A,#N/A,FALSE,"Assumptions"}</definedName>
    <definedName name="bbbbb_4_1" hidden="1">{#N/A,#N/A,FALSE,"Assessment";#N/A,#N/A,FALSE,"Staffing";#N/A,#N/A,FALSE,"Hires";#N/A,#N/A,FALSE,"Assumptions"}</definedName>
    <definedName name="bbbbb_4_2" hidden="1">{#N/A,#N/A,FALSE,"Assessment";#N/A,#N/A,FALSE,"Staffing";#N/A,#N/A,FALSE,"Hires";#N/A,#N/A,FALSE,"Assumptions"}</definedName>
    <definedName name="bbbbb_4_3" hidden="1">{#N/A,#N/A,FALSE,"Assessment";#N/A,#N/A,FALSE,"Staffing";#N/A,#N/A,FALSE,"Hires";#N/A,#N/A,FALSE,"Assumptions"}</definedName>
    <definedName name="bbbbb_4_4" hidden="1">{#N/A,#N/A,FALSE,"Assessment";#N/A,#N/A,FALSE,"Staffing";#N/A,#N/A,FALSE,"Hires";#N/A,#N/A,FALSE,"Assumptions"}</definedName>
    <definedName name="bbbbb_4_5" hidden="1">{#N/A,#N/A,FALSE,"Assessment";#N/A,#N/A,FALSE,"Staffing";#N/A,#N/A,FALSE,"Hires";#N/A,#N/A,FALSE,"Assumptions"}</definedName>
    <definedName name="bbbbb_5" hidden="1">{#N/A,#N/A,FALSE,"Assessment";#N/A,#N/A,FALSE,"Staffing";#N/A,#N/A,FALSE,"Hires";#N/A,#N/A,FALSE,"Assumptions"}</definedName>
    <definedName name="bbbbb_5_1" hidden="1">{#N/A,#N/A,FALSE,"Assessment";#N/A,#N/A,FALSE,"Staffing";#N/A,#N/A,FALSE,"Hires";#N/A,#N/A,FALSE,"Assumptions"}</definedName>
    <definedName name="bbbbb_5_2" hidden="1">{#N/A,#N/A,FALSE,"Assessment";#N/A,#N/A,FALSE,"Staffing";#N/A,#N/A,FALSE,"Hires";#N/A,#N/A,FALSE,"Assumptions"}</definedName>
    <definedName name="bbbbb_5_3" hidden="1">{#N/A,#N/A,FALSE,"Assessment";#N/A,#N/A,FALSE,"Staffing";#N/A,#N/A,FALSE,"Hires";#N/A,#N/A,FALSE,"Assumptions"}</definedName>
    <definedName name="bbbbb_5_4" hidden="1">{#N/A,#N/A,FALSE,"Assessment";#N/A,#N/A,FALSE,"Staffing";#N/A,#N/A,FALSE,"Hires";#N/A,#N/A,FALSE,"Assumptions"}</definedName>
    <definedName name="bbbbb_5_5" hidden="1">{#N/A,#N/A,FALSE,"Assessment";#N/A,#N/A,FALSE,"Staffing";#N/A,#N/A,FALSE,"Hires";#N/A,#N/A,FALSE,"Assumptions"}</definedName>
    <definedName name="bbbbbb" hidden="1">{"rtn",#N/A,FALSE,"RTN";"tables",#N/A,FALSE,"RTN";"cf",#N/A,FALSE,"CF";"stats",#N/A,FALSE,"Stats";"prop",#N/A,FALSE,"Prop"}</definedName>
    <definedName name="bbbbbb_1" hidden="1">{"rtn",#N/A,FALSE,"RTN";"tables",#N/A,FALSE,"RTN";"cf",#N/A,FALSE,"CF";"stats",#N/A,FALSE,"Stats";"prop",#N/A,FALSE,"Prop"}</definedName>
    <definedName name="BBBBBB_2" hidden="1">{#N/A,#N/A,FALSE,"REPORT"}</definedName>
    <definedName name="BBBBBB_3" hidden="1">{#N/A,#N/A,FALSE,"REPORT"}</definedName>
    <definedName name="BBBBBB_4" hidden="1">{#N/A,#N/A,FALSE,"REPORT"}</definedName>
    <definedName name="bbbbbbb" hidden="1">{"Outflow 1",#N/A,FALSE,"Outflows-Inflows";"Outflow 2",#N/A,FALSE,"Outflows-Inflows";"Inflow 1",#N/A,FALSE,"Outflows-Inflows";"Inflow 2",#N/A,FALSE,"Outflows-Inflows"}</definedName>
    <definedName name="bbbbbbb_1" hidden="1">{"Outflow 1",#N/A,FALSE,"Outflows-Inflows";"Outflow 2",#N/A,FALSE,"Outflows-Inflows";"Inflow 1",#N/A,FALSE,"Outflows-Inflows";"Inflow 2",#N/A,FALSE,"Outflows-Inflows"}</definedName>
    <definedName name="BBBBBBBBB" hidden="1">{#N/A,#N/A,FALSE,"REPORT"}</definedName>
    <definedName name="BBBBBBBBB_1" hidden="1">{#N/A,#N/A,FALSE,"REPORT"}</definedName>
    <definedName name="BBBBBBBBB_2" hidden="1">{#N/A,#N/A,FALSE,"REPORT"}</definedName>
    <definedName name="BBBBBBBBB_3" hidden="1">{#N/A,#N/A,FALSE,"REPORT"}</definedName>
    <definedName name="BBBBBBBBB_4" hidden="1">{#N/A,#N/A,FALSE,"REPORT"}</definedName>
    <definedName name="bbbbbbbbbb" hidden="1">{"detail",#N/A,FALSE,"mfg";"summary",#N/A,FALSE,"mfg"}</definedName>
    <definedName name="bbbbbbbbbbb" hidden="1">{#N/A,#N/A,FALSE,"AD_Purchase";#N/A,#N/A,FALSE,"Credit";#N/A,#N/A,FALSE,"PF Acquisition";#N/A,#N/A,FALSE,"PF Offering"}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2" hidden="1">{#N/A,#N/A,FALSE,"Pharm";#N/A,#N/A,FALSE,"WWCM"}</definedName>
    <definedName name="bbbbbbbbbbbbb_3" hidden="1">{#N/A,#N/A,FALSE,"Pharm";#N/A,#N/A,FALSE,"WWCM"}</definedName>
    <definedName name="bbbbbbbbbbbbb_4" hidden="1">{#N/A,#N/A,FALSE,"Pharm";#N/A,#N/A,FALSE,"WWCM"}</definedName>
    <definedName name="bbbbbbbbbbbbbbb" hidden="1">{"'Edit'!$A$1:$V$2277"}</definedName>
    <definedName name="bbbbbbbbbbbbbbbbbbbb" hidden="1">{"detail",#N/A,FALSE,"mfg";"summary",#N/A,FALSE,"mfg"}</definedName>
    <definedName name="bbbn" hidden="1">{#N/A,#N/A,FALSE,"Other";#N/A,#N/A,FALSE,"Ace";#N/A,#N/A,FALSE,"Derm"}</definedName>
    <definedName name="bbn" hidden="1">{"table",#N/A,FALSE,"COVER";"income_statement",#N/A,FALSE,"COVER"}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BX">#REF!</definedName>
    <definedName name="BBY">#REF!</definedName>
    <definedName name="bc" hidden="1">#REF!</definedName>
    <definedName name="bcd" hidden="1">{"'debtors'!$A$1:$I$305","'debtors'!$A$1:$J$285"}</definedName>
    <definedName name="bcdf" hidden="1">{#N/A,#N/A,FALSE,"Inc";#N/A,#N/A,FALSE,"Prod";#N/A,#N/A,FALSE,"QInc";#N/A,#N/A,FALSE,"QProd"}</definedName>
    <definedName name="BCOCOS">#REF!</definedName>
    <definedName name="bcs">#REF!</definedName>
    <definedName name="bcv" hidden="1">#REF!</definedName>
    <definedName name="bd" hidden="1">#REF!</definedName>
    <definedName name="bdep">#REF!</definedName>
    <definedName name="bdgt99month">#REF!</definedName>
    <definedName name="bdgt99qtr">#REF!</definedName>
    <definedName name="bdgtmonth">#REF!</definedName>
    <definedName name="bdgtovhdabsorption">#REF!</definedName>
    <definedName name="bdgtytd">#REF!</definedName>
    <definedName name="be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tka" hidden="1">{"glc1",#N/A,FALSE,"GLC";"glc2",#N/A,FALSE,"GLC";"glc3",#N/A,FALSE,"GLC";"glc4",#N/A,FALSE,"GLC";"glc5",#N/A,FALSE,"GLC"}</definedName>
    <definedName name="BEE">#REF!</definedName>
    <definedName name="BEET">#REF!</definedName>
    <definedName name="beg">#REF!</definedName>
    <definedName name="BEGIN_BAL">#REF!</definedName>
    <definedName name="BeginMonthDate">#REF!</definedName>
    <definedName name="belnew" hidden="1">{"IS",#N/A,FALSE,"IS";"RPTIS",#N/A,FALSE,"RPTIS";"STATS",#N/A,FALSE,"STATS";"CELL",#N/A,FALSE,"CELL";"BS",#N/A,FALSE,"BS"}</definedName>
    <definedName name="belnew_1" hidden="1">{"IS",#N/A,FALSE,"IS";"RPTIS",#N/A,FALSE,"RPTIS";"STATS",#N/A,FALSE,"STATS";"CELL",#N/A,FALSE,"CELL";"BS",#N/A,FALSE,"BS"}</definedName>
    <definedName name="belnew_1_1" hidden="1">{"IS",#N/A,FALSE,"IS";"RPTIS",#N/A,FALSE,"RPTIS";"STATS",#N/A,FALSE,"STATS";"CELL",#N/A,FALSE,"CELL";"BS",#N/A,FALSE,"BS"}</definedName>
    <definedName name="belnew_1_2" hidden="1">{"IS",#N/A,FALSE,"IS";"RPTIS",#N/A,FALSE,"RPTIS";"STATS",#N/A,FALSE,"STATS";"CELL",#N/A,FALSE,"CELL";"BS",#N/A,FALSE,"BS"}</definedName>
    <definedName name="belnew_1_3" hidden="1">{"IS",#N/A,FALSE,"IS";"RPTIS",#N/A,FALSE,"RPTIS";"STATS",#N/A,FALSE,"STATS";"CELL",#N/A,FALSE,"CELL";"BS",#N/A,FALSE,"BS"}</definedName>
    <definedName name="belnew_1_4" hidden="1">{"IS",#N/A,FALSE,"IS";"RPTIS",#N/A,FALSE,"RPTIS";"STATS",#N/A,FALSE,"STATS";"CELL",#N/A,FALSE,"CELL";"BS",#N/A,FALSE,"BS"}</definedName>
    <definedName name="belnew_1_5" hidden="1">{"IS",#N/A,FALSE,"IS";"RPTIS",#N/A,FALSE,"RPTIS";"STATS",#N/A,FALSE,"STATS";"CELL",#N/A,FALSE,"CELL";"BS",#N/A,FALSE,"BS"}</definedName>
    <definedName name="belnew_2" hidden="1">{"IS",#N/A,FALSE,"IS";"RPTIS",#N/A,FALSE,"RPTIS";"STATS",#N/A,FALSE,"STATS";"CELL",#N/A,FALSE,"CELL";"BS",#N/A,FALSE,"BS"}</definedName>
    <definedName name="belnew_2_1" hidden="1">{"IS",#N/A,FALSE,"IS";"RPTIS",#N/A,FALSE,"RPTIS";"STATS",#N/A,FALSE,"STATS";"CELL",#N/A,FALSE,"CELL";"BS",#N/A,FALSE,"BS"}</definedName>
    <definedName name="belnew_2_2" hidden="1">{"IS",#N/A,FALSE,"IS";"RPTIS",#N/A,FALSE,"RPTIS";"STATS",#N/A,FALSE,"STATS";"CELL",#N/A,FALSE,"CELL";"BS",#N/A,FALSE,"BS"}</definedName>
    <definedName name="belnew_2_3" hidden="1">{"IS",#N/A,FALSE,"IS";"RPTIS",#N/A,FALSE,"RPTIS";"STATS",#N/A,FALSE,"STATS";"CELL",#N/A,FALSE,"CELL";"BS",#N/A,FALSE,"BS"}</definedName>
    <definedName name="belnew_2_4" hidden="1">{"IS",#N/A,FALSE,"IS";"RPTIS",#N/A,FALSE,"RPTIS";"STATS",#N/A,FALSE,"STATS";"CELL",#N/A,FALSE,"CELL";"BS",#N/A,FALSE,"BS"}</definedName>
    <definedName name="belnew_2_5" hidden="1">{"IS",#N/A,FALSE,"IS";"RPTIS",#N/A,FALSE,"RPTIS";"STATS",#N/A,FALSE,"STATS";"CELL",#N/A,FALSE,"CELL";"BS",#N/A,FALSE,"BS"}</definedName>
    <definedName name="belnew_3" hidden="1">{"IS",#N/A,FALSE,"IS";"RPTIS",#N/A,FALSE,"RPTIS";"STATS",#N/A,FALSE,"STATS";"CELL",#N/A,FALSE,"CELL";"BS",#N/A,FALSE,"BS"}</definedName>
    <definedName name="belnew_3_1" hidden="1">{"IS",#N/A,FALSE,"IS";"RPTIS",#N/A,FALSE,"RPTIS";"STATS",#N/A,FALSE,"STATS";"CELL",#N/A,FALSE,"CELL";"BS",#N/A,FALSE,"BS"}</definedName>
    <definedName name="belnew_3_2" hidden="1">{"IS",#N/A,FALSE,"IS";"RPTIS",#N/A,FALSE,"RPTIS";"STATS",#N/A,FALSE,"STATS";"CELL",#N/A,FALSE,"CELL";"BS",#N/A,FALSE,"BS"}</definedName>
    <definedName name="belnew_3_3" hidden="1">{"IS",#N/A,FALSE,"IS";"RPTIS",#N/A,FALSE,"RPTIS";"STATS",#N/A,FALSE,"STATS";"CELL",#N/A,FALSE,"CELL";"BS",#N/A,FALSE,"BS"}</definedName>
    <definedName name="belnew_3_4" hidden="1">{"IS",#N/A,FALSE,"IS";"RPTIS",#N/A,FALSE,"RPTIS";"STATS",#N/A,FALSE,"STATS";"CELL",#N/A,FALSE,"CELL";"BS",#N/A,FALSE,"BS"}</definedName>
    <definedName name="belnew_3_5" hidden="1">{"IS",#N/A,FALSE,"IS";"RPTIS",#N/A,FALSE,"RPTIS";"STATS",#N/A,FALSE,"STATS";"CELL",#N/A,FALSE,"CELL";"BS",#N/A,FALSE,"BS"}</definedName>
    <definedName name="belnew_4" hidden="1">{"IS",#N/A,FALSE,"IS";"RPTIS",#N/A,FALSE,"RPTIS";"STATS",#N/A,FALSE,"STATS";"CELL",#N/A,FALSE,"CELL";"BS",#N/A,FALSE,"BS"}</definedName>
    <definedName name="belnew_4_1" hidden="1">{"IS",#N/A,FALSE,"IS";"RPTIS",#N/A,FALSE,"RPTIS";"STATS",#N/A,FALSE,"STATS";"CELL",#N/A,FALSE,"CELL";"BS",#N/A,FALSE,"BS"}</definedName>
    <definedName name="belnew_4_2" hidden="1">{"IS",#N/A,FALSE,"IS";"RPTIS",#N/A,FALSE,"RPTIS";"STATS",#N/A,FALSE,"STATS";"CELL",#N/A,FALSE,"CELL";"BS",#N/A,FALSE,"BS"}</definedName>
    <definedName name="belnew_4_3" hidden="1">{"IS",#N/A,FALSE,"IS";"RPTIS",#N/A,FALSE,"RPTIS";"STATS",#N/A,FALSE,"STATS";"CELL",#N/A,FALSE,"CELL";"BS",#N/A,FALSE,"BS"}</definedName>
    <definedName name="belnew_4_4" hidden="1">{"IS",#N/A,FALSE,"IS";"RPTIS",#N/A,FALSE,"RPTIS";"STATS",#N/A,FALSE,"STATS";"CELL",#N/A,FALSE,"CELL";"BS",#N/A,FALSE,"BS"}</definedName>
    <definedName name="belnew_4_5" hidden="1">{"IS",#N/A,FALSE,"IS";"RPTIS",#N/A,FALSE,"RPTIS";"STATS",#N/A,FALSE,"STATS";"CELL",#N/A,FALSE,"CELL";"BS",#N/A,FALSE,"BS"}</definedName>
    <definedName name="belnew_5" hidden="1">{"IS",#N/A,FALSE,"IS";"RPTIS",#N/A,FALSE,"RPTIS";"STATS",#N/A,FALSE,"STATS";"CELL",#N/A,FALSE,"CELL";"BS",#N/A,FALSE,"BS"}</definedName>
    <definedName name="belnew_5_1" hidden="1">{"IS",#N/A,FALSE,"IS";"RPTIS",#N/A,FALSE,"RPTIS";"STATS",#N/A,FALSE,"STATS";"CELL",#N/A,FALSE,"CELL";"BS",#N/A,FALSE,"BS"}</definedName>
    <definedName name="belnew_5_2" hidden="1">{"IS",#N/A,FALSE,"IS";"RPTIS",#N/A,FALSE,"RPTIS";"STATS",#N/A,FALSE,"STATS";"CELL",#N/A,FALSE,"CELL";"BS",#N/A,FALSE,"BS"}</definedName>
    <definedName name="belnew_5_3" hidden="1">{"IS",#N/A,FALSE,"IS";"RPTIS",#N/A,FALSE,"RPTIS";"STATS",#N/A,FALSE,"STATS";"CELL",#N/A,FALSE,"CELL";"BS",#N/A,FALSE,"BS"}</definedName>
    <definedName name="belnew_5_4" hidden="1">{"IS",#N/A,FALSE,"IS";"RPTIS",#N/A,FALSE,"RPTIS";"STATS",#N/A,FALSE,"STATS";"CELL",#N/A,FALSE,"CELL";"BS",#N/A,FALSE,"BS"}</definedName>
    <definedName name="belnew_5_5" hidden="1">{"IS",#N/A,FALSE,"IS";"RPTIS",#N/A,FALSE,"RPTIS";"STATS",#N/A,FALSE,"STATS";"CELL",#N/A,FALSE,"CELL";"BS",#N/A,FALSE,"BS"}</definedName>
    <definedName name="benefits">#REF!</definedName>
    <definedName name="BenefitsPct">#REF!</definedName>
    <definedName name="Bereich_verschieben">#REF!</definedName>
    <definedName name="berry" hidden="1">{#N/A,#N/A,FALSE,"Taxblinc";#N/A,#N/A,FALSE,"Rsvsacls"}</definedName>
    <definedName name="Beta">#REF!</definedName>
    <definedName name="BetaComp">#REF!</definedName>
    <definedName name="BetaInc">#REF!</definedName>
    <definedName name="Beth" hidden="1">{#N/A,#N/A,TRUE,"Project Summary";#N/A,#N/A,TRUE,"Financial Data Input";#N/A,#N/A,TRUE,"P&amp;L";#N/A,#N/A,TRUE,"Instructions"}</definedName>
    <definedName name="beurimm">[17]מאזן!$P$48:$AA$125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KZHZBHP3TDV1YMX4B19B95O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EVSJKTI1Q1Z874QZVFSJSVA" hidden="1">#REF!</definedName>
    <definedName name="BEx1FJZ7GKO99IYTP6GGGF7EUL3Z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IPLJZABY0EMUOTZN0EQMDPU" hidden="1">#REF!</definedName>
    <definedName name="BEx1HQNF6KHM21E3XLW0NMSSEI9S" hidden="1">#REF!</definedName>
    <definedName name="BEx1I4QKTILCKZUSOJCVZN7SNHL5" hidden="1">#REF!</definedName>
    <definedName name="BEx1IGQ5B697MNDOE06MVSR0H58E" hidden="1">#REF!</definedName>
    <definedName name="BEx1J0CSSHDJGBJUHVOEMCF2P4DL" hidden="1">#REF!</definedName>
    <definedName name="BEx1JUBQFRVMASSFK4B3V0AD7YP9" hidden="1">#REF!</definedName>
    <definedName name="BEx1KMHT9KOPKLGYOZ7HLY6YAE65" hidden="1">#REF!</definedName>
    <definedName name="BEx1KUVWMB0QCWA3RBE4CADFVRIS" hidden="1">#REF!</definedName>
    <definedName name="BEx1L6Q60MWRDJB4L20LK0XPA0Z2" hidden="1">#REF!</definedName>
    <definedName name="BEx1LD63FP2Z4BR9TKSHOZW9KKZ5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O6TXZVOGCUWCCRTXRXWW0XL" hidden="1">#REF!</definedName>
    <definedName name="BEx1NS8EU5P9FQV3S0WRTXI5L361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VSMPADTX95QUOX34KZQ8EDY" hidden="1">#REF!</definedName>
    <definedName name="BEx1OY6SVEUT2EQ26P7EKEND342G" hidden="1">#REF!</definedName>
    <definedName name="BEx1OYN1LPIPI12O9G6F7QAOS9T4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7WFO8OZKB1EBF4H386JW91L" hidden="1">#REF!</definedName>
    <definedName name="BEx1U87938YR9N6HYI24KVBKLOS3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IY9SQLRESD11CC4PHYT0XSG" hidden="1">#REF!</definedName>
    <definedName name="BEx1WGYTKZZIPM1577W5FEYKFH3V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L4MZ7C80495GHQRWOBS16PQ" hidden="1">#REF!</definedName>
    <definedName name="BEx3BNR9ES4KY7Q1DK83KC5NDGL8" hidden="1">#REF!</definedName>
    <definedName name="BEx3BQR5VZXNQ4H949ORM8ESU3B3" hidden="1">#REF!</definedName>
    <definedName name="BEx3CKFCCPZZ6ROLAT5C1DZNIC1U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JR3TCJDYS7ZXNDS5N9KTGIK" hidden="1">#REF!</definedName>
    <definedName name="BEx3ELJTTBS6P05CNISMGOJOA60V" hidden="1">#REF!</definedName>
    <definedName name="BEx3FI2G3YYIACQHXNXEA15M8ZK5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EFXUCVNVPH7KSEGAZYX13B5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REOFWJQEYMCMBL7ZE06NBN6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V8BH6PYNZT7C246LOAU9SVX" hidden="1">#REF!</definedName>
    <definedName name="BEx3P59TTRSGQY888P5C1O7M2PQT" hidden="1">#REF!</definedName>
    <definedName name="BEx3PDT8GNPWLLN02IH1XPV90XYK" hidden="1">#REF!</definedName>
    <definedName name="BEx3PKEMDW8KZEP11IL927C5O7I2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EDFOYFY5NBTININ5W4RLD4Q" hidden="1">#REF!</definedName>
    <definedName name="BEx3QR9D45DHW50VQ7Y3Q1AXPOB9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PCSI16OAB2L9M9IULQMQ9J9" hidden="1">#REF!</definedName>
    <definedName name="BEx3U94WCEA5DKMWBEX1GU0LKYG2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VML7CG70HPISMVYIUEN3711Q" hidden="1">#REF!</definedName>
    <definedName name="BEx57ODWQA22EXS48QUG5O3EG6QO" hidden="1">#REF!</definedName>
    <definedName name="BEx587KFQ3VKCOCY1SA5F24PQGUI" hidden="1">#REF!</definedName>
    <definedName name="BEx58O780PQ05NF0Z1SKKRB3N099" hidden="1">#REF!</definedName>
    <definedName name="BEx59P7MAPNU129ZTC5H3EH892G1" hidden="1">#REF!</definedName>
    <definedName name="BEx5A7CIGCOTHJKHGUBDZG91JGPZ" hidden="1">#REF!</definedName>
    <definedName name="BEx5AOFIO8KVRHIZ1RII337AA8ML" hidden="1">#REF!</definedName>
    <definedName name="BEx5APRZ66L5BWHFE8E4YYNEDTI4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C2BWFW6SHZBFDEISKGXHZCQW" hidden="1">#REF!</definedName>
    <definedName name="BEx5C49ZFH8TO9ZU55729C3F7XG7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PEKNSJORIPFQC2E1LTRYY8L" hidden="1">#REF!</definedName>
    <definedName name="BEx5CSUOL05D8PAM2TRDA9VRJT1O" hidden="1">#REF!</definedName>
    <definedName name="BEx5D8L47OF0WHBPFWXGZINZWUBZ" hidden="1">#REF!</definedName>
    <definedName name="BEx5DAJAHQ2SKUPCKSCR3PYML67L" hidden="1">#REF!</definedName>
    <definedName name="BEx5ER4TJTFPN7IB1MNEB1ZFR5M6" hidden="1">#REF!</definedName>
    <definedName name="BEx5FLJWHLW3BTZILDPN5NMA449V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1L0QO91KEPDMV1D8OT4BT73" hidden="1">#REF!</definedName>
    <definedName name="BEx5G86DZL1VYUX6KWODAP3WFAWP" hidden="1">#REF!</definedName>
    <definedName name="BEx5GID9MVBUPFFT9M8K8B5MO9NV" hidden="1">#REF!</definedName>
    <definedName name="BEx5GN0EWA9SCQDPQ7NTUQH82QVK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FHMABAT0H9KKS754X4T304E" hidden="1">#REF!</definedName>
    <definedName name="BEx5HJZ9FAVNZSSBTAYRPZDYM9NU" hidden="1">#REF!</definedName>
    <definedName name="BEx5HORX6SRPD9I5127PYWMH813O" hidden="1">#REF!</definedName>
    <definedName name="BEx5HZ9JMKHNLFWLVUB1WP5B39BL" hidden="1">#REF!</definedName>
    <definedName name="BEx5I8PBP4LIXDGID5BP0THLO0AQ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MB9BR71LZDG7XXQ2EO58JC5F" hidden="1">#REF!</definedName>
    <definedName name="BEx5MLQZM68YQSKARVWTTPINFQ2C" hidden="1">#REF!</definedName>
    <definedName name="BEx5NA68N6FJFX9UJXK4M14U487F" hidden="1">#REF!</definedName>
    <definedName name="BEx5NIKBG2GDJOYGE3WCXKU7YY51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JP02W68K2E46L5C5YBSNU6T" hidden="1">#REF!</definedName>
    <definedName name="BEx5PRXMZ5M65Z732WNNGV564C2J" hidden="1">#REF!</definedName>
    <definedName name="BEx73V0EP8EMNRC3EZJJKKVKWQVB" hidden="1">#REF!</definedName>
    <definedName name="BEx741WJHIJVXUX131SBXTVW8D71" hidden="1">#REF!</definedName>
    <definedName name="BEx74Q6H3O7133AWQXWC21MI2UFT" hidden="1">#REF!</definedName>
    <definedName name="BEx74W6BJ8ENO3J25WNM5H5APKA3" hidden="1">#REF!</definedName>
    <definedName name="BEx759D1D5SXS5ELLZVBI0SXYUNF" hidden="1">#REF!</definedName>
    <definedName name="BEx75GJZSZHUDN6OOAGQYFUDA2LP" hidden="1">#REF!</definedName>
    <definedName name="BEx75GURI46C1M1QJ8NMS60T1Y6F" hidden="1">#REF!</definedName>
    <definedName name="BEx75HGCCV5K4UCJWYV8EV9AG5YT" hidden="1">#REF!</definedName>
    <definedName name="BEx75T55F7GML8V1DMWL26WRT006" hidden="1">#REF!</definedName>
    <definedName name="BEx75VJGR07JY6UUWURQ4PJ29UKC" hidden="1">#REF!</definedName>
    <definedName name="BEx77P0S3GVMS7BJUL9OWUGJ1B02" hidden="1">#REF!</definedName>
    <definedName name="BEx77QDESURI6WW5582YXSK3A972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SFOYH1Z0ZDTO47W2M60TW6K" hidden="1">#REF!</definedName>
    <definedName name="BEx79C7TH5TQCOUXCUYWPFX948EL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I6C8MCRZFEQYUBE5FSUTIHK" hidden="1">#REF!</definedName>
    <definedName name="BEx7EQKHX7GZYOLXRDU534TT4H64" hidden="1">#REF!</definedName>
    <definedName name="BEx7ERRNTYLA37U1S0E4MWJ5JX8H" hidden="1">#REF!</definedName>
    <definedName name="BEx7ETV6L1TM7JSXJIGK3FC6RVZW" hidden="1">#REF!</definedName>
    <definedName name="BEx7EYYLHMBYQTH6I377FCQS7CSX" hidden="1">#REF!</definedName>
    <definedName name="BEx7F5US4H1GVOWX929LYPXQZQW9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H0JD6I5I8WQLLWOYWY5YWPQE" hidden="1">#REF!</definedName>
    <definedName name="BEx7H14XCXH7WEXEY1HVO53A6AGH" hidden="1">#REF!</definedName>
    <definedName name="BEx7HRCZE3CVGON1HV07MT5MNDZ3" hidden="1">#REF!</definedName>
    <definedName name="BEx7IBVYN47SFZIA0K4MDKQZNN9V" hidden="1">#REF!</definedName>
    <definedName name="BEx7IV2IJ5WT7UC0UG7WP0WF2JZI" hidden="1">#REF!</definedName>
    <definedName name="BEx7J4YL8Q3BI1MLH16YYQ18IJRD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XUGRMRSUXCM97Z7VRZQ9JH2" hidden="1">#REF!</definedName>
    <definedName name="BEx7KYLI8M2T8RVBDMHEH5Z3BF2V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MAUI1JJFDIJGDW4RWY5384LY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N14ZL6VKEQJACAUF4FA8KPM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21PNZ46VORG2VRMWREWIC0SE" hidden="1">#REF!</definedName>
    <definedName name="BEx92D3OXE5BBJXFP5H40OS8OMNZ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S8MHFFIVRQ2YSHZNQGOFUHD" hidden="1">#REF!</definedName>
    <definedName name="BEx93FRKF99NRT3LH99UTIH7AAYF" hidden="1">#REF!</definedName>
    <definedName name="BEx93M7FSHP50OG34A4W8W8DF12U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U50BH1QSJ45WZU429P1YBG" hidden="1">#REF!</definedName>
    <definedName name="BEx948ZFFQWVIDNG4AZAUGGGEB5U" hidden="1">#REF!</definedName>
    <definedName name="BEx94HZ5LURYM9ST744ALV6ZCKYP" hidden="1">#REF!</definedName>
    <definedName name="BEx94IQ75E90YUMWJ9N591LR7DQQ" hidden="1">#REF!</definedName>
    <definedName name="BEx95QBZMG0E2KQ9BERJ861QLYN3" hidden="1">#REF!</definedName>
    <definedName name="BEx9602K2GHNBUEUVT9ONRQU1GMD" hidden="1">#REF!</definedName>
    <definedName name="BEx96SUFKHHFE8XQ6UUO6ILDOXHO" hidden="1">#REF!</definedName>
    <definedName name="BEx978KSD61YJH3S9DGO050R2EHA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ZRZ4I7FHDPGRAT5VW7NVBPU" hidden="1">#REF!</definedName>
    <definedName name="BEx9AT5E3ZSHKSOL35O38L8HF9TH" hidden="1">#REF!</definedName>
    <definedName name="BEx9B8A5186FNTQQNLIO5LK02ABI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D1BC9FT19KY0INAABNDBAMR1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TLU0EK5LGEM1QCNYN2S8O5F" hidden="1">#REF!</definedName>
    <definedName name="BEx9F5W18ZGFOKGRE8PR6T1MO6GT" hidden="1">#REF!</definedName>
    <definedName name="BEx9FF16LOQP5QIR4UHW5EIFGQB8" hidden="1">#REF!</definedName>
    <definedName name="BEx9GDY4D8ZPQJCYFIMYM0V0C51Y" hidden="1">#REF!</definedName>
    <definedName name="BEx9GNOPB6OZ2RH3FCDNJR38RJOS" hidden="1">#REF!</definedName>
    <definedName name="BEx9GUQALUWCD30UKUQGSWW8KBQ7" hidden="1">#REF!</definedName>
    <definedName name="BEx9GZ2P3FDHKXEBXX2VS0BG2NP2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8TNG8LQ5Q4904SAYQIPGBSV" hidden="1">#REF!</definedName>
    <definedName name="BExAYHMLXGGO25P8HYB2S75DEB4F" hidden="1">#REF!</definedName>
    <definedName name="BExAYKXAUWGDOPG952TEJ2UKZKWN" hidden="1">#REF!</definedName>
    <definedName name="BExAYPPWJPWDKU59O051WMGB7O0J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GMD0PIDGTFBGQOPRWQSP9I4" hidden="1">#REF!</definedName>
    <definedName name="BExB1Q29OO6LNFNT1EQLA3KYE7MX" hidden="1">#REF!</definedName>
    <definedName name="BExB203OWC9QZA3BYOKQ18L4FUJE" hidden="1">#REF!</definedName>
    <definedName name="BExB2CJHTU7C591BR4WRL5L2F2K6" hidden="1">#REF!</definedName>
    <definedName name="BExB2Q0VJ0MU2URO3JOVUAVHEI3V" hidden="1">#REF!</definedName>
    <definedName name="BExB30IP1DNKNQ6PZ5ERUGR5MK4Z" hidden="1">#REF!</definedName>
    <definedName name="BExB3X6KN4J0KWSEVEYE6GOW5ME8" hidden="1">#REF!</definedName>
    <definedName name="BExB4DYU06HCGRIPBSWRCXK804UM" hidden="1">#REF!</definedName>
    <definedName name="BExB5833OAOJ22VK1YK47FHUSVK2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719SGNX4Y8NE6JEXC555K596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69ASGYRZW1G1DYIS9QRRTBN" hidden="1">#REF!</definedName>
    <definedName name="BExBA6K42582A14WFFWQ3Q8QQWB6" hidden="1">#REF!</definedName>
    <definedName name="BExBA93PE0DGUUTA7LLSIGBIXWE5" hidden="1">#REF!</definedName>
    <definedName name="BExBAGLGHYHE2LZK3KRJ2PGFO8IP" hidden="1">#REF!</definedName>
    <definedName name="BExBAKN7XIBAXCF9PCNVS038PCQO" hidden="1">#REF!</definedName>
    <definedName name="BExBAKXZ7PBW3DDKKA5MWC1ZUC7O" hidden="1">#REF!</definedName>
    <definedName name="BExBAX2X2ENJYO4QTR5VAIQ86L7B" hidden="1">#REF!</definedName>
    <definedName name="BExBAZ13D3F1DVJQ6YJ8JGUYEYJE" hidden="1">#REF!</definedName>
    <definedName name="BExBBV8XVMD9CKZY711T0BN7H3PM" hidden="1">#REF!</definedName>
    <definedName name="BExBCKKJTIRKC1RZJRTK65HHLX4W" hidden="1">#REF!</definedName>
    <definedName name="BExBCLMEPAN3XXX174TU8SS0627Q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G1ED81J2O4A2S5F5Y3BPHMCR" hidden="1">#REF!</definedName>
    <definedName name="BExCRLIHS7466WFJ3RPIUGGXYESZ" hidden="1">#REF!</definedName>
    <definedName name="BExCRWWI5ZMTSWBS61IYSC4UI0H9" hidden="1">#REF!</definedName>
    <definedName name="BExCS1EDDUEAEWHVYXHIP9I1WCJH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ZZ9JNES4EDHW97NP0EGQALX" hidden="1">#REF!</definedName>
    <definedName name="BExCU0A1V6NMZQ9ASYJ8QIVQ5UR2" hidden="1">#REF!</definedName>
    <definedName name="BExCUDRJO23YOKT8GPWOVQ4XEHF5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4NZ2N1OUGXM7EV0U7VULJMM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UD9FEOJBKDJ51Z3JON9LKJ8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IJ5IT335SOSNV9L85WKAOSI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FKVK8WJWNYPVENR7Q8Q30PK" hidden="1">#REF!</definedName>
    <definedName name="BExD7IUBGUWHYC9UNZ1IY5XFYKQN" hidden="1">#REF!</definedName>
    <definedName name="BExD7JQOJ35HGL8U2OCEI2P2JT7I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PNSYT7GASEGUVL48MUQ02WO" hidden="1">#REF!</definedName>
    <definedName name="BExD9TK2MIWFH5SKUYU9ZKF4NPHQ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ENE1VDFSAMBNCUVUJNJ2HS7WJ" hidden="1">#REF!</definedName>
    <definedName name="BExEOBX3WECDMYCV9RLN49APTXMM" hidden="1">#REF!</definedName>
    <definedName name="BExEPN9VIYI0FVL0HLZQXJFO6TT0" hidden="1">#REF!</definedName>
    <definedName name="BExEQ2ENYLMY8K1796XBB31CJHN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RWCEBKQRYWRQLYJ4UCMMKTHG" hidden="1">#REF!</definedName>
    <definedName name="BExES4A7VE2X3RYYTVRLKZD4I7WU" hidden="1">#REF!</definedName>
    <definedName name="BExESMKD95A649M0WRSG6CXXP326" hidden="1">#REF!</definedName>
    <definedName name="BExESR27ZXJG5VMY4PR9D940VS7T" hidden="1">#REF!</definedName>
    <definedName name="BExET3HXQ60A4O2OLKX8QNXRI6LQ" hidden="1">#REF!</definedName>
    <definedName name="BExETA3B1FCIOA80H94K90FWXQKE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C5KVITDJ18RD7EXV9HZAXT4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NBGQS1U2LW3W84T4LSJ9K00" hidden="1">#REF!</definedName>
    <definedName name="BExEX9HWY2G6928ZVVVQF77QCM2C" hidden="1">#REF!</definedName>
    <definedName name="BExEYLG9FL9V1JPPNZ3FUDNSEJ4V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WRM9VO25RLSO03ZOCE8H7K5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T8Y6TSJ74RMSZOA9CEH4OZ6" hidden="1">#REF!</definedName>
    <definedName name="BExF37C1YKBT79Z9SOJAG5MXQGTU" hidden="1">#REF!</definedName>
    <definedName name="BExF3A6HPA6DGYALZNHHJPMCUYZR" hidden="1">#REF!</definedName>
    <definedName name="BExF3LV9CUBICNV2O2E5KBVIJUSX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MVQM5Y0QRDLDFSKWWTF709C" hidden="1">#REF!</definedName>
    <definedName name="BExF52GTGP8MHGII4KJ8TJGR8W8U" hidden="1">#REF!</definedName>
    <definedName name="BExF57K7L3UC1I2FSAWURR4SN0UN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ZE8D5CMPJPRWT6S4HM56LPF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FIF7HCFSHNQHKEV6RY0WCO3" hidden="1">#REF!</definedName>
    <definedName name="BExGLTARRL0J772UD2TXEYAVPY6E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O2O0V6UYDY26AX8OSN72F77N" hidden="1">#REF!</definedName>
    <definedName name="BExGO70E2O70LF46V8T26YFPL4V8" hidden="1">#REF!</definedName>
    <definedName name="BExGO8D1R9I69SERTZT2W3SLEZNA" hidden="1">#REF!</definedName>
    <definedName name="BExGODR8ZSMUC11I56QHSZ686XV5" hidden="1">#REF!</definedName>
    <definedName name="BExGPHGT5KDOCMV2EFS4OVKTWBRD" hidden="1">#REF!</definedName>
    <definedName name="BExGPID72Y4Y619LWASUQZKZHJN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PO7ENFEQC0NC6MC9OZR2LHY" hidden="1">#REF!</definedName>
    <definedName name="BExGQX0H4EZMXBJTKJJE4ICJWN5O" hidden="1">#REF!</definedName>
    <definedName name="BExGR6LQ97HETGS3CT96L4IK0JSH" hidden="1">#REF!</definedName>
    <definedName name="BExGS2IWR5DUNJ1U9PAKIV8CMBNI" hidden="1">#REF!</definedName>
    <definedName name="BExGS69P9FFTEOPDS0MWFKF45G47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U2G9OPRZRIU9YGF6NX9FUW0J" hidden="1">#REF!</definedName>
    <definedName name="BExGU6HTKLRZO8UOI3DTAM5RFDBA" hidden="1">#REF!</definedName>
    <definedName name="BExGUIBXBRHGM97ZX6GBA4ZDQ79C" hidden="1">#REF!</definedName>
    <definedName name="BExGUM8D91UNPCOO4TKP9FGX85TF" hidden="1">#REF!</definedName>
    <definedName name="BExGUR6BA03XPBK60SQUW197GJ5X" hidden="1">#REF!</definedName>
    <definedName name="BExGUZKF06F209XL1IZWVJEQ82EE" hidden="1">#REF!</definedName>
    <definedName name="BExGV2EVT380QHD4AP2RL9MR8L5L" hidden="1">#REF!</definedName>
    <definedName name="BExGW2Z7AMPG6H9EXA9ML6EZVGGA" hidden="1">#REF!</definedName>
    <definedName name="BExGWABG5VT5XO1A196RK61AXA8C" hidden="1">#REF!</definedName>
    <definedName name="BExGWLEOC70Z8QAJTPT2PDHTNM4L" hidden="1">#REF!</definedName>
    <definedName name="BExGWNCXLCRTLBVMTXYJ5PHQI6SS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ZJ78ZWZCVHZ3BKEKFJZ6MAEO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12Y4WX542WI3ZEM15AK4UM9J" hidden="1">#REF!</definedName>
    <definedName name="BExH1JFFHEBFX9BWJMNIA3N66R3Z" hidden="1">#REF!</definedName>
    <definedName name="BExH225UTM6S9FW4MUDZS7F1PQSH" hidden="1">#REF!</definedName>
    <definedName name="BExH23271RF7AYZ542KHQTH68GQ7" hidden="1">#REF!</definedName>
    <definedName name="BExH27UV451VYAQXLHQCYRJ80UTX" hidden="1">#REF!</definedName>
    <definedName name="BExH2GJQR4JALNB314RY0LDI49VH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3IRB6764RQ5HBYRLH6XCT29X" hidden="1">#REF!</definedName>
    <definedName name="BExIG2U8V6RSB47SXLCQG3Q68YRO" hidden="1">#REF!</definedName>
    <definedName name="BExIGWT86FPOEYTI8GXCGU5Y3KGK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TYZESFT3LC0ASFMFKSE0D1X" hidden="1">#REF!</definedName>
    <definedName name="BExIL0PMZ2SXK9R6MLP43KBU1J2P" hidden="1">#REF!</definedName>
    <definedName name="BExILG5F338C0FFLMVOKMKF8X5ZP" hidden="1">#REF!</definedName>
    <definedName name="BExILGQTQM0HOD0BJI90YO7GOIN3" hidden="1">#REF!</definedName>
    <definedName name="BExIMGK9Z94TFPWWZFMD10HV0IF6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TZ5EFZ2NASVQ05RH15HRSW6" hidden="1">#REF!</definedName>
    <definedName name="BExIPB25DKX4S2ZCKQN7KWSC3JBF" hidden="1">#REF!</definedName>
    <definedName name="BExIPKNFUDPDKOSH5GHDVNA8D66S" hidden="1">#REF!</definedName>
    <definedName name="BExIPQ6ZMIIPESOVQ5GP432OHGZ2" hidden="1">#REF!</definedName>
    <definedName name="BExIQ1VS9A2FHVD9TUHKG9K8EVVP" hidden="1">#REF!</definedName>
    <definedName name="BExIQ3J19L30PSQ2CXNT6IHW0I7V" hidden="1">#REF!</definedName>
    <definedName name="BExIQ5S19ITB0NDRUN4XV7B905ED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R2ALYRP9FW99DK2084J7IIDC" hidden="1">#REF!</definedName>
    <definedName name="BExIRRBGTY01OQOI3U5SW59RFDFI" hidden="1">#REF!</definedName>
    <definedName name="BExISC5B700MZUBFTQ9K4IKTF7HR" hidden="1">#REF!</definedName>
    <definedName name="BExISRFKJYUZ4AKW44IJF7RF9Y90" hidden="1">#REF!</definedName>
    <definedName name="BExIUUT2MHIOV6R3WHA0DPM1KBKY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XWL6H5LD9DHDIA4F5U9TQL" hidden="1">#REF!</definedName>
    <definedName name="BExIVMOIPSEWSIHIDDLOXESQ28A0" hidden="1">#REF!</definedName>
    <definedName name="BExIWB3SY3WRIVIOF988DNNODBOA" hidden="1">#REF!</definedName>
    <definedName name="BExIWH3KUK94B7833DD4TB0Y6KP9" hidden="1">#REF!</definedName>
    <definedName name="BExIX5OAP9KSUE5SIZCW9P39Q4WE" hidden="1">#REF!</definedName>
    <definedName name="BExIXM5R87ZL3FHALWZXYCPHGX3E" hidden="1">#REF!</definedName>
    <definedName name="BExIXS036ZCKT2Z8XZKLZ8PFWQGL" hidden="1">#REF!</definedName>
    <definedName name="BExIYMPZ0KS2KOJFQAUQJ77L7701" hidden="1">#REF!</definedName>
    <definedName name="BExIYZGLDQ1TN7BIIN4RLDP31GIM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EFE0I3MT6ZLC4T1L9465HKTN" hidden="1">#REF!</definedName>
    <definedName name="BExKEK6O5BVJP4VY02FY7JNAZ6BT" hidden="1">#REF!</definedName>
    <definedName name="BExKEW0RR5LA3VC46A2BEOOMQE56" hidden="1">#REF!</definedName>
    <definedName name="BExKFA3VI1CZK21SM0N3LZWT9LA1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HAMUH8NR3HRV0V6FHJE3ROLN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IM9NPF6B3SPMPIQB27HQME4" hidden="1">#REF!</definedName>
    <definedName name="BExKKIX1BCBQ4R3K41QD8NTV0OV0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M6EPPRV6XJ5PK87NYUNONLFG" hidden="1">#REF!</definedName>
    <definedName name="BExKMWBX4EH3EYJ07UFEM08NB40Z" hidden="1">#REF!</definedName>
    <definedName name="BExKNBGV2IR3S7M0BX4810KZB4V3" hidden="1">#REF!</definedName>
    <definedName name="BExKNGV2YY749C42AQ2T9QNIE5C3" hidden="1">#REF!</definedName>
    <definedName name="BExKNZLD7UATC1MYRNJD8H2NH4KU" hidden="1">#REF!</definedName>
    <definedName name="BExKNZQUKQQG2Y97R74G4O4BJP1L" hidden="1">#REF!</definedName>
    <definedName name="BExKO2FXWJWC5IZLDN8JHYILQJ2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N8C7GN36ZJZHLOB74LU6KT0" hidden="1">#REF!</definedName>
    <definedName name="BExKPX9VZ1J5021Q98K60HMPJU58" hidden="1">#REF!</definedName>
    <definedName name="BExKQK1Q9L08BFCXMDU762FDOPK9" hidden="1">#REF!</definedName>
    <definedName name="BExKQM5GJ1ZN5REKFE7YVBQ0KXWF" hidden="1">#REF!</definedName>
    <definedName name="BExKQQ71278061G7ZFYGPWOMOMY2" hidden="1">#REF!</definedName>
    <definedName name="BExKQTXRG3ECU8NT47UR7643LO5G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X60G1MUS689FXIGYP2F7C62" hidden="1">#REF!</definedName>
    <definedName name="BExKT2UZ7Y2VWF5NQE18SJRLD2RN" hidden="1">#REF!</definedName>
    <definedName name="BExKTQZGN8GI3XGSEXMPCCA3S19H" hidden="1">#REF!</definedName>
    <definedName name="BExKTUKYYU0F6TUW1RXV24LRAZFE" hidden="1">#REF!</definedName>
    <definedName name="BExKU82I99FEUIZLODXJDOJC96CQ" hidden="1">#REF!</definedName>
    <definedName name="BExKULEKJLA77AUQPDUHSM94Y76Z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B4QRS0R3MTB4CMUHFZ84LNZQ" hidden="1">#REF!</definedName>
    <definedName name="BExMBC35WKQY5CWQJLV4D05O6971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YTT6TVDWMJXO1NZANRTVNAN" hidden="1">#REF!</definedName>
    <definedName name="BExMDGD1KQP7NNR78X2ZX4FCBQ1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DLBSWFMRDYJ2DZETI3EXKN2" hidden="1">#REF!</definedName>
    <definedName name="BExMFLDTMRTCHKA37LQW67BG8D5C" hidden="1">#REF!</definedName>
    <definedName name="BExMHSSYC6KVHA3QDTSYPN92TWMI" hidden="1">#REF!</definedName>
    <definedName name="BExMI3AJ9477KDL4T9DHET4LJJTW" hidden="1">#REF!</definedName>
    <definedName name="BExMI8JB94SBD9EMNJEK7Y2T6GYU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NTM4ICUY8N84NTAN56HOG13" hidden="1">#REF!</definedName>
    <definedName name="BExMIRKIPF27SNO82SPFSB3T5U17" hidden="1">#REF!</definedName>
    <definedName name="BExMJNC8ZFB9DRFOJ961ZAJ8U3A8" hidden="1">#REF!</definedName>
    <definedName name="BExMJTBV8A3D31W2IQHP9RDFPPHQ" hidden="1">#REF!</definedName>
    <definedName name="BExMKBGQDUZ8AWXYHA3QVMSDVZ3D" hidden="1">#REF!</definedName>
    <definedName name="BExMKBM1467553LDFZRRKVSHN374" hidden="1">#REF!</definedName>
    <definedName name="BExMKZ535P011X4TNV16GCOH4H21" hidden="1">#REF!</definedName>
    <definedName name="BExML3XQNDIMX55ZCHHXKUV3D6E6" hidden="1">#REF!</definedName>
    <definedName name="BExMLO5Z61RE85X8HHX2G4IU3AZW" hidden="1">#REF!</definedName>
    <definedName name="BExMM8ZRS5RQ8H1H55RVPVTDL5NL" hidden="1">#REF!</definedName>
    <definedName name="BExMMH8EAZB09XXQ5X4LR0P4NHG9" hidden="1">#REF!</definedName>
    <definedName name="BExMMNIZ2T7M22WECMUQXEF4NJ71" hidden="1">#REF!</definedName>
    <definedName name="BExMMQ835AJDHS4B419SS645P67Q" hidden="1">#REF!</definedName>
    <definedName name="BExMMTIXETA5VAKBSOFDD5SRU887" hidden="1">#REF!</definedName>
    <definedName name="BExMMV0P6P5YS3C35G0JYYHI7992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DZULKJMVY2VKIIRM2M5A1M" hidden="1">#REF!</definedName>
    <definedName name="BExMO9IOWKTWHO8LQJJQI5P3INWY" hidden="1">#REF!</definedName>
    <definedName name="BExMPGZ848E38FUH1JBQN97DGWAT" hidden="1">#REF!</definedName>
    <definedName name="BExMPMZ07II0R4KGWQQ7PGS3RZS4" hidden="1">#REF!</definedName>
    <definedName name="BExMQ4I3Q7F0BMPHSFMFW9TZ87UD" hidden="1">#REF!</definedName>
    <definedName name="BExMQ4SWDWI4N16AZ0T5CJ6HH8WC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55G2KVZ7MIJ30N827CLH0I2A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85HMYXZJ7SONWBKKIAXMCI3C" hidden="1">#REF!</definedName>
    <definedName name="BExO863922O4PBGQMUNEQKGN3K96" hidden="1">#REF!</definedName>
    <definedName name="BExO8CDTBCABLEUD6PE2UM2EZ6C4" hidden="1">#REF!</definedName>
    <definedName name="BExO9RS5RXFJ1911HL3CCK6M74EP" hidden="1">#REF!</definedName>
    <definedName name="BExO9V2U2YXAY904GYYGU6TD8Y7M" hidden="1">#REF!</definedName>
    <definedName name="BExOAQ3GKCT7YZW1EMVU3EILSZL2" hidden="1">#REF!</definedName>
    <definedName name="BExOBEZ0IE2WBEYY3D3CMRI72N1K" hidden="1">#REF!</definedName>
    <definedName name="BExOBIPU8760ITY0C8N27XZ3KWEF" hidden="1">#REF!</definedName>
    <definedName name="BExOBYAVUCQ0IGM0Y6A75QHP0Q1A" hidden="1">#REF!</definedName>
    <definedName name="BExOCKXFMOW6WPFEVX1I7R7FNDSS" hidden="1">#REF!</definedName>
    <definedName name="BExOCPVJQE1W6OCZQ42V1O0X7Q2C" hidden="1">#REF!</definedName>
    <definedName name="BExOCYEXOB95DH5NOB0M5NOYX398" hidden="1">#REF!</definedName>
    <definedName name="BExOD55RS7BQUHRQ6H3USVGKR0P7" hidden="1">#REF!</definedName>
    <definedName name="BExOEV1S6JJVO5PP4BZ20SNGZR7D" hidden="1">#REF!</definedName>
    <definedName name="BExOFEDNCYI2TPTMQ8SJN3AW4YMF" hidden="1">#REF!</definedName>
    <definedName name="BExOG2SW3XOGP9VAPQ3THV3VWV12" hidden="1">#REF!</definedName>
    <definedName name="BExOG45J81K4OPA40KW5VQU54KY3" hidden="1">#REF!</definedName>
    <definedName name="BExOH9ICZ13C1LAW8OTYTR9S7ZP3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IEVCP4Y6VDS23AK84MCYYHRT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M0W6XGSW5MXPTTX0GNF6SFT" hidden="1">#REF!</definedName>
    <definedName name="BExOKTXMJP351VXKH8VT6SXUNIMF" hidden="1">#REF!</definedName>
    <definedName name="BExOL7KH12VAR0LG741SIOJTLWFD" hidden="1">#REF!</definedName>
    <definedName name="BExOLICXFHJLILCJVFMJE5MGGWKR" hidden="1">#REF!</definedName>
    <definedName name="BExOLYZNG5RBD0BTS1OEZJNU92Q5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RQ1BAA4F3TXP2MYQ4YCZ09S" hidden="1">#REF!</definedName>
    <definedName name="BExONUVFS8DYQLIVHF8NHUJM2MHR" hidden="1">#REF!</definedName>
    <definedName name="BExOO1WWIZSGB0YTGKESB45TSVMZ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29C73XR33S3668YYSYZAIHTG" hidden="1">#REF!</definedName>
    <definedName name="BExQ2FS228IUDUP2023RA1D4AO4C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PXOWSN8561ZR8IEY8ZASI3B" hidden="1">#REF!</definedName>
    <definedName name="BExQ42IU9MNDYLODP41DL6YTZMAR" hidden="1">#REF!</definedName>
    <definedName name="BExQ452HF7N1HYPXJXQ8WD6SOWUV" hidden="1">#REF!</definedName>
    <definedName name="BExQ4DGKF54SRKQUTUT4B1CZSS62" hidden="1">#REF!</definedName>
    <definedName name="BExQ5039ZCEWBUJHU682G4S89J03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55GY0STSNBWQCWN8E31ZXCS" hidden="1">#REF!</definedName>
    <definedName name="BExQAELFYH92K8CJL155181UDORO" hidden="1">#REF!</definedName>
    <definedName name="BExQAG8PP8R5NJKNQD1U4QOSD6X5" hidden="1">#REF!</definedName>
    <definedName name="BExQBPSOZ47V81YAEURP0NQJNTJH" hidden="1">#REF!</definedName>
    <definedName name="BExQC94JL9F5GW4S8DQCAF4WB2DA" hidden="1">#REF!</definedName>
    <definedName name="BExQCKTD8AT0824LGWREXM1B5D1X" hidden="1">#REF!</definedName>
    <definedName name="BExQEMUA4HEFM4OVO8M8MA8PIAW1" hidden="1">#REF!</definedName>
    <definedName name="BExQF1OEB07CRAP6ALNNMJNJ3P2D" hidden="1">#REF!</definedName>
    <definedName name="BExQFC0M9KKFMQKPLPEO2RQDB7MM" hidden="1">#REF!</definedName>
    <definedName name="BExQFEK8NUD04X2OBRA275ADPSDL" hidden="1">#REF!</definedName>
    <definedName name="BExQFT3L9XHSEMZVXJJB48ZM35IC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ZBHVN2L4HC7ACTR73T5OCV0" hidden="1">#REF!</definedName>
    <definedName name="BExQIAPKHVEV8CU1L3TTHJW67FJ5" hidden="1">#REF!</definedName>
    <definedName name="BExQIBB4I3Z6AUU0HYV1DHRS13M4" hidden="1">#REF!</definedName>
    <definedName name="BExQJBF7LAX128WR7VTMJC88ZLPG" hidden="1">#REF!</definedName>
    <definedName name="BExQJEVCKX6KZHNCLYXY7D0MX5KN" hidden="1">#REF!</definedName>
    <definedName name="BExQK1HV6SQQ7CP8H8IUKI9TYXTD" hidden="1">#REF!</definedName>
    <definedName name="BExQKG6LD6PLNDGNGO9DJXY865BR" hidden="1">#REF!</definedName>
    <definedName name="BExRYOYB4A3E5F6MTROY69LR0PMG" hidden="1">#REF!</definedName>
    <definedName name="BExRYZLA9EW71H4SXQR525S72LLP" hidden="1">#REF!</definedName>
    <definedName name="BExRZ8FMQQL46I8AQWU17LRNZD5T" hidden="1">#REF!</definedName>
    <definedName name="BExRZIRRIXRUMZ5GOO95S7460BMP" hidden="1">#REF!</definedName>
    <definedName name="BExS0ASQBKRTPDWFK0KUDFOS9LE5" hidden="1">#REF!</definedName>
    <definedName name="BExS0K8IHC45I78DMZBOJ1P13KQA" hidden="1">#REF!</definedName>
    <definedName name="BExS1BNVGNSGD4EP90QL8WXYWZ66" hidden="1">#REF!</definedName>
    <definedName name="BExS2DF6B4ZUF3VZLI4G6LJ3BF38" hidden="1">#REF!</definedName>
    <definedName name="BExS2QB5FS5LYTFYO4BROTWG3OV5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412BKRGFBRTKMZNCWUENQ9AT" hidden="1">#REF!</definedName>
    <definedName name="BExS46R5WDNU5KL04FKY5LHJUCB8" hidden="1">#REF!</definedName>
    <definedName name="BExS4JN3Y6SVBKILQK0R9HS45Y52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6N0LI574IAC89EFW6CLTCQ33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3M3G4FCEUCU6IVC78CNX5C0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DX13CACP3J8JDREK30JB1SQ" hidden="1">#REF!</definedName>
    <definedName name="BExSA5HP306TN9XJS0TU619DLRR7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RBXXQMBU1TYDW1BXTEVEPRU" hidden="1">#REF!</definedName>
    <definedName name="BExSC60N7WR9PJSNC9B7ORCX9NGY" hidden="1">#REF!</definedName>
    <definedName name="BExSCE99EZTILTTCE4NJJF96OYYM" hidden="1">#REF!</definedName>
    <definedName name="BExSD233CH4MU9ZMGNRF97ZV7KWU" hidden="1">#REF!</definedName>
    <definedName name="BExSD9VH6PF6RQ135VOEE08YXPAW" hidden="1">#REF!</definedName>
    <definedName name="BExSDSGM203BJTNS9MKCBX453HMD" hidden="1">#REF!</definedName>
    <definedName name="BExSEEHK1VLWD7JBV9SVVVIKQZ3I" hidden="1">#REF!</definedName>
    <definedName name="BExSF07QFLZCO4P6K6QF05XG7PH1" hidden="1">#REF!</definedName>
    <definedName name="BExSFKQRST2S9KXWWLCXYLKSF4G1" hidden="1">#REF!</definedName>
    <definedName name="BExSG90Q4ZUU2IPGDYOM169NJV9S" hidden="1">#REF!</definedName>
    <definedName name="BExSGE45J27MDUUNXW7Z8Q33UAON" hidden="1">#REF!</definedName>
    <definedName name="BExSGLB2URTLBCKBB4Y885W925F2" hidden="1">#REF!</definedName>
    <definedName name="BExSGOWJHRW7FWKLO2EHUOOGHNAF" hidden="1">#REF!</definedName>
    <definedName name="BExSGOWJTAP41ZV5Q23H7MI9C76W" hidden="1">#REF!</definedName>
    <definedName name="BExSGVHX69GJZHD99DKE4RZ042B1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W10U40QCYGHM5NJ3YR1O5SP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M5CK6XK55UIHDVYRXJJJRI4" hidden="1">#REF!</definedName>
    <definedName name="BExU2XZLYIU19G7358W5T9E87AFR" hidden="1">#REF!</definedName>
    <definedName name="BExU3B66MCKJFSKT3HL8B5EJGVX0" hidden="1">#REF!</definedName>
    <definedName name="BExU401R18N6XKZKL7CNFOZQCM14" hidden="1">#REF!</definedName>
    <definedName name="BExU47OZMS6TCWMEHHF0UCSFLLPI" hidden="1">#REF!</definedName>
    <definedName name="BExU4I148DA7PRCCISLWQ6ABXFK6" hidden="1">#REF!</definedName>
    <definedName name="BExU4L101H2KQHVKCKQ4PBAWZV6K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X4OX1V1XHS6WSSORVQPP6Z3" hidden="1">#REF!</definedName>
    <definedName name="BExU66KMFBAP8JCVG9VM1RD1TNFF" hidden="1">#REF!</definedName>
    <definedName name="BExU68IOM3CB3TACNAE9565TW7SH" hidden="1">#REF!</definedName>
    <definedName name="BExU6FEU1MRHU98R9YOJC5OKUJ6L" hidden="1">#REF!</definedName>
    <definedName name="BExU6KIAJ663Y8W8QMU4HCF183DF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80I6AE5OU7P7F5V7HWIZBJ4P" hidden="1">#REF!</definedName>
    <definedName name="BExU8KFLAN778MBN93NYZB0FV30G" hidden="1">#REF!</definedName>
    <definedName name="BExU8UX9JX3XLB47YZ8GFXE0V7R2" hidden="1">#REF!</definedName>
    <definedName name="BExU96M1J7P9DZQ3S9H0C12KGYTW" hidden="1">#REF!</definedName>
    <definedName name="BExU9F05OR1GZ3057R6UL3WPEIYI" hidden="1">#REF!</definedName>
    <definedName name="BExU9KJOZLO15N11MJVN782NFGJ0" hidden="1">#REF!</definedName>
    <definedName name="BExU9LG29XU2K1GNKRO4438JYQZE" hidden="1">#REF!</definedName>
    <definedName name="BExUA28AO7OWDG3H23Q0CL4B7BHW" hidden="1">#REF!</definedName>
    <definedName name="BExUA6Q4K25VH452AQ3ZIRBCMS61" hidden="1">#REF!</definedName>
    <definedName name="BExUAMWQODKBXMRH1QCMJLJBF8M7" hidden="1">#REF!</definedName>
    <definedName name="BExUAX8WS5OPVLCDXRGKTU2QMTFO" hidden="1">#REF!</definedName>
    <definedName name="BExUC623BDYEODBN0N4DO6PJQ7NU" hidden="1">#REF!</definedName>
    <definedName name="BExUCFCDK6SPH86I6STXX8X3WMC4" hidden="1">#REF!</definedName>
    <definedName name="BExUD9WX9BWK72UWVSLYZJLAY5VY" hidden="1">#REF!</definedName>
    <definedName name="BExUDEV0CYVO7Y5IQQBEJ6FUY9S6" hidden="1">#REF!</definedName>
    <definedName name="BExUDWOXQGIZW0EAIIYLQUPXF8Y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T7TRK3NZHPME2TFBXOF1WBR9" hidden="1">#REF!</definedName>
    <definedName name="BExVTCMDDEDGLUIMUU6BSFHEWTOP" hidden="1">#REF!</definedName>
    <definedName name="BExVTCRV8FQ5U9OYWWL44N6KFNHU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VQ98G2LES4ELUJ9W66671DM" hidden="1">#REF!</definedName>
    <definedName name="BExVW3YV5XGIVJ97UUPDJGJ2P15B" hidden="1">#REF!</definedName>
    <definedName name="BExVW6YTKA098AF57M4PHNQ54XMH" hidden="1">#REF!</definedName>
    <definedName name="BExVX3XN2DRJKL8EDBIG58RYQ36R" hidden="1">#REF!</definedName>
    <definedName name="BExVXHKI6LFYMGWISMPACMO247HL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VGWN7SONLVDH9WJ2F1JS264" hidden="1">#REF!</definedName>
    <definedName name="BExVZB1Y5J4UL2LKK0363EU7GIJ1" hidden="1">#REF!</definedName>
    <definedName name="BExVZNXWS91RD7NXV5NE2R3C8WW7" hidden="1">#REF!</definedName>
    <definedName name="BExW0FYP4WXY71CYUG40SUBG9UWU" hidden="1">#REF!</definedName>
    <definedName name="BExW0RI61B4VV0ARXTFVBAWRA1C5" hidden="1">#REF!</definedName>
    <definedName name="BExW1U0JLKQ094DW5MMOI8UHO09V" hidden="1">#REF!</definedName>
    <definedName name="BExW2H3C8WJSBW5FGTFKVDVJC4CL" hidden="1">#REF!</definedName>
    <definedName name="BExW2SMO90FU9W8DVVES6Q4E6BZR" hidden="1">#REF!</definedName>
    <definedName name="BExW3T1K638HT5E0Y8MMK108P5JT" hidden="1">#REF!</definedName>
    <definedName name="BExW4QR9FV9MP5K610THBSM51RYO" hidden="1">#REF!</definedName>
    <definedName name="BExW5AZNT6IAZGNF2C879ODHY1B8" hidden="1">#REF!</definedName>
    <definedName name="BExW5MZ3GOO4KVBBGCLE3HYOVCDE" hidden="1">#REF!</definedName>
    <definedName name="BExW5WPU27WD4NWZOT0ZEJIDLX5J" hidden="1">#REF!</definedName>
    <definedName name="BExW66LVVZK656PQY1257QMHP2AY" hidden="1">#REF!</definedName>
    <definedName name="BExW6EJPHAP1TWT380AZLXNHR22P" hidden="1">#REF!</definedName>
    <definedName name="BExW794A74Z5F2K8LVQLD6VSKXUE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BOA39T2X6Y5Y5GZ5DDNA1AX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H41O5HZAH8BO6HCFY8YC3TU" hidden="1">#REF!</definedName>
    <definedName name="BExXQJIEF5R3QQ6D8HO3NGPU0IQC" hidden="1">#REF!</definedName>
    <definedName name="BExXQU00K9ER4I1WM7T9J0W1E7ZC" hidden="1">#REF!</definedName>
    <definedName name="BExXQXG18PS8HGBOS03OSTQ0KEYC" hidden="1">#REF!</definedName>
    <definedName name="BExXR3W3FKYQBLR299HO9RZ70C43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V5QP3Z0KAQ1EQT9JYT2FV0L" hidden="1">#REF!</definedName>
    <definedName name="BExXRZ20LZZCW8LVGDK0XETOTSAI" hidden="1">#REF!</definedName>
    <definedName name="BExXS63O4OMWMNXXAODZQFSDG33N" hidden="1">#REF!</definedName>
    <definedName name="BExXSC8RFK5D68FJD2HI4K66SA6I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P3GYO6Z9RTKKT10XA0UTV3T" hidden="1">#REF!</definedName>
    <definedName name="BExXTZKZ4CG92ZQLIRKEXXH9BFIR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YND6EJO7CJ5KRICV4O1JNWK" hidden="1">#REF!</definedName>
    <definedName name="BExXVK87BMMO6LHKV0CFDNIQVIBS" hidden="1">#REF!</definedName>
    <definedName name="BExXVKZ9WXPGL6IVY6T61IDD771I" hidden="1">#REF!</definedName>
    <definedName name="BExXW27MMXHXUXX78SDTBE1JYTHT" hidden="1">#REF!</definedName>
    <definedName name="BExXW2YIM2MYBSHRIX0RP9D4PRMN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MNYAYH3WA2ZCFAYKZID9ZCI" hidden="1">#REF!</definedName>
    <definedName name="BExXYNKBQ7AQKGKTMLFPY13WPU0M" hidden="1">#REF!</definedName>
    <definedName name="BExXYYT12SVN2VDMLVNV4P3ISD8T" hidden="1">#REF!</definedName>
    <definedName name="BExXZFVV4YB42AZ3H1I40YG3JAPU" hidden="1">#REF!</definedName>
    <definedName name="BExXZHJ9T2JELF12CHHGD54J1B0C" hidden="1">#REF!</definedName>
    <definedName name="BExXZXKH7NBARQQAZM69Z57IH1MM" hidden="1">#REF!</definedName>
    <definedName name="BExY0C3UBVC4M59JIRXVQ8OWAJC1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80UKNW5NIAWD6ZUYTFEH8QS" hidden="1">#REF!</definedName>
    <definedName name="BExY1GK9ELBEKDD7O6HR6DUO8YGO" hidden="1">#REF!</definedName>
    <definedName name="BExY1NWOXXFV9GGZ3PX444LZ8TVX" hidden="1">#REF!</definedName>
    <definedName name="BExY1YEBOSLMID7LURP8QB46AI91" hidden="1">#REF!</definedName>
    <definedName name="BExY2DJ5WVGFG4O033SMQ3C48L4R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3ZTN41B82O0HVAMZAS46G18T" hidden="1">#REF!</definedName>
    <definedName name="BExY4N1QO2TB3ANUA3D7B9W6EMQY" hidden="1">#REF!</definedName>
    <definedName name="BExY4PWCSFB8P3J3TBQB2MD67263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ERVGL3UM2MGT8LJ0XPKTZEK" hidden="1">#REF!</definedName>
    <definedName name="BExY5X21S9L4HBT5Q2OIE1W6PIM4" hidden="1">#REF!</definedName>
    <definedName name="BExY6KVS1MMZ2R34PGEFR2BMTU9W" hidden="1">#REF!</definedName>
    <definedName name="BExY6Q9YY7LW745GP7CYOGGSPHGE" hidden="1">#REF!</definedName>
    <definedName name="BExZIYO22G5UXOB42GDLYGVRJ6U7" hidden="1">#REF!</definedName>
    <definedName name="BExZJ7I9T8XU4MZRKJ1VVU76V2LZ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JRF2IRR57DG9CLC7MSHWNNN" hidden="1">#REF!</definedName>
    <definedName name="BExZL6E4YVXRUN7ZGF2BIGIXFR8K" hidden="1">#REF!</definedName>
    <definedName name="BExZLGVLMKTPFXG42QYT0PO81G7F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XH39OB0I43XEL3K11U3G9PM" hidden="1">#REF!</definedName>
    <definedName name="BExZNJYCFYVMAOI62GB2BABK1ELE" hidden="1">#REF!</definedName>
    <definedName name="BExZNV707LIU6Z5H6QI6H67LHTI1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REMVSK4E5VSWM838KHUB8AI" hidden="1">#REF!</definedName>
    <definedName name="BExZOVR745T5P1KS9NV2PXZPZVRG" hidden="1">#REF!</definedName>
    <definedName name="BExZP7AIJKLM6C6CSUIIFAHFBNX2" hidden="1">#REF!</definedName>
    <definedName name="BExZPEC5LM4ZAI8EB16BNIMI101X" hidden="1">#REF!</definedName>
    <definedName name="BExZQ3NT7H06VO0AR48WHZULZB93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SI9USDLZAN8LI8M4YYQL24GZ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PYGX2C5OSHMZ6F0KBKZ6B1S" hidden="1">#REF!</definedName>
    <definedName name="BExZWKZ5N3RDXU8MZ8HQVYYD8O0F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UTYW1HWEEZ1LIX4OQWC7HL1" hidden="1">#REF!</definedName>
    <definedName name="BExZXYQ7U5G08FQGUIGYT14QCBOF" hidden="1">#REF!</definedName>
    <definedName name="BExZY02V77YJBMODJSWZOYCMPS5X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" hidden="1">#REF!</definedName>
    <definedName name="bfnre" hidden="1">#REF!</definedName>
    <definedName name="BFRTENZXELEQWRRVSSUSV1" hidden="1">#REF!</definedName>
    <definedName name="BFRTENZXELEQWRRVSSUSV2" localSheetId="1" hidden="1">Svetla-#REF!</definedName>
    <definedName name="BFRTENZXELEQWRRVSSUSV2" localSheetId="6" hidden="1">Svetla-#REF!</definedName>
    <definedName name="BFRTENZXELEQWRRVSSUSV2" hidden="1">Svetla-#REF!</definedName>
    <definedName name="BFRTENZXELEQWRRVSSUSV3" hidden="1">#REF!</definedName>
    <definedName name="BFRTENZXELEQWRRVSSUSV4" hidden="1">______feb05-#REF!</definedName>
    <definedName name="bg" hidden="1">#REF!</definedName>
    <definedName name="BG_Del">15</definedName>
    <definedName name="BG_Ins">4</definedName>
    <definedName name="BG_Mod">6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g" hidden="1">{"table",#N/A,FALSE,"COVER";"income_statement",#N/A,FALSE,"COVER"}</definedName>
    <definedName name="bggfssgfsfw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gh" hidden="1">{"histincome",#N/A,FALSE,"hyfins";"closing balance",#N/A,FALSE,"hyfins"}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r" hidden="1">#REF!</definedName>
    <definedName name="bh" hidden="1">#REF!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a" hidden="1">{#N/A,#N/A,FALSE,"PGW"}</definedName>
    <definedName name="BHBOBDate" hidden="1">#REF!</definedName>
    <definedName name="BHDF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I_Vlookup">#REF!</definedName>
    <definedName name="BHUVAN" hidden="1">{"'subnets'!$A$1:$F$20"}</definedName>
    <definedName name="bi" hidden="1">#REF!</definedName>
    <definedName name="bibble2" hidden="1">{"Page1",#N/A,FALSE,"CompCo";"Page2",#N/A,FALSE,"CompCo"}</definedName>
    <definedName name="big">#REF!</definedName>
    <definedName name="BIKMAS">'[7]שמ"מ מ"ה'!#REF!</definedName>
    <definedName name="BIKPCHAT">'[7]שמ"מ מ"ה'!#REF!</definedName>
    <definedName name="bill" hidden="1">{"PAGE 1",#N/A,FALSE,"WEST_OT"}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rev2" hidden="1">{"PAGE 1",#N/A,FALSE,"WEST_OT"}</definedName>
    <definedName name="BIm">#REF!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_value">#REF!</definedName>
    <definedName name="Binomial">#REF!</definedName>
    <definedName name="biolab">'[18]biolab budget'!$A:$L</definedName>
    <definedName name="Biomark_Ownership">#REF!</definedName>
    <definedName name="Birthdate">#REF!</definedName>
    <definedName name="BirthplaceCity">#REF!</definedName>
    <definedName name="BirthplaceState">#REF!</definedName>
    <definedName name="bischoff" hidden="1">{#N/A,#N/A,FALSE,"Full";#N/A,#N/A,FALSE,"Half";#N/A,#N/A,FALSE,"Op Expenses";#N/A,#N/A,FALSE,"Cap Charge";#N/A,#N/A,FALSE,"Cost C";#N/A,#N/A,FALSE,"PP&amp;E";#N/A,#N/A,FALSE,"R&amp;D"}</definedName>
    <definedName name="BIZMTG">#REF!</definedName>
    <definedName name="bj" hidden="1">#REF!</definedName>
    <definedName name="bjbj">#REF!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" hidden="1">#REF!</definedName>
    <definedName name="bk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KB" hidden="1">{#N/A,#N/A,FALSE,"FINAL"}</definedName>
    <definedName name="bkls" hidden="1">{#N/A,"PURCHM",FALSE,"Business Analysis";#N/A,"SPADD",FALSE,"Business Analysis"}</definedName>
    <definedName name="BKT">#REF!</definedName>
    <definedName name="bl" hidden="1">#REF!</definedName>
    <definedName name="blah" hidden="1">{"page 1",#N/A,FALSE,"Comps";"page 2",#N/A,FALSE,"Comps"}</definedName>
    <definedName name="blake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BS">#REF!,#REF!,#REF!,#REF!,#REF!,#REF!,#REF!,#REF!,#REF!,#REF!,#REF!,#REF!</definedName>
    <definedName name="Blank_BS_ROW">#REF!,#REF!,#REF!,#REF!,#REF!,#REF!,#REF!,#REF!,#REF!,#REF!,#REF!</definedName>
    <definedName name="blank_PL">#REF!,#REF!,#REF!,#REF!,#REF!,#REF!,#REF!,#REF!,#REF!,#REF!,#REF!,#REF!</definedName>
    <definedName name="Blank_PL_ROW">#REF!,#REF!,#REF!,#REF!,#REF!,#REF!,#REF!</definedName>
    <definedName name="bl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C">#REF!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dg_dbf">#REF!</definedName>
    <definedName name="bldg_rcn">#REF!</definedName>
    <definedName name="BLEND">#REF!</definedName>
    <definedName name="BLENDED">#REF!</definedName>
    <definedName name="BlendedStockPrice">#REF!</definedName>
    <definedName name="blibble" hidden="1">{"Page1",#N/A,FALSE,"CompCo";"Page2",#N/A,FALSE,"CompCo"}</definedName>
    <definedName name="blibble2" hidden="1">{"Page1",#N/A,FALSE,"CompCo";"Page2",#N/A,FALSE,"CompCo"}</definedName>
    <definedName name="blibble5" hidden="1">{"Page1",#N/A,FALSE,"CompCo";"Page2",#N/A,FALSE,"CompCo"}</definedName>
    <definedName name="blip" hidden="1">{"'Server Configuration'!$A$1:$DB$281"}</definedName>
    <definedName name="blk_FY0" hidden="1">#REF!</definedName>
    <definedName name="blk_LvlName" hidden="1">#REF!</definedName>
    <definedName name="blk_TypeVolID" hidden="1">#REF!</definedName>
    <definedName name="BLPB1" hidden="1">#REF!</definedName>
    <definedName name="BLPB10" hidden="1">#REF!</definedName>
    <definedName name="BLPB11" hidden="1">#REF!</definedName>
    <definedName name="BLPB2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3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sps1a007">#REF!</definedName>
    <definedName name="blsps1a008">#REF!</definedName>
    <definedName name="blsps1a010">#REF!</definedName>
    <definedName name="blsps1a012">#REF!</definedName>
    <definedName name="bm" hidden="1">#REF!</definedName>
    <definedName name="bmbnmn" hidden="1">{#N/A,#N/A,FALSE,"KA CH  (2)"}</definedName>
    <definedName name="BMGHIndex">"O"</definedName>
    <definedName name="bn" hidden="1">#REF!</definedName>
    <definedName name="bnbn" hidden="1">{"oct_res_comm",#N/A,FALSE,"VarToBud"}</definedName>
    <definedName name="BNE_MESSAGES_HIDDEN" hidden="1">#REF!</definedName>
    <definedName name="BNET_hist_d">#REF!</definedName>
    <definedName name="BNET_hst_a">#REF!</definedName>
    <definedName name="BNET_hst_cogs">#REF!</definedName>
    <definedName name="BNET_hst_ebit">#REF!</definedName>
    <definedName name="BNET_hst_ebt">#REF!</definedName>
    <definedName name="BNET_hst_eps">#REF!</definedName>
    <definedName name="BNET_hst_r_d">#REF!</definedName>
    <definedName name="BNET_hst_sg_a">#REF!</definedName>
    <definedName name="BNGF" hidden="1">{#N/A,#N/A,FALSE,"FINAL"}</definedName>
    <definedName name="bnm" hidden="1">{#N/A,#N/A,FALSE,"REPORT"}</definedName>
    <definedName name="bnm_1" hidden="1">{#N/A,#N/A,FALSE,"REPORT"}</definedName>
    <definedName name="bnm_2" hidden="1">{#N/A,#N/A,FALSE,"REPORT"}</definedName>
    <definedName name="bnm_3" hidden="1">{#N/A,#N/A,FALSE,"REPORT"}</definedName>
    <definedName name="bnm_4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" hidden="1">#REF!</definedName>
    <definedName name="Board_Directorship__fees">#REF!</definedName>
    <definedName name="bob" hidden="1">{"ww",#N/A,FALSE,"Hospital Products";"us",#N/A,FALSE,"Hospital Products";"in",#N/A,FALSE,"Hospital Products"}</definedName>
    <definedName name="BOB_Dental_allowed_amt_curr" hidden="1">#REF!</definedName>
    <definedName name="BOB_Dental_basic_paid_amt_curr" hidden="1">#REF!</definedName>
    <definedName name="BOB_Dental_basic_svcs_curr" hidden="1">#REF!</definedName>
    <definedName name="BOB_Dental_cob_amt_curr" hidden="1">#REF!</definedName>
    <definedName name="BOB_Dental_coinsurance_amt_curr" hidden="1">#REF!</definedName>
    <definedName name="BOB_Dental_deductible_amt_curr" hidden="1">#REF!</definedName>
    <definedName name="BOB_Dental_major_paid_amt_curr" hidden="1">#REF!</definedName>
    <definedName name="BOB_Dental_major_svcs_curr" hidden="1">#REF!</definedName>
    <definedName name="BOB_Dental_network_paid_amt_curr" hidden="1">#REF!</definedName>
    <definedName name="BOB_Dental_orthodonic_paid_amt_curr" hidden="1">#REF!</definedName>
    <definedName name="BOB_Dental_orthodonic_svcs_curr" hidden="1">#REF!</definedName>
    <definedName name="BOB_Dental_other_paid_amt_curr" hidden="1">#REF!</definedName>
    <definedName name="BOB_Dental_other_svcs_curr" hidden="1">#REF!</definedName>
    <definedName name="BOB_Dental_paid_amt_curr" hidden="1">#REF!</definedName>
    <definedName name="BOB_Dental_preventative_paid_amt_curr" hidden="1">#REF!</definedName>
    <definedName name="BOB_Dental_preventative_svcs_curr" hidden="1">#REF!</definedName>
    <definedName name="BOB_Med_admit_count_curr" hidden="1">#REF!</definedName>
    <definedName name="BOB_Med_admit_coun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visits_curr" hidden="1">#REF!</definedName>
    <definedName name="BOB_Med_paid_amt_curr" hidden="1">#REF!</definedName>
    <definedName name="BOB_Med_paid_amt_er_visits_curr" hidden="1">#REF!</definedName>
    <definedName name="BOB_Med_paid_amt_home_health_curr" hidden="1">#REF!</definedName>
    <definedName name="BOB_Med_paid_amt_inp_days_curr" hidden="1">#REF!</definedName>
    <definedName name="BOB_Med_paid_amt_inp_surgeries_curr" hidden="1">#REF!</definedName>
    <definedName name="BOB_Med_paid_amt_lab_serv_curr" hidden="1">#REF!</definedName>
    <definedName name="BOB_Med_paid_amt_med_rx_curr" hidden="1">#REF!</definedName>
    <definedName name="BOB_Med_paid_amt_med_visits_curr" hidden="1">#REF!</definedName>
    <definedName name="BOB_Med_paid_amt_mental_health_curr" hidden="1">#REF!</definedName>
    <definedName name="BOB_Med_paid_amt_misc_med_curr" hidden="1">#REF!</definedName>
    <definedName name="BOB_Med_paid_amt_office_surgeries_curr" hidden="1">#REF!</definedName>
    <definedName name="BOB_Med_paid_amt_prim_off_visits_curr" hidden="1">#REF!</definedName>
    <definedName name="BOB_Med_paid_amt_prior" hidden="1">#REF!</definedName>
    <definedName name="BOB_Med_paid_amt_rad_serv_curr" hidden="1">#REF!</definedName>
    <definedName name="BOB_Med_paid_amt_spec_office_visits_curr" hidden="1">#REF!</definedName>
    <definedName name="BOB_Med_paid_encounter_lab_rad_curr" hidden="1">#REF!</definedName>
    <definedName name="BOB_Med_paid_encounter_other_curr" hidden="1">#REF!</definedName>
    <definedName name="BOB_Med_paid_encounter_prim_phys_curr" hidden="1">#REF!</definedName>
    <definedName name="BOB_Med_paid_encounter_spec_phys_curr" hidden="1">#REF!</definedName>
    <definedName name="BOB_Med_paid_other_cur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OD_BS" hidden="1">{"'debtors'!$A$1:$I$305","'debtors'!$A$1:$J$285"}</definedName>
    <definedName name="bogus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m">#REF!</definedName>
    <definedName name="Bond_Price">#REF!</definedName>
    <definedName name="bongo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Bonus">#REF!</definedName>
    <definedName name="boo" hidden="1">{"ww",#N/A,FALSE,"Hospital Products";"us",#N/A,FALSE,"Hospital Products";"in",#N/A,FALSE,"Hospital Products"}</definedName>
    <definedName name="book">#REF!</definedName>
    <definedName name="book_amort">#REF!</definedName>
    <definedName name="book_keeper">#REF!</definedName>
    <definedName name="BookvalueInvTable">#REF!</definedName>
    <definedName name="BookValuePerShare">#REF!</definedName>
    <definedName name="BORDER4">#REF!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ottom">#REF!</definedName>
    <definedName name="bp" hidden="1">#REF!</definedName>
    <definedName name="BPC_DMFILEINFO_SUBTASK__">"ConversionFiles"</definedName>
    <definedName name="BPC_DMFILEINFO_TASK__">"DataManager"</definedName>
    <definedName name="bq" hidden="1">#REF!</definedName>
    <definedName name="br" hidden="1">#REF!</definedName>
    <definedName name="brand_curr" hidden="1">#REF!</definedName>
    <definedName name="brand_prior" hidden="1">#REF!</definedName>
    <definedName name="BRate1">#REF!</definedName>
    <definedName name="BREAK_EVEN">#REF!</definedName>
    <definedName name="brian" hidden="1">{#N/A,#N/A,FALSE,"summary";#N/A,#N/A,FALSE,"Input"}</definedName>
    <definedName name="brick">#REF!</definedName>
    <definedName name="BRIDGE">#REF!</definedName>
    <definedName name="BRIDGEFI">#REF!</definedName>
    <definedName name="bro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kerEnteredName" hidden="1">#REF!</definedName>
    <definedName name="BrokerEnteredTagLine" hidden="1">#REF!</definedName>
    <definedName name="bro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ryant">#REF!</definedName>
    <definedName name="BS">#REF!,#REF!,#REF!</definedName>
    <definedName name="BS_A">#REF!</definedName>
    <definedName name="bs_active">#REF!</definedName>
    <definedName name="BS_by_Sgmt_Rept_Date">#REF!</definedName>
    <definedName name="BS_DETAIL">#REF!</definedName>
    <definedName name="bs_passive">#REF!</definedName>
    <definedName name="BS_T">#REF!</definedName>
    <definedName name="bs_value">#REF!</definedName>
    <definedName name="BS02Out">#REF!</definedName>
    <definedName name="BS1a" hidden="1">{"standalone1",#N/A,FALSE,"DCFBase";"standalone2",#N/A,FALSE,"DCFBase"}</definedName>
    <definedName name="BS1a_1" hidden="1">{"standalone1",#N/A,FALSE,"DCFBase";"standalone2",#N/A,FALSE,"DCFBase"}</definedName>
    <definedName name="BS1a_1_1" hidden="1">{"standalone1",#N/A,FALSE,"DCFBase";"standalone2",#N/A,FALSE,"DCFBase"}</definedName>
    <definedName name="BS1a_1_2" hidden="1">{"standalone1",#N/A,FALSE,"DCFBase";"standalone2",#N/A,FALSE,"DCFBase"}</definedName>
    <definedName name="BS1a_1_3" hidden="1">{"standalone1",#N/A,FALSE,"DCFBase";"standalone2",#N/A,FALSE,"DCFBase"}</definedName>
    <definedName name="BS1a_1_4" hidden="1">{"standalone1",#N/A,FALSE,"DCFBase";"standalone2",#N/A,FALSE,"DCFBase"}</definedName>
    <definedName name="BS1a_1_5" hidden="1">{"standalone1",#N/A,FALSE,"DCFBase";"standalone2",#N/A,FALSE,"DCFBase"}</definedName>
    <definedName name="BS1a_2" hidden="1">{"standalone1",#N/A,FALSE,"DCFBase";"standalone2",#N/A,FALSE,"DCFBase"}</definedName>
    <definedName name="BS1a_2_1" hidden="1">{"standalone1",#N/A,FALSE,"DCFBase";"standalone2",#N/A,FALSE,"DCFBase"}</definedName>
    <definedName name="BS1a_2_2" hidden="1">{"standalone1",#N/A,FALSE,"DCFBase";"standalone2",#N/A,FALSE,"DCFBase"}</definedName>
    <definedName name="BS1a_2_3" hidden="1">{"standalone1",#N/A,FALSE,"DCFBase";"standalone2",#N/A,FALSE,"DCFBase"}</definedName>
    <definedName name="BS1a_2_4" hidden="1">{"standalone1",#N/A,FALSE,"DCFBase";"standalone2",#N/A,FALSE,"DCFBase"}</definedName>
    <definedName name="BS1a_2_5" hidden="1">{"standalone1",#N/A,FALSE,"DCFBase";"standalone2",#N/A,FALSE,"DCFBase"}</definedName>
    <definedName name="BS1a_3" hidden="1">{"standalone1",#N/A,FALSE,"DCFBase";"standalone2",#N/A,FALSE,"DCFBase"}</definedName>
    <definedName name="BS1a_3_1" hidden="1">{"standalone1",#N/A,FALSE,"DCFBase";"standalone2",#N/A,FALSE,"DCFBase"}</definedName>
    <definedName name="BS1a_3_2" hidden="1">{"standalone1",#N/A,FALSE,"DCFBase";"standalone2",#N/A,FALSE,"DCFBase"}</definedName>
    <definedName name="BS1a_3_3" hidden="1">{"standalone1",#N/A,FALSE,"DCFBase";"standalone2",#N/A,FALSE,"DCFBase"}</definedName>
    <definedName name="BS1a_3_4" hidden="1">{"standalone1",#N/A,FALSE,"DCFBase";"standalone2",#N/A,FALSE,"DCFBase"}</definedName>
    <definedName name="BS1a_3_5" hidden="1">{"standalone1",#N/A,FALSE,"DCFBase";"standalone2",#N/A,FALSE,"DCFBase"}</definedName>
    <definedName name="BS1a_4" hidden="1">{"standalone1",#N/A,FALSE,"DCFBase";"standalone2",#N/A,FALSE,"DCFBase"}</definedName>
    <definedName name="BS1a_4_1" hidden="1">{"standalone1",#N/A,FALSE,"DCFBase";"standalone2",#N/A,FALSE,"DCFBase"}</definedName>
    <definedName name="BS1a_4_2" hidden="1">{"standalone1",#N/A,FALSE,"DCFBase";"standalone2",#N/A,FALSE,"DCFBase"}</definedName>
    <definedName name="BS1a_4_3" hidden="1">{"standalone1",#N/A,FALSE,"DCFBase";"standalone2",#N/A,FALSE,"DCFBase"}</definedName>
    <definedName name="BS1a_4_4" hidden="1">{"standalone1",#N/A,FALSE,"DCFBase";"standalone2",#N/A,FALSE,"DCFBase"}</definedName>
    <definedName name="BS1a_4_5" hidden="1">{"standalone1",#N/A,FALSE,"DCFBase";"standalone2",#N/A,FALSE,"DCFBase"}</definedName>
    <definedName name="BS1a_5" hidden="1">{"standalone1",#N/A,FALSE,"DCFBase";"standalone2",#N/A,FALSE,"DCFBase"}</definedName>
    <definedName name="BS1a_5_1" hidden="1">{"standalone1",#N/A,FALSE,"DCFBase";"standalone2",#N/A,FALSE,"DCFBase"}</definedName>
    <definedName name="BS1a_5_2" hidden="1">{"standalone1",#N/A,FALSE,"DCFBase";"standalone2",#N/A,FALSE,"DCFBase"}</definedName>
    <definedName name="BS1a_5_3" hidden="1">{"standalone1",#N/A,FALSE,"DCFBase";"standalone2",#N/A,FALSE,"DCFBase"}</definedName>
    <definedName name="BS1a_5_4" hidden="1">{"standalone1",#N/A,FALSE,"DCFBase";"standalone2",#N/A,FALSE,"DCFBase"}</definedName>
    <definedName name="BS1a_5_5" hidden="1">{"standalone1",#N/A,FALSE,"DCFBase";"standalone2",#N/A,FALSE,"DCFBase"}</definedName>
    <definedName name="BSBOD">#REF!</definedName>
    <definedName name="BSCAN">#REF!</definedName>
    <definedName name="bsdfasdf" hidden="1">{"sales",#N/A,FALSE,"Sales";"sales existing",#N/A,FALSE,"Sales";"sales rd1",#N/A,FALSE,"Sales";"sales rd2",#N/A,FALSE,"Sales"}</definedName>
    <definedName name="bsdfdsmfbmdsbgm" hidden="1">{#N/A,#N/A,FALSE,"Aging Summary";#N/A,#N/A,FALSE,"Ratio Analysis";#N/A,#N/A,FALSE,"Test 120 Day Accts";#N/A,#N/A,FALSE,"Tickmarks"}</definedName>
    <definedName name="BSError">#REF!</definedName>
    <definedName name="BSErrorLQ">#REF!</definedName>
    <definedName name="BSErrorLQA">#REF!</definedName>
    <definedName name="BSG">#REF!</definedName>
    <definedName name="bshist">#REF!</definedName>
    <definedName name="bsHistEU">#REF!</definedName>
    <definedName name="bsht" hidden="1">{#N/A,#N/A,FALSE,"FINAL"}</definedName>
    <definedName name="bskdfj" hidden="1">{"bs",#N/A,FALSE,"SCF"}</definedName>
    <definedName name="bsl" hidden="1">{"bs",#N/A,FALSE,"SCF"}</definedName>
    <definedName name="BSLnominal">#REF!</definedName>
    <definedName name="BSM" hidden="1">{#N/A,#N/A,FALSE,"ALM-ASISC"}</definedName>
    <definedName name="BSMethod">2</definedName>
    <definedName name="BSnominal">#REF!</definedName>
    <definedName name="BSPRINT">#REF!</definedName>
    <definedName name="BSRollup">#REF!</definedName>
    <definedName name="BSSLIDE">#REF!</definedName>
    <definedName name="bssubj">#REF!</definedName>
    <definedName name="bst" hidden="1">{"bs",#N/A,FALSE,"SCF"}</definedName>
    <definedName name="bsth" hidden="1">{"bs",#N/A,FALSE,"SCF"}</definedName>
    <definedName name="BSTWS">#REF!</definedName>
    <definedName name="bt" hidden="1">#REF!</definedName>
    <definedName name="btallocate_hours">#REF!</definedName>
    <definedName name="btfinmodel">#REF!</definedName>
    <definedName name="BTM">#REF!</definedName>
    <definedName name="BTRGNHB" hidden="1">{#N/A,#N/A,FALSE,"ALM-ASISC"}</definedName>
    <definedName name="BTS신설" hidden="1">{#N/A,#N/A,FALSE,"3가";#N/A,#N/A,FALSE,"3나";#N/A,#N/A,FALSE,"3다"}</definedName>
    <definedName name="BTS추가증설" hidden="1">{#N/A,#N/A,FALSE,"3가";#N/A,#N/A,FALSE,"3나";#N/A,#N/A,FALSE,"3다"}</definedName>
    <definedName name="bty" hidden="1">{#N/A,#N/A,FALSE,"PGW"}</definedName>
    <definedName name="bu" hidden="1">#REF!</definedName>
    <definedName name="BU_SW">#REF!</definedName>
    <definedName name="BU_TREE">#REF!</definedName>
    <definedName name="BU_TREE_NODE">#REF!</definedName>
    <definedName name="buchungen_FC">#REF!</definedName>
    <definedName name="buchungen_IST">#REF!</definedName>
    <definedName name="BUD_CODE">#REF!</definedName>
    <definedName name="Bud_cut">#REF!</definedName>
    <definedName name="Bud_cut1">#REF!</definedName>
    <definedName name="BUD_TOT">#REF!</definedName>
    <definedName name="BUDCOSTCONTRACT">#REF!</definedName>
    <definedName name="BUDCOSTDATA">#REF!</definedName>
    <definedName name="BUDCOSTDEPT">#REF!</definedName>
    <definedName name="BUDCOSTMTHS">#REF!</definedName>
    <definedName name="BUDCOSTRET">#REF!</definedName>
    <definedName name="BUDEXPCONTRACT">#REF!</definedName>
    <definedName name="BUDEXPDATA">#REF!</definedName>
    <definedName name="BUDEXPDEPT">#REF!</definedName>
    <definedName name="BUDEXPMTHS">#REF!</definedName>
    <definedName name="BUDEXPRET">#REF!</definedName>
    <definedName name="Budget">#REF!</definedName>
    <definedName name="budget_balance_03">#REF!</definedName>
    <definedName name="budget_balance_04">#REF!</definedName>
    <definedName name="budget_balance_05">#REF!</definedName>
    <definedName name="budget_balance_06">#REF!</definedName>
    <definedName name="budget_balance_07">#REF!</definedName>
    <definedName name="budget_balance_08">#REF!</definedName>
    <definedName name="budget_balance_09">#REF!</definedName>
    <definedName name="budget_balance_10">#REF!</definedName>
    <definedName name="budget_balance_11">#REF!</definedName>
    <definedName name="budget_balance_12">#REF!</definedName>
    <definedName name="Budget2002">#REF!</definedName>
    <definedName name="BudgetQ1_2004">#REF!</definedName>
    <definedName name="BudgetQ1_2007">#REF!</definedName>
    <definedName name="BudgetQ2_2004">#REF!</definedName>
    <definedName name="BudgetQ3_2004">#REF!</definedName>
    <definedName name="budgetrateimpact">#REF!</definedName>
    <definedName name="BUDNONREGHC">#REF!</definedName>
    <definedName name="BUDREGHC">#REF!</definedName>
    <definedName name="BUDRESCONTRACT">#REF!</definedName>
    <definedName name="BUDRESDEPT">#REF!</definedName>
    <definedName name="BUDRESRET1">#REF!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ing_Size">#REF!</definedName>
    <definedName name="BULIST">#REF!</definedName>
    <definedName name="bull" hidden="1">{"detail",#N/A,FALSE,"mfg";"summary",#N/A,FALSE,"mfg"}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hit" hidden="1">{"Outflow 1",#N/A,FALSE,"Outflows-Inflows";"Outflow 2",#N/A,FALSE,"Outflows-Inflows";"Inflow 1",#N/A,FALSE,"Outflows-Inflows";"Inflow 2",#N/A,FALSE,"Outflows-Inflows"}</definedName>
    <definedName name="Bullshit_1" hidden="1">{"Outflow 1",#N/A,FALSE,"Outflows-Inflows";"Outflow 2",#N/A,FALSE,"Outflows-Inflows";"Inflow 1",#N/A,FALSE,"Outflows-Inflows";"Inflow 2",#N/A,FALSE,"Outflows-Inflows"}</definedName>
    <definedName name="buma" hidden="1">{"SchG1",#N/A,FALSE,"Schedules";"SchG2",#N/A,FALSE,"Schedules"}</definedName>
    <definedName name="BumaSena" hidden="1">{"SchL1",#N/A,FALSE,"Schedules";"SchL2",#N/A,FALSE,"Schedules"}</definedName>
    <definedName name="bun">#REF!</definedName>
    <definedName name="BURSA">#REF!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{"sales",#N/A,FALSE,"Sales";"sales existing",#N/A,FALSE,"Sales";"sales rd1",#N/A,FALSE,"Sales";"sales rd2",#N/A,FALSE,"Sales"}</definedName>
    <definedName name="Business_development">#REF!</definedName>
    <definedName name="Business_Dropdown">#REF!</definedName>
    <definedName name="Business1" hidden="1">{"sales",#N/A,FALSE,"Sales";"sales existing",#N/A,FALSE,"Sales";"sales rd1",#N/A,FALSE,"Sales";"sales rd2",#N/A,FALSE,"Sales"}</definedName>
    <definedName name="Business2" hidden="1">{"sales",#N/A,FALSE,"Sales";"sales existing",#N/A,FALSE,"Sales";"sales rd1",#N/A,FALSE,"Sales";"sales rd2",#N/A,FALSE,"Sales"}</definedName>
    <definedName name="Business3" hidden="1">{"sales",#N/A,FALSE,"Sales";"sales existing",#N/A,FALSE,"Sales";"sales rd1",#N/A,FALSE,"Sales";"sales rd2",#N/A,FALSE,"Sales"}</definedName>
    <definedName name="BusinessLine">#REF!</definedName>
    <definedName name="butt2">[0]!butt2</definedName>
    <definedName name="Button_2" hidden="1">"Quote_Builder_Fields_Sheet1_List"</definedName>
    <definedName name="Button_3" hidden="1">"Quote_Builder_Fields_Sheet1_List1"</definedName>
    <definedName name="Button_6" hidden="1">"Quote_Builder_Fields_Sheet1_List4"</definedName>
    <definedName name="Button2_Cilck2">[0]!Button2_Cilck2</definedName>
    <definedName name="Button2_Click">[0]!Button2_Click</definedName>
    <definedName name="BUY_ASSETS">#REF!</definedName>
    <definedName name="BUY_STOCK">#REF!</definedName>
    <definedName name="buyers" hidden="1">{"'Data Summary'!$A$1:$O$26"}</definedName>
    <definedName name="bv" hidden="1">#REF!</definedName>
    <definedName name="bv_act">#REF!</definedName>
    <definedName name="bv_pas">#REF!</definedName>
    <definedName name="bv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E">#REF!</definedName>
    <definedName name="bvvv" hidden="1">{"table",#N/A,FALSE,"COVER";"income_statement",#N/A,FALSE,"COVER"}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w" hidden="1">#REF!</definedName>
    <definedName name="bwgh" hidden="1">{#N/A,#N/A,FALSE,"OSBL"}</definedName>
    <definedName name="bwrhrt" hidden="1">{#N/A,#N/A,FALSE,"PGW"}</definedName>
    <definedName name="bx" hidden="1">#REF!</definedName>
    <definedName name="by" hidden="1">#REF!</definedName>
    <definedName name="bye" hidden="1">{#N/A,#N/A,FALSE,"Aging Summary";#N/A,#N/A,FALSE,"Ratio Analysis";#N/A,#N/A,FALSE,"Test 120 Day Accts";#N/A,#N/A,FALSE,"Tickmarks"}</definedName>
    <definedName name="bye_1" hidden="1">{#N/A,#N/A,FALSE,"Aging Summary";#N/A,#N/A,FALSE,"Ratio Analysis";#N/A,#N/A,FALSE,"Test 120 Day Accts";#N/A,#N/A,FALSE,"Tickmarks"}</definedName>
    <definedName name="bz" hidden="1">#REF!</definedName>
    <definedName name="bzd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._Actual_performance_against_budget___Feb.___K">#REF!</definedName>
    <definedName name="c.LTMYear" hidden="1">#REF!</definedName>
    <definedName name="C_">#REF!</definedName>
    <definedName name="C_30days">#REF!</definedName>
    <definedName name="C_60days">#REF!</definedName>
    <definedName name="C_90days">#REF!</definedName>
    <definedName name="c_Billing_כח_אדם">#REF!</definedName>
    <definedName name="c_Citiswitch">#REF!</definedName>
    <definedName name="c_CONS_כח_אדם">#REF!</definedName>
    <definedName name="c_date">#REF!</definedName>
    <definedName name="c_dateswitch">#REF!</definedName>
    <definedName name="c_EB_כח_אדם">#REF!</definedName>
    <definedName name="c_ETTM_כח_אדם">#REF!</definedName>
    <definedName name="c_pageswitch">#REF!</definedName>
    <definedName name="c_pathswitch">#REF!</definedName>
    <definedName name="c_proj_switch">#REF!</definedName>
    <definedName name="c_STP_כח_אדם">#REF!</definedName>
    <definedName name="c_SUE_כח_אדם">#REF!</definedName>
    <definedName name="c_YIGAL_כח_אדם">#REF!</definedName>
    <definedName name="c_בטחון_וממשלה_כח_אדם">#REF!</definedName>
    <definedName name="ca" hidden="1">#REF!</definedName>
    <definedName name="Cable" hidden="1">{#N/A,#N/A,FALSE,"Operations";#N/A,#N/A,FALSE,"Financials"}</definedName>
    <definedName name="CABLE_CONCESSIONS">#REF!</definedName>
    <definedName name="CABLE_INCOME">#REF!</definedName>
    <definedName name="Cable2" hidden="1">{#N/A,#N/A,FALSE,"Operations";#N/A,#N/A,FALSE,"Financials"}</definedName>
    <definedName name="CAC_DELTA">Investor_Deck_Calculations!$D$79</definedName>
    <definedName name="CAC_VALUE">Investor_Deck_Calculations!$D$78</definedName>
    <definedName name="CAGR">#REF!</definedName>
    <definedName name="CAGRTrig">#REF!</definedName>
    <definedName name="cal">#REF!</definedName>
    <definedName name="calass">#REF!</definedName>
    <definedName name="calc">#REF!</definedName>
    <definedName name="CALC_AREA">#REF!</definedName>
    <definedName name="Calc_date">#REF!</definedName>
    <definedName name="Calcs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ulation">#REF!</definedName>
    <definedName name="calculations">#REF!</definedName>
    <definedName name="calculationwrksht95">#REF!</definedName>
    <definedName name="calculationwrksht96">#REF!</definedName>
    <definedName name="calcutta" hidden="1">{#N/A,#N/A,FALSE,"CMN_FE"}</definedName>
    <definedName name="Calendar10Month">#REF!</definedName>
    <definedName name="Calendar10MonthOption">MATCH(Calendar10Month,Months,0)</definedName>
    <definedName name="Calendar10Year">#REF!</definedName>
    <definedName name="Calendar11Month">#REF!</definedName>
    <definedName name="Calendar11MonthOption">MATCH(Calendar11Month,Months,0)</definedName>
    <definedName name="Calendar11Year">#REF!</definedName>
    <definedName name="Calendar12Month">#REF!</definedName>
    <definedName name="Calendar12MonthOption">MATCH(Calendar12Month,Months,0)</definedName>
    <definedName name="Calendar12Year">#REF!</definedName>
    <definedName name="Calendar1Month">#REF!</definedName>
    <definedName name="Calendar1MonthOption">MATCH(Calendar1Month,Months,0)</definedName>
    <definedName name="Calendar1Year">#REF!</definedName>
    <definedName name="Calendar2Month">#REF!</definedName>
    <definedName name="Calendar2MonthOption">MATCH(Calendar2Month,Months,0)</definedName>
    <definedName name="Calendar2Year">#REF!</definedName>
    <definedName name="Calendar3Month">#REF!</definedName>
    <definedName name="Calendar3MonthOption">MATCH(Calendar3Month,Months,0)</definedName>
    <definedName name="Calendar3Year">#REF!</definedName>
    <definedName name="Calendar4Month">#REF!</definedName>
    <definedName name="Calendar4MonthOption">MATCH(Calendar4Month,Months,0)</definedName>
    <definedName name="Calendar4Year">#REF!</definedName>
    <definedName name="Calendar5Month">#REF!</definedName>
    <definedName name="Calendar5MonthOption">MATCH(Calendar5Month,Months,0)</definedName>
    <definedName name="Calendar5Year">#REF!</definedName>
    <definedName name="Calendar6Month">#REF!</definedName>
    <definedName name="Calendar6MonthOption">MATCH(Calendar6Month,Months,0)</definedName>
    <definedName name="Calendar6Year">#REF!</definedName>
    <definedName name="Calendar7Month">#REF!</definedName>
    <definedName name="Calendar7MonthOption">MATCH(Calendar7Month,Months,0)</definedName>
    <definedName name="Calendar7Year">#REF!</definedName>
    <definedName name="Calendar8Month">#REF!</definedName>
    <definedName name="Calendar8MonthOption">MATCH(Calendar8Month,Months,0)</definedName>
    <definedName name="Calendar8Year">#REF!</definedName>
    <definedName name="Calendar9Month">#REF!</definedName>
    <definedName name="Calendar9MonthOption">MATCH(Calendar9Month,Months,0)</definedName>
    <definedName name="Calendar9Year">#REF!</definedName>
    <definedName name="CalendarCFPS1">#REF!</definedName>
    <definedName name="CalendarCFPS2">#REF!</definedName>
    <definedName name="CalendarCFPS3">#REF!</definedName>
    <definedName name="CalendarEPS1">#REF!</definedName>
    <definedName name="CalendarEPS2">#REF!</definedName>
    <definedName name="CalendarEPS3">#REF!</definedName>
    <definedName name="CalEPS1">#REF!</definedName>
    <definedName name="CalEPS2">#REF!</definedName>
    <definedName name="CalEPS3">#REF!</definedName>
    <definedName name="Call">#REF!</definedName>
    <definedName name="CalPE1">#REF!</definedName>
    <definedName name="CalPE2">#REF!</definedName>
    <definedName name="CalPE3">#REF!</definedName>
    <definedName name="CAMACHO" hidden="1">{#N/A,#N/A,FALSE,"Monthly"}</definedName>
    <definedName name="Campbell">#REF!</definedName>
    <definedName name="canac" hidden="1">{#N/A,#N/A,FALSE,"UK";#N/A,#N/A,FALSE,"BA";#N/A,#N/A,FALSE,"VZ"}</definedName>
    <definedName name="CANADA">#REF!</definedName>
    <definedName name="Canada_AvgTotalRigs">#REF!</definedName>
    <definedName name="Canada_Dayrate">#REF!</definedName>
    <definedName name="Canada_EBIT_Margin">#REF!</definedName>
    <definedName name="Canada_EBITDA">#REF!</definedName>
    <definedName name="Canada_Revenue">#REF!</definedName>
    <definedName name="Canada_Utilization">#REF!</definedName>
    <definedName name="cancel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NCELLATION_FEES">#REF!</definedName>
    <definedName name="CancellationRecord1Date">#REF!</definedName>
    <definedName name="CancellationRecord1Value">#REF!</definedName>
    <definedName name="CancellationRecord2Date">#REF!</definedName>
    <definedName name="CancellationRecord2Value">#REF!</definedName>
    <definedName name="Cancelled___Expired">#REF!</definedName>
    <definedName name="Cancelled___Expired_WA">#REF!</definedName>
    <definedName name="Cancelled___Expired_Year">#REF!</definedName>
    <definedName name="cand">#REF!</definedName>
    <definedName name="CAP">#REF!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_capitation_amt_curr" hidden="1">#REF!</definedName>
    <definedName name="Cap_capitation_amt_prior" hidden="1">#REF!</definedName>
    <definedName name="Cap_Rate">#REF!</definedName>
    <definedName name="cap_switch">#REF!</definedName>
    <definedName name="capchanges">#REF!</definedName>
    <definedName name="CapChangeStrings">#REF!</definedName>
    <definedName name="Capex">#REF!</definedName>
    <definedName name="capex_growth">#REF!</definedName>
    <definedName name="capex_stub">#REF!</definedName>
    <definedName name="capex_year1">#REF!</definedName>
    <definedName name="capex_year2">#REF!</definedName>
    <definedName name="capex_year3">#REF!</definedName>
    <definedName name="capex_year4">#REF!</definedName>
    <definedName name="capex_year5">#REF!</definedName>
    <definedName name="capex_year6">#REF!</definedName>
    <definedName name="capex_year7">#REF!</definedName>
    <definedName name="capex_year8">#REF!</definedName>
    <definedName name="CapExMap">#REF!</definedName>
    <definedName name="CapExMargin">#REF!</definedName>
    <definedName name="capexp">#REF!</definedName>
    <definedName name="capinput">#REF!</definedName>
    <definedName name="capinput2">#REF!</definedName>
    <definedName name="CapIntExp">#REF!</definedName>
    <definedName name="capital">'[19]Receipts and Disbursements'!#REF!</definedName>
    <definedName name="Capital_Purchases">#REF!</definedName>
    <definedName name="CapitalAuthorized">#REF!</definedName>
    <definedName name="CapitalExpenditures">#REF!</definedName>
    <definedName name="CapitalExpendituresMargin">#REF!</definedName>
    <definedName name="CAPITALIZATION">#REF!</definedName>
    <definedName name="capitalization_f3">#REF!</definedName>
    <definedName name="Capitalization_Structure">#REF!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InterestExpense">#REF!</definedName>
    <definedName name="capitalstructure1" hidden="1">#REF!</definedName>
    <definedName name="CapitalType">#REF!</definedName>
    <definedName name="capm1">#REF!</definedName>
    <definedName name="capna">#REF!</definedName>
    <definedName name="capnumber">#REF!</definedName>
    <definedName name="CapOptions">#REF!</definedName>
    <definedName name="CapPct">#REF!</definedName>
    <definedName name="capres">#REF!</definedName>
    <definedName name="Caps">#REF!</definedName>
    <definedName name="CapSpendingExcludesSanFu" hidden="1">{"detail",#N/A,FALSE,"mfg";"summary",#N/A,FALSE,"mfg"}</definedName>
    <definedName name="capstructure">#REF!</definedName>
    <definedName name="CapTempRange">#REF!</definedName>
    <definedName name="CAPTOT">#REF!</definedName>
    <definedName name="capx">#REF!</definedName>
    <definedName name="capx_growth">#REF!</definedName>
    <definedName name="Cards_selection_BPL">#REF!</definedName>
    <definedName name="cards_selections">#REF!</definedName>
    <definedName name="cards_selections_bbs">[20]BBS!$A$10:$A$61</definedName>
    <definedName name="cards_selections_bpl">'[15]BP&amp;L'!$A$9:$A$70</definedName>
    <definedName name="Carl">#REF!</definedName>
    <definedName name="Carlease">#REF!</definedName>
    <definedName name="CARLO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Carry">#REF!</definedName>
    <definedName name="CASCSAC" hidden="1">{#N/A,#N/A,FALSE,"TOWNSHIP"}</definedName>
    <definedName name="casds">{"DCF1",#N/A,FALSE,"SIERRA DCF";"MATRIX1",#N/A,FALSE,"SIERRA DCF"}</definedName>
    <definedName name="case">#REF!</definedName>
    <definedName name="Case_1">#REF!</definedName>
    <definedName name="Case_2">#REF!</definedName>
    <definedName name="Case_3">#REF!</definedName>
    <definedName name="Case_4">#REF!</definedName>
    <definedName name="Case_5">#REF!</definedName>
    <definedName name="case1">#REF!</definedName>
    <definedName name="case2">#REF!</definedName>
    <definedName name="casenumber">#REF!</definedName>
    <definedName name="Cases">#REF!</definedName>
    <definedName name="CASH">#REF!</definedName>
    <definedName name="cash.flow">#REF!</definedName>
    <definedName name="Cash_1">#REF!</definedName>
    <definedName name="Cash_2">#REF!</definedName>
    <definedName name="Cash_3">#REF!</definedName>
    <definedName name="Cash_4">#REF!</definedName>
    <definedName name="Cash_5">#REF!</definedName>
    <definedName name="Cash_Flow">#REF!</definedName>
    <definedName name="CASH_FLOWS">#REF!</definedName>
    <definedName name="CASH_FLOWS2">#REF!</definedName>
    <definedName name="Cash_Purchase_Price">#REF!</definedName>
    <definedName name="Cash_yr1">#REF!</definedName>
    <definedName name="Cash_yr2">#REF!</definedName>
    <definedName name="cash1">#REF!</definedName>
    <definedName name="cash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CashAndMarketableSecurities">#REF!</definedName>
    <definedName name="CASHFLOW">#REF!</definedName>
    <definedName name="Cashflow_1997">#REF!</definedName>
    <definedName name="Cashflow_result">#REF!</definedName>
    <definedName name="Cashflow_result_Portfolio">#REF!</definedName>
    <definedName name="CASHFLOWCDN">#REF!</definedName>
    <definedName name="CashFlowFromOperations">#REF!</definedName>
    <definedName name="CashFlowOperating">#REF!</definedName>
    <definedName name="cashgimmel">#REF!</definedName>
    <definedName name="CashUse">#REF!</definedName>
    <definedName name="cat" hidden="1">{#N/A,#N/A,FALSE,"Taxblinc";#N/A,#N/A,FALSE,"Rsvsacls"}</definedName>
    <definedName name="CatClaimantThreshold" hidden="1">#REF!</definedName>
    <definedName name="Category">#REF!</definedName>
    <definedName name="CategRD">#REF!</definedName>
    <definedName name="CATSII">#REF!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x" hidden="1">#REF!</definedName>
    <definedName name="cb" hidden="1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GC_CSR">[5]מחירון!#REF!</definedName>
    <definedName name="CB_GC_CSR_BUS">[5]מחירון!#REF!</definedName>
    <definedName name="CB_GC_CSR_BUS_EXTRA">[5]מחירון!#REF!</definedName>
    <definedName name="CB_GC_CSR_EXTRA">[5]מחירון!#REF!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>"1, 1, 1, False, 2, True, False, , 0, False, False, 2, 2"</definedName>
    <definedName name="cb_sChart12595E44_opts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>"2, 1, 1, True, 2, False, False, , 0, False, False, 1, 1"</definedName>
    <definedName name="cb_sChart13485B52_opts">"2, 1, 1, False, 2, False, False, , 0, False, False, 1, 1"</definedName>
    <definedName name="cb_sChart13786B54_opts">"2, 1, 1, False, 2, False, False, , 0, False, True, 1, 1"</definedName>
    <definedName name="cb_sChart1385548A_opts">"2, 1, 1, False, 2, False, False, , 0, False, True, 1, 1"</definedName>
    <definedName name="cb_sChart1386774B_opts">"2, 1, 2, True, 2, False, False, , 0, False, True, 1, 1"</definedName>
    <definedName name="cb_sChart1386B158_opts">"2, 1, 2, True, 2, False, False, , 0, False, True, 1, 1"</definedName>
    <definedName name="cb_sChart1386B304_opts">"2, 1, 1, False, 2, False, False, , 0, False, False, 1, 1"</definedName>
    <definedName name="cb_sChart1386B3E0_opts">"2, 1, 1, True, 2, False, False, , 0, False, False, 1, 1"</definedName>
    <definedName name="cb_sChart139636EA_opts">"1, 1, 1, False, 2, False, False, , 0, False, False, 1, 1"</definedName>
    <definedName name="cb_sChart139637E9_opts">"1, 1, 1, False, 2, False, False, , 0, False, False, 3, 1"</definedName>
    <definedName name="cb_sChart139638B9_opts">"1, 1, 1, False, 2, False, False, , 0, False, False, 1, 2"</definedName>
    <definedName name="cb_sChart1396821A_opts">"1, 9, 1, False, 2, False, False, , 0, False, True, 1, 1"</definedName>
    <definedName name="cb_sChart1396872A_opts">"1, 9, 1, False, 2, False, False, , 0, False, True, 1, 1"</definedName>
    <definedName name="cb_sChart1396D1AC_opts">"1, 9, 1, False, 2, False, False, , 0, False, True, 1, 1"</definedName>
    <definedName name="cb_sChart139AA6C1_opts">"2, 1, 1, True, 2, False, False, , 0, False, True,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>"1, 1, 1, False, 2, False, False, , 0, False, False, 1, 1"</definedName>
    <definedName name="cb_sChart1955183C_opts">"2, 1, 1, True, 2, False, False, , 0, False, False, 1, 1"</definedName>
    <definedName name="cb_sChart19551C4E_opts">"2, 1, 1, True, 2, True, False, , 0, False, False, 1, 1"</definedName>
    <definedName name="cb_sChart1955C01A_opts">"2, 1, 1, False, 2, False, False, , 0, False, True, 1, 1"</definedName>
    <definedName name="cb_sChart1955C1C7_opts">"2, 1, 1, True, 2, False, False, , 0, False, True, 1, 1"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b_sChart1B9A4AFE_opts">"1, 9, 1, False, 2, False, False, , 0, False, False, 1, 2"</definedName>
    <definedName name="cb_sChart1BA1DC3F_opts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94B61D_opts">"1, 9, 3, False, 2, False, False, , 0, False, True, 1, 1"</definedName>
    <definedName name="cb_sChart1C94BA0C_opts">"1, 1, 1, False, 2, True, False, , 0, False, True, 1, 1"</definedName>
    <definedName name="cb_sChart1C94BFE1_opts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cbc" hidden="1">{#N/A,#N/A,FALSE,"Sheet1"}</definedName>
    <definedName name="CBONUS">#REF!</definedName>
    <definedName name="CBS">#REF!</definedName>
    <definedName name="cbt">'[13]c.b.t'!$C$5:$I$69,'[13]c.b.t'!$C$71:$I$121,'[13]c.b.t'!$C$126:$I$162</definedName>
    <definedName name="cbu_1">#REF!</definedName>
    <definedName name="cbu_2">#REF!</definedName>
    <definedName name="cbu_3">#REF!</definedName>
    <definedName name="CBU_SUM">#REF!</definedName>
    <definedName name="CBWorkbookPriority" hidden="1">-1519931199</definedName>
    <definedName name="cc">#REF!</definedName>
    <definedName name="cc_1" hidden="1">{#N/A,#N/A,FALSE,"Assessment";#N/A,#N/A,FALSE,"Staffing";#N/A,#N/A,FALSE,"Hires";#N/A,#N/A,FALSE,"Assumptions"}</definedName>
    <definedName name="cc_1_1" hidden="1">{#N/A,#N/A,FALSE,"Assessment";#N/A,#N/A,FALSE,"Staffing";#N/A,#N/A,FALSE,"Hires";#N/A,#N/A,FALSE,"Assumptions"}</definedName>
    <definedName name="cc_1_2" hidden="1">{#N/A,#N/A,FALSE,"Assessment";#N/A,#N/A,FALSE,"Staffing";#N/A,#N/A,FALSE,"Hires";#N/A,#N/A,FALSE,"Assumptions"}</definedName>
    <definedName name="cc_1_3" hidden="1">{#N/A,#N/A,FALSE,"Assessment";#N/A,#N/A,FALSE,"Staffing";#N/A,#N/A,FALSE,"Hires";#N/A,#N/A,FALSE,"Assumptions"}</definedName>
    <definedName name="cc_1_4" hidden="1">{#N/A,#N/A,FALSE,"Assessment";#N/A,#N/A,FALSE,"Staffing";#N/A,#N/A,FALSE,"Hires";#N/A,#N/A,FALSE,"Assumptions"}</definedName>
    <definedName name="cc_1_5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_2_1" hidden="1">{#N/A,#N/A,FALSE,"Assessment";#N/A,#N/A,FALSE,"Staffing";#N/A,#N/A,FALSE,"Hires";#N/A,#N/A,FALSE,"Assumptions"}</definedName>
    <definedName name="cc_2_2" hidden="1">{#N/A,#N/A,FALSE,"Assessment";#N/A,#N/A,FALSE,"Staffing";#N/A,#N/A,FALSE,"Hires";#N/A,#N/A,FALSE,"Assumptions"}</definedName>
    <definedName name="cc_2_3" hidden="1">{#N/A,#N/A,FALSE,"Assessment";#N/A,#N/A,FALSE,"Staffing";#N/A,#N/A,FALSE,"Hires";#N/A,#N/A,FALSE,"Assumptions"}</definedName>
    <definedName name="cc_2_4" hidden="1">{#N/A,#N/A,FALSE,"Assessment";#N/A,#N/A,FALSE,"Staffing";#N/A,#N/A,FALSE,"Hires";#N/A,#N/A,FALSE,"Assumptions"}</definedName>
    <definedName name="cc_2_5" hidden="1">{#N/A,#N/A,FALSE,"Assessment";#N/A,#N/A,FALSE,"Staffing";#N/A,#N/A,FALSE,"Hires";#N/A,#N/A,FALSE,"Assumptions"}</definedName>
    <definedName name="cc_3" hidden="1">{#N/A,#N/A,FALSE,"Assessment";#N/A,#N/A,FALSE,"Staffing";#N/A,#N/A,FALSE,"Hires";#N/A,#N/A,FALSE,"Assumptions"}</definedName>
    <definedName name="cc_3_1" hidden="1">{#N/A,#N/A,FALSE,"Assessment";#N/A,#N/A,FALSE,"Staffing";#N/A,#N/A,FALSE,"Hires";#N/A,#N/A,FALSE,"Assumptions"}</definedName>
    <definedName name="cc_3_2" hidden="1">{#N/A,#N/A,FALSE,"Assessment";#N/A,#N/A,FALSE,"Staffing";#N/A,#N/A,FALSE,"Hires";#N/A,#N/A,FALSE,"Assumptions"}</definedName>
    <definedName name="cc_3_3" hidden="1">{#N/A,#N/A,FALSE,"Assessment";#N/A,#N/A,FALSE,"Staffing";#N/A,#N/A,FALSE,"Hires";#N/A,#N/A,FALSE,"Assumptions"}</definedName>
    <definedName name="cc_3_4" hidden="1">{#N/A,#N/A,FALSE,"Assessment";#N/A,#N/A,FALSE,"Staffing";#N/A,#N/A,FALSE,"Hires";#N/A,#N/A,FALSE,"Assumptions"}</definedName>
    <definedName name="cc_3_5" hidden="1">{#N/A,#N/A,FALSE,"Assessment";#N/A,#N/A,FALSE,"Staffing";#N/A,#N/A,FALSE,"Hires";#N/A,#N/A,FALSE,"Assumptions"}</definedName>
    <definedName name="cc_4" hidden="1">{#N/A,#N/A,FALSE,"Assessment";#N/A,#N/A,FALSE,"Staffing";#N/A,#N/A,FALSE,"Hires";#N/A,#N/A,FALSE,"Assumptions"}</definedName>
    <definedName name="cc_4_1" hidden="1">{#N/A,#N/A,FALSE,"Assessment";#N/A,#N/A,FALSE,"Staffing";#N/A,#N/A,FALSE,"Hires";#N/A,#N/A,FALSE,"Assumptions"}</definedName>
    <definedName name="cc_4_2" hidden="1">{#N/A,#N/A,FALSE,"Assessment";#N/A,#N/A,FALSE,"Staffing";#N/A,#N/A,FALSE,"Hires";#N/A,#N/A,FALSE,"Assumptions"}</definedName>
    <definedName name="cc_4_3" hidden="1">{#N/A,#N/A,FALSE,"Assessment";#N/A,#N/A,FALSE,"Staffing";#N/A,#N/A,FALSE,"Hires";#N/A,#N/A,FALSE,"Assumptions"}</definedName>
    <definedName name="cc_4_4" hidden="1">{#N/A,#N/A,FALSE,"Assessment";#N/A,#N/A,FALSE,"Staffing";#N/A,#N/A,FALSE,"Hires";#N/A,#N/A,FALSE,"Assumptions"}</definedName>
    <definedName name="cc_4_5" hidden="1">{#N/A,#N/A,FALSE,"Assessment";#N/A,#N/A,FALSE,"Staffing";#N/A,#N/A,FALSE,"Hires";#N/A,#N/A,FALSE,"Assumptions"}</definedName>
    <definedName name="cc_5" hidden="1">{#N/A,#N/A,FALSE,"Assessment";#N/A,#N/A,FALSE,"Staffing";#N/A,#N/A,FALSE,"Hires";#N/A,#N/A,FALSE,"Assumptions"}</definedName>
    <definedName name="cc_5_1" hidden="1">{#N/A,#N/A,FALSE,"Assessment";#N/A,#N/A,FALSE,"Staffing";#N/A,#N/A,FALSE,"Hires";#N/A,#N/A,FALSE,"Assumptions"}</definedName>
    <definedName name="cc_5_2" hidden="1">{#N/A,#N/A,FALSE,"Assessment";#N/A,#N/A,FALSE,"Staffing";#N/A,#N/A,FALSE,"Hires";#N/A,#N/A,FALSE,"Assumptions"}</definedName>
    <definedName name="cc_5_3" hidden="1">{#N/A,#N/A,FALSE,"Assessment";#N/A,#N/A,FALSE,"Staffing";#N/A,#N/A,FALSE,"Hires";#N/A,#N/A,FALSE,"Assumptions"}</definedName>
    <definedName name="cc_5_4" hidden="1">{#N/A,#N/A,FALSE,"Assessment";#N/A,#N/A,FALSE,"Staffing";#N/A,#N/A,FALSE,"Hires";#N/A,#N/A,FALSE,"Assumptions"}</definedName>
    <definedName name="cc_5_5" hidden="1">{#N/A,#N/A,FALSE,"Assessment";#N/A,#N/A,FALSE,"Staffing";#N/A,#N/A,FALSE,"Hires";#N/A,#N/A,FALSE,"Assumptions"}</definedName>
    <definedName name="cc_ind">#REF!</definedName>
    <definedName name="ccase">#REF!</definedName>
    <definedName name="ccc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cccc" hidden="1">{#N/A,#N/A,FALSE,"Layout Cash Flow"}</definedName>
    <definedName name="ccccc" hidden="1">{"10yp key data",#N/A,FALSE,"Market Data"}</definedName>
    <definedName name="ccccccc" hidden="1">{"rtn",#N/A,FALSE,"RTN";"tables",#N/A,FALSE,"RTN";"cf",#N/A,FALSE,"CF";"stats",#N/A,FALSE,"Stats";"prop",#N/A,FALSE,"Prop"}</definedName>
    <definedName name="ccccccc_1" hidden="1">{"rtn",#N/A,FALSE,"RTN";"tables",#N/A,FALSE,"RTN";"cf",#N/A,FALSE,"CF";"stats",#N/A,FALSE,"Stats";"prop",#N/A,FALSE,"Prop"}</definedName>
    <definedName name="cccccccccccc" hidden="1">{"Outflow 1",#N/A,FALSE,"Outflows-Inflows";"Outflow 2",#N/A,FALSE,"Outflows-Inflows";"Inflow 1",#N/A,FALSE,"Outflows-Inflows";"Inflow 2",#N/A,FALSE,"Outflows-Inflows"}</definedName>
    <definedName name="cccccccccccc_1" hidden="1">{"Outflow 1",#N/A,FALSE,"Outflows-Inflows";"Outflow 2",#N/A,FALSE,"Outflows-Inflows";"Inflow 1",#N/A,FALSE,"Outflows-Inflows";"Inflow 2",#N/A,FALSE,"Outflows-Inflows"}</definedName>
    <definedName name="cccccccccccccccc" hidden="1">{"HW",#N/A,FALSE,"1998"}</definedName>
    <definedName name="ccf" hidden="1">{"YD PRS",#N/A,FALSE,"YTD"}</definedName>
    <definedName name="cclisting">#REF!</definedName>
    <definedName name="ccname">#REF!</definedName>
    <definedName name="ccrpredictor">#REF!</definedName>
    <definedName name="cctable">#REF!</definedName>
    <definedName name="ccurrent">#REF!</definedName>
    <definedName name="Ccy">#REF!</definedName>
    <definedName name="CC명">#REF!</definedName>
    <definedName name="cd" hidden="1">#REF!</definedName>
    <definedName name="cd0" hidden="1">{#N/A,#N/A,FALSE,"Job Sched"}</definedName>
    <definedName name="cdcd" hidden="1">{"Consol10",#N/A,FALSE,"ConsolidatingBS"}</definedName>
    <definedName name="cdds" hidden="1">{"detail",#N/A,FALSE,"mfg";"summary",#N/A,FALSE,"mfg"}</definedName>
    <definedName name="CDE" hidden="1">{#N/A,#N/A,FALSE,"CMN_FE"}</definedName>
    <definedName name="cdetail">#REF!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IntCap">#REF!</definedName>
    <definedName name="CDN_POWER2_BOOK">#REF!</definedName>
    <definedName name="CDN_POWER2_NAME">#REF!</definedName>
    <definedName name="CDN_POWER2_TYPE">#REF!</definedName>
    <definedName name="cds" hidden="1">{"detail",#N/A,FALSE,"mfg";"summary",#N/A,FALSE,"mfg"}</definedName>
    <definedName name="CDW" hidden="1">{#N/A,#N/A,FALSE,"Job Sched"}</definedName>
    <definedName name="ce" hidden="1">#REF!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LCORP_BOOK">#REF!</definedName>
    <definedName name="CELCORP_NAME">#REF!</definedName>
    <definedName name="CELCORP_TYPE">#REF!</definedName>
    <definedName name="CellWatch01Descn" hidden="1">"Balance Sheet"</definedName>
    <definedName name="CellWatch01Name" hidden="1">"Bal"</definedName>
    <definedName name="cert">{"fis.dbo.r1_datasum"}</definedName>
    <definedName name="cert1">{"fis.dbo.r1_datasum"}</definedName>
    <definedName name="CES">#REF!</definedName>
    <definedName name="cew" hidden="1">{"ICD Details",#N/A,FALSE,"Current Yr";"ICD Details",#N/A,FALSE,"Budget";"ICD Details",#N/A,FALSE,"Prior Year"}</definedName>
    <definedName name="CF">#REF!</definedName>
    <definedName name="CF_report">#REF!</definedName>
    <definedName name="CF_Share">#REF!</definedName>
    <definedName name="cf_wo_fin.">#REF!</definedName>
    <definedName name="cfafterinv">#REF!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fromops">#REF!</definedName>
    <definedName name="cfg" hidden="1">{"Act_vs_Budget",#N/A,FALSE,"QTRDPVAR";"Act_vs_Prior_Year",#N/A,FALSE,"QTRDPVAR"}</definedName>
    <definedName name="cfiuseoyvhl" hidden="1">#REF!</definedName>
    <definedName name="cflo" hidden="1">{"CASH FLOW",#N/A,FALSE,"A"}</definedName>
    <definedName name="CFPS_Curr_Yr">#REF!</definedName>
    <definedName name="CFPS_Lst_Yr">#REF!</definedName>
    <definedName name="CFPS_Next_Yr">#REF!</definedName>
    <definedName name="CFQ2A">#REF!</definedName>
    <definedName name="CFQ4A">#REF!</definedName>
    <definedName name="CFS" hidden="1">#REF!</definedName>
    <definedName name="cfytd">#REF!</definedName>
    <definedName name="cg" hidden="1">#REF!</definedName>
    <definedName name="CGF" hidden="1">{#N/A,#N/A,FALSE,"TOWNSHIP"}</definedName>
    <definedName name="CGFBNS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GFGFGF" hidden="1">{#N/A,#N/A,FALSE,"FREE"}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M" hidden="1">{#N/A,#N/A,FALSE,"FINAL"}</definedName>
    <definedName name="CGS">#REF!</definedName>
    <definedName name="cgvg" hidden="1">{#N/A,#N/A,FALSE,"FREE"}</definedName>
    <definedName name="ch" hidden="1">#REF!</definedName>
    <definedName name="CHANGE" hidden="1">{"calcul",#N/A,FALSE,"Special Emissions"}</definedName>
    <definedName name="Change2" hidden="1">#N/A</definedName>
    <definedName name="Change3" hidden="1">#N/A</definedName>
    <definedName name="Change4" hidden="1">#N/A</definedName>
    <definedName name="ChangeInAccountsPayable">#REF!</definedName>
    <definedName name="ChangeInAccountsReceivable">#REF!</definedName>
    <definedName name="ChangeInInventories">#REF!</definedName>
    <definedName name="ChangeInNetWorkingCapital">#REF!</definedName>
    <definedName name="ChangeInOtherCurrentAssets">#REF!</definedName>
    <definedName name="ChangeInOtherCurrentLiabilities">#REF!</definedName>
    <definedName name="changeit" hidden="1">{"Page1",#N/A,FALSE,"CompCo";"Page2",#N/A,FALSE,"CompCo"}</definedName>
    <definedName name="ChangeRange" hidden="1">#N/A</definedName>
    <definedName name="ChangeRange2" hidden="1">#N/A</definedName>
    <definedName name="Changes">#REF!</definedName>
    <definedName name="Channel_Targeting_eCPM">#REF!</definedName>
    <definedName name="Channel_Targeting_Fee">#REF!</definedName>
    <definedName name="charge_covenant">#REF!</definedName>
    <definedName name="charge_customer">#REF!</definedName>
    <definedName name="charge_fixed_assets">#REF!</definedName>
    <definedName name="charge_nwc">#REF!</definedName>
    <definedName name="charge_other1">#REF!</definedName>
    <definedName name="charge_other2">#REF!</definedName>
    <definedName name="charge_other3">#REF!</definedName>
    <definedName name="charge_other4">#REF!</definedName>
    <definedName name="charge_other5">#REF!</definedName>
    <definedName name="charge_tradename">#REF!</definedName>
    <definedName name="charge_workforce">#REF!</definedName>
    <definedName name="Chart" hidden="1">{#N/A,#N/A,FALSE,"Pharm";#N/A,#N/A,FALSE,"WWCM"}</definedName>
    <definedName name="Chart_1" hidden="1">{#N/A,#N/A,FALSE,"Pharm";#N/A,#N/A,FALSE,"WWCM"}</definedName>
    <definedName name="Chart_2" hidden="1">{#N/A,#N/A,FALSE,"Pharm";#N/A,#N/A,FALSE,"WWCM"}</definedName>
    <definedName name="Chart_3" hidden="1">{#N/A,#N/A,FALSE,"Pharm";#N/A,#N/A,FALSE,"WWCM"}</definedName>
    <definedName name="Chart_4" hidden="1">{#N/A,#N/A,FALSE,"Pharm";#N/A,#N/A,FALSE,"WWCM"}</definedName>
    <definedName name="CHART_ARR_5Y">Investor_Deck_Calculations!$O$8:$T$10</definedName>
    <definedName name="CHART_REVENUE_5Y">Investor_Deck_Calculations!$O$2:$T$6</definedName>
    <definedName name="CHART_REVENUE_BUILD_WATERFALL">Investor_Deck_Calculations!$O$37:$P$43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">#REF!</definedName>
    <definedName name="CHARTS2">#REF!</definedName>
    <definedName name="ChartType">#REF!</definedName>
    <definedName name="Check">#REF!</definedName>
    <definedName name="Check_For_Capitation_Product" hidden="1">#REF!</definedName>
    <definedName name="Check_For_Product_99" hidden="1">#REF!</definedName>
    <definedName name="Check_For_Split_Funded_Medical" hidden="1">#REF!</definedName>
    <definedName name="Check1">#REF!</definedName>
    <definedName name="check2">#REF!</definedName>
    <definedName name="check2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eck3" hidden="1">{"sales",#N/A,FALSE,"Sales";"sales existing",#N/A,FALSE,"Sales";"sales rd1",#N/A,FALSE,"Sales";"sales rd2",#N/A,FALSE,"Sales"}</definedName>
    <definedName name="chem_dbf">#REF!</definedName>
    <definedName name="chem_rcn">#REF!</definedName>
    <definedName name="chf">#REF!</definedName>
    <definedName name="chik" hidden="1">{#N/A,#N/A,FALSE,"Summary";#N/A,#N/A,FALSE,"1991";#N/A,#N/A,FALSE,"91 AMT";#N/A,#N/A,FALSE,"1992";#N/A,#N/A,FALSE,"92 AMT";#N/A,#N/A,FALSE,"1993";#N/A,#N/A,FALSE,"93 AMT"}</definedName>
    <definedName name="China_Share">#REF!</definedName>
    <definedName name="choc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oicepoint" hidden="1">{#N/A,#N/A,FALSE,"Sheet1"}</definedName>
    <definedName name="Choices_Wrapper">[0]!Choices_Wrapper</definedName>
    <definedName name="chosie" hidden="1">{#N/A,#N/A,FALSE,"Pharm";#N/A,#N/A,FALSE,"WWCM"}</definedName>
    <definedName name="chosie_1" hidden="1">{#N/A,#N/A,FALSE,"Pharm";#N/A,#N/A,FALSE,"WWCM"}</definedName>
    <definedName name="chosie_2" hidden="1">{#N/A,#N/A,FALSE,"Pharm";#N/A,#N/A,FALSE,"WWCM"}</definedName>
    <definedName name="chosie_3" hidden="1">{#N/A,#N/A,FALSE,"Pharm";#N/A,#N/A,FALSE,"WWCM"}</definedName>
    <definedName name="chosie_4" hidden="1">{#N/A,#N/A,FALSE,"Pharm";#N/A,#N/A,FALSE,"WWCM"}</definedName>
    <definedName name="chris" hidden="1">{#N/A,#N/A,FALSE,"Sheet1"}</definedName>
    <definedName name="chs30days">#REF!</definedName>
    <definedName name="chs60days">#REF!</definedName>
    <definedName name="chs90days">#REF!</definedName>
    <definedName name="CHSDcurrent">#REF!</definedName>
    <definedName name="chuckle" hidden="1">{"sales",#N/A,FALSE,"Sales";"sales existing",#N/A,FALSE,"Sales";"sales rd1",#N/A,FALSE,"Sales";"sales rd2",#N/A,FALSE,"Sales"}</definedName>
    <definedName name="chul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umple" hidden="1">{"sales",#N/A,FALSE,"Sales";"sales existing",#N/A,FALSE,"Sales";"sales rd1",#N/A,FALSE,"Sales";"sales rd2",#N/A,FALSE,"Sales"}</definedName>
    <definedName name="ci" hidden="1">#REF!</definedName>
    <definedName name="CIBC_Oppenheimer">#REF!</definedName>
    <definedName name="CID" hidden="1">{#N/A,#N/A,FALSE,"ALM-ASISC"}</definedName>
    <definedName name="CIlist">#REF!</definedName>
    <definedName name="cip">#REF!</definedName>
    <definedName name="CIQ" hidden="1">"7d5fea11-ce40-4f66-8070-05ad9a0e094a"</definedName>
    <definedName name="CIQANR_1009bc1b2fc146828aacb4c3e9e9ee5d" hidden="1">#REF!</definedName>
    <definedName name="CIQANR_11b875862360445eb31da8f61422e213" hidden="1">#REF!</definedName>
    <definedName name="CIQANR_136c0538e08244368290a8ce2260e3f0" hidden="1">#REF!</definedName>
    <definedName name="CIQANR_1457e4a87de44c0f860936b7539a41b3" hidden="1">#REF!</definedName>
    <definedName name="CIQANR_16c62de92a89466395bd90a799d82279" hidden="1">#REF!</definedName>
    <definedName name="CIQANR_17c7813721af428eaff11ca9d388f5c0" hidden="1">#REF!</definedName>
    <definedName name="CIQANR_1a5fa2e064ed4cc485764544030184c6" hidden="1">#REF!</definedName>
    <definedName name="CIQANR_1f86072534114d07994ddc7e658ade17" hidden="1">#REF!</definedName>
    <definedName name="CIQANR_21ae4d81e8bd4def93ed3d54ee77db9e" hidden="1">#REF!</definedName>
    <definedName name="CIQANR_2222ece0f34c4278b766a917c7f4d272" hidden="1">#REF!</definedName>
    <definedName name="CIQANR_25ca4f105d4248768fb842916a97005f" hidden="1">#REF!</definedName>
    <definedName name="CIQANR_2644f17c0fa643f4a1d2f90ff702336e" hidden="1">#REF!</definedName>
    <definedName name="CIQANR_26a03a14eb88435c87ea8806e09ff2a4" hidden="1">#REF!</definedName>
    <definedName name="CIQANR_359f415136474ffc816635da1456a8c4" hidden="1">#REF!</definedName>
    <definedName name="CIQANR_35da701065a94e9e9d3daa12a2077897" hidden="1">#REF!</definedName>
    <definedName name="CIQANR_3de37dc404424e9294d819ece0fbece8" hidden="1">#REF!</definedName>
    <definedName name="CIQANR_3ffc81fe1ff04dd3a86eecfff1bbaa07" hidden="1">#REF!</definedName>
    <definedName name="CIQANR_4b932e6c10a6475298595909e7deb2b2" hidden="1">#REF!</definedName>
    <definedName name="CIQANR_4cd6f88bed7b4a849bdaa379ace3a7d3" hidden="1">#REF!</definedName>
    <definedName name="CIQANR_4fb49f0f8f76403d9983c8b8f6bdcb3b" hidden="1">#REF!</definedName>
    <definedName name="CIQANR_50731ad82fc64a3192f4fdb90d5f26a4" hidden="1">#REF!</definedName>
    <definedName name="CIQANR_51949cf366d342d2845ec44e5a3be00d" hidden="1">#REF!</definedName>
    <definedName name="CIQANR_53801eca1268447b8f9a3a760bfb17d7" hidden="1">#REF!</definedName>
    <definedName name="CIQANR_5449c86c265146dfab8e21cc29ac6e4a" hidden="1">#REF!</definedName>
    <definedName name="CIQANR_5563d8983f5c46ada6e317142ef09502" hidden="1">#REF!</definedName>
    <definedName name="CIQANR_57561699baec456e9196e9dc6c258467" hidden="1">#REF!</definedName>
    <definedName name="CIQANR_5862ac6daa9d4df98035970dbead1999" hidden="1">#REF!</definedName>
    <definedName name="CIQANR_59624c15d3894babba210ed3cbe68281" hidden="1">#REF!</definedName>
    <definedName name="CIQANR_5c34bc696a97478dae6b58523690076e" hidden="1">#REF!</definedName>
    <definedName name="CIQANR_5dd54f88722f4ab681caa22179ad2979" hidden="1">#REF!</definedName>
    <definedName name="CIQANR_5f25978d99874b018974c1a6193340c4" hidden="1">#REF!</definedName>
    <definedName name="CIQANR_603f00de99a446b095eb806a6554223f" hidden="1">#REF!</definedName>
    <definedName name="CIQANR_62b616cf68a947458bc99f39711d1b3e" hidden="1">#REF!</definedName>
    <definedName name="CIQANR_660b5cbe085a41ad818d7963cc2dd075" hidden="1">#REF!</definedName>
    <definedName name="CIQANR_694a137838de4efd867372c21ec93fd2" hidden="1">#REF!</definedName>
    <definedName name="CIQANR_6ce4ea6df9df412283fbbfb8e935cbe8" hidden="1">#REF!</definedName>
    <definedName name="CIQANR_6e2e97b69ae14cb999e18ad6dc782037" hidden="1">#REF!</definedName>
    <definedName name="CIQANR_7197301b6d9f46d09a3f56f537e2e202" hidden="1">#REF!</definedName>
    <definedName name="CIQANR_7241735bf8f04748bd8807afc506166e" hidden="1">#REF!</definedName>
    <definedName name="CIQANR_76d4d58c14e94b448fb930fad840cade" hidden="1">#REF!</definedName>
    <definedName name="CIQANR_770a2d1327124085afae0ddf31afe74b" hidden="1">#REF!</definedName>
    <definedName name="CIQANR_7784750927854dafb49f710b068a66b9" hidden="1">#REF!</definedName>
    <definedName name="CIQANR_7a6299742c1842a8bdfe04c304c3bfb7" hidden="1">#REF!</definedName>
    <definedName name="CIQANR_7d762dd2459041d5bbe9431a02346e06" hidden="1">#REF!</definedName>
    <definedName name="CIQANR_7feae402a8ae4895ac6a770791bf33a7" hidden="1">#REF!</definedName>
    <definedName name="CIQANR_88247180b65b4801b1d460e0c02981ee" hidden="1">#REF!</definedName>
    <definedName name="CIQANR_888dd181d7ca424b86760edba9d3e69d" hidden="1">#REF!</definedName>
    <definedName name="CIQANR_89bd6e9dd5584f4eb68d1aa4e3cb38b8" hidden="1">#REF!</definedName>
    <definedName name="CIQANR_8bb4cb583fc44d17ae707b634e8345ba" hidden="1">#REF!</definedName>
    <definedName name="CIQANR_8e3bfb1214bb4823b7ca7d7d1f257058" hidden="1">#REF!</definedName>
    <definedName name="CIQANR_91624760e04941f9856e0834d4debeaa" hidden="1">#REF!</definedName>
    <definedName name="CIQANR_93281d6e8da9413da149b915d1a23c7a" hidden="1">#REF!</definedName>
    <definedName name="CIQANR_951fc28b11ea4860b2df934e012222ec" hidden="1">#REF!</definedName>
    <definedName name="CIQANR_977d8fd18f61441da1be9904bc4c06c1" hidden="1">#REF!</definedName>
    <definedName name="CIQANR_991996a9eda0479096aaff327fb9d137" hidden="1">#REF!</definedName>
    <definedName name="CIQANR_9a8128c0635a4ff184f878fffbf699f4" hidden="1">#REF!</definedName>
    <definedName name="CIQANR_9e5b207199b44a869eced98fd61ee16d" hidden="1">#REF!</definedName>
    <definedName name="CIQANR_9f0bc3e83eba40a8a1ace72a19b3a3f9" hidden="1">#REF!</definedName>
    <definedName name="CIQANR_a1dfdce7aeb14de9864e3f7f748b8286" hidden="1">#REF!</definedName>
    <definedName name="CIQANR_a4da971372534bd8812fb907a942e692" hidden="1">#REF!</definedName>
    <definedName name="CIQANR_a7608adb2bb440408e8f536abf24301c" hidden="1">#REF!</definedName>
    <definedName name="CIQANR_a7835a64bb174951a577241a7e2db510" hidden="1">#REF!</definedName>
    <definedName name="CIQANR_aa8617e8866949209ba78390050cde97" hidden="1">#REF!</definedName>
    <definedName name="CIQANR_abe6e0936c22479fba93284d9ee77c91" hidden="1">#REF!</definedName>
    <definedName name="CIQANR_b0bdfdd9e1bc48aabbddb136a019a237" hidden="1">#REF!</definedName>
    <definedName name="CIQANR_b4033b39941645338504677e6870e0d8" hidden="1">#REF!</definedName>
    <definedName name="CIQANR_b5e541a95b2c445d9ab847ac4674e941" hidden="1">#REF!</definedName>
    <definedName name="CIQANR_b7ed5cbfe01f4ac58529a8e6eb92500a" hidden="1">#REF!</definedName>
    <definedName name="CIQANR_b9908e35e705424991ae579c2a86600d" hidden="1">#REF!</definedName>
    <definedName name="CIQANR_bc3d29e2e4ef42f58a08aa5871a4e93a" hidden="1">#REF!</definedName>
    <definedName name="CIQANR_bcd1bb24507a4978996924689ef25fdb" hidden="1">#REF!</definedName>
    <definedName name="CIQANR_bf4aa3cbd0994efeaa2b0502003221dc" hidden="1">#REF!</definedName>
    <definedName name="CIQANR_bf7e437716434e3fa42f58b45845a743" hidden="1">#REF!</definedName>
    <definedName name="CIQANR_c04e6939a89c4ba6aa89ce65dfcc3a1b" hidden="1">#REF!</definedName>
    <definedName name="CIQANR_c2ae3b3418e84106a852e072f1c89aa7" hidden="1">#REF!</definedName>
    <definedName name="CIQANR_c43ef69d543b4be5ad3dd92dd571482f" hidden="1">#REF!</definedName>
    <definedName name="CIQANR_c509f7c5dda94fae80001b1f8a279ef2" hidden="1">#REF!</definedName>
    <definedName name="CIQANR_c946c14c383d4b2780746596db97e55a" hidden="1">#REF!</definedName>
    <definedName name="CIQANR_ce7f28da923847468a36024a93343866" hidden="1">#REF!</definedName>
    <definedName name="CIQANR_cf38798fb8cc4195afdc2bdb259267ed" hidden="1">#REF!</definedName>
    <definedName name="CIQANR_cf4f13302ae44b1b90c9befdacb7ba8c" hidden="1">#REF!</definedName>
    <definedName name="CIQANR_cfd03c16146d475684b14e0802e473f5" hidden="1">#REF!</definedName>
    <definedName name="CIQANR_cfda5a5565094119af246cc932a09d4d" hidden="1">#REF!</definedName>
    <definedName name="CIQANR_d043951f4ba24a908bfc8b3f29453123" hidden="1">#REF!</definedName>
    <definedName name="CIQANR_d0a9265fe6124bf1ab65b6b0fc64848a" hidden="1">#REF!</definedName>
    <definedName name="CIQANR_d4ec311af6f1434a9474e26a1f6c9d13" hidden="1">#REF!</definedName>
    <definedName name="CIQANR_d84f16a37746439bb08c30dfc15526fd" hidden="1">#REF!</definedName>
    <definedName name="CIQANR_deeac1fa669842a88dd24efe00eb8a43" hidden="1">#REF!</definedName>
    <definedName name="CIQANR_e0ef1b08a4b8462c878913c488e89719" hidden="1">#REF!</definedName>
    <definedName name="CIQANR_e106b92f360245b5b47d4e5e21277a66" hidden="1">#REF!</definedName>
    <definedName name="CIQANR_e1cc762f2adb45c6b3aed7a05454bc3f" hidden="1">#REF!</definedName>
    <definedName name="CIQANR_e2b9cdfff3bb4f7080602a4e00fcab55" hidden="1">#REF!</definedName>
    <definedName name="CIQANR_e46edbee5e084e2ebedc65d574c55305" hidden="1">#REF!</definedName>
    <definedName name="CIQANR_e9c475459cbd4ba6a578a9fe6a5fefa0" hidden="1">#REF!</definedName>
    <definedName name="CIQANR_ed0f384434df4365b616689c47d3397e" hidden="1">#REF!</definedName>
    <definedName name="CIQANR_ed83b38d619143609f6b5b7fa2cd69a9" hidden="1">#REF!</definedName>
    <definedName name="CIQANR_ee2192316dc548918ea13dffa789d31e" hidden="1">#REF!</definedName>
    <definedName name="CIQANR_f44597f000484ce7801aea9b1bc3e477" hidden="1">#REF!</definedName>
    <definedName name="CIQANR_f4f085b5953a4737ae1265b7db1bfed6" hidden="1">#REF!</definedName>
    <definedName name="CIQANR_f74678fc10844de6be0a483b23827a9f" hidden="1">#REF!</definedName>
    <definedName name="CIQANR_fb67d59081344ab5b756e93c3b5b9124" hidden="1">#REF!</definedName>
    <definedName name="CIQANR_fc64b925d94c46eb965ddeb07121d192" hidden="1">#REF!</definedName>
    <definedName name="CIQANR_fc6f2ab815b643b295d2d4770297f06c" hidden="1">#REF!</definedName>
    <definedName name="CIQANR_ff8302037893432da78004cf79451651" hidden="1">#REF!</definedName>
    <definedName name="CIQWBGuid" hidden="1">"7bdf152d-27f0-452e-bf62-4b16a827cb2f"</definedName>
    <definedName name="CIQWBGuid_1">"a1a3a20a-c273-47f2-9318-ba6bf5fd936e"</definedName>
    <definedName name="CIQWBGuid2" hidden="1">"Compsum.Defense.Short.xls"</definedName>
    <definedName name="CIQWBInfo" hidden="1">"{ ""CIQVersion"":""9.50.2716.4594"" }"</definedName>
    <definedName name="circ">#REF!</definedName>
    <definedName name="Citigroup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itizenship">#REF!</definedName>
    <definedName name="City">#REF!</definedName>
    <definedName name="City2">#REF!</definedName>
    <definedName name="CI명06">#REF!</definedName>
    <definedName name="cj" hidden="1">#REF!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" hidden="1">#REF!</definedName>
    <definedName name="cl" hidden="1">#REF!</definedName>
    <definedName name="class">#REF!</definedName>
    <definedName name="Class_B">68.45</definedName>
    <definedName name="class1">#REF!</definedName>
    <definedName name="class10">#REF!</definedName>
    <definedName name="class2">#REF!</definedName>
    <definedName name="class3">#REF!</definedName>
    <definedName name="class4">#REF!</definedName>
    <definedName name="class5">#REF!</definedName>
    <definedName name="class6">#REF!</definedName>
    <definedName name="class7">#REF!</definedName>
    <definedName name="class8">#REF!</definedName>
    <definedName name="class9">#REF!</definedName>
    <definedName name="ClassA">#REF!</definedName>
    <definedName name="ClassB">#REF!</definedName>
    <definedName name="Classification">#REF!</definedName>
    <definedName name="CLAUDIA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CLB_Vlookup">#REF!</definedName>
    <definedName name="client">#REF!</definedName>
    <definedName name="Clinical">#REF!</definedName>
    <definedName name="CLOSBS">#REF!</definedName>
    <definedName name="CloseMadad">#REF!</definedName>
    <definedName name="ClosePrint">#N/A</definedName>
    <definedName name="ClosePrint1">#N/A</definedName>
    <definedName name="Clothing">'[10]GL-PC'!#REF!</definedName>
    <definedName name="cm">#REF!</definedName>
    <definedName name="CM_BL_NO_VNETIX">#REF!</definedName>
    <definedName name="CM_BL_RISDTOTAL">#REF!</definedName>
    <definedName name="CM_BL_VNETIX">#REF!</definedName>
    <definedName name="CMCM" hidden="1">{#N/A,#N/A,FALSE,"FINAL"}</definedName>
    <definedName name="cmf">#REF!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ONTH">#REF!</definedName>
    <definedName name="CMR" hidden="1">{#N/A,#N/A,FALSE,"Aging Summary";#N/A,#N/A,FALSE,"Ratio Analysis";#N/A,#N/A,FALSE,"Test 120 Day Accts";#N/A,#N/A,FALSE,"Tickmarks"}</definedName>
    <definedName name="cms30days">#REF!</definedName>
    <definedName name="cms60days">#REF!</definedName>
    <definedName name="cms90days">#REF!</definedName>
    <definedName name="CMSDcurrent">#REF!</definedName>
    <definedName name="CN">#REF!</definedName>
    <definedName name="CND">#REF!</definedName>
    <definedName name="co">#REF!</definedName>
    <definedName name="Co_Description">#REF!</definedName>
    <definedName name="Co_Description2">#REF!</definedName>
    <definedName name="Co_Name">#REF!</definedName>
    <definedName name="COA">#REF!</definedName>
    <definedName name="code">#REF!</definedName>
    <definedName name="Code.">#REF!</definedName>
    <definedName name="code2">'[21]Temp 2'!#REF!</definedName>
    <definedName name="COGNOS_BOOK">#REF!</definedName>
    <definedName name="COGNOS_NAME">#REF!</definedName>
    <definedName name="COGNOS_TYPE">#REF!</definedName>
    <definedName name="cogs">#REF!</definedName>
    <definedName name="COGS_2007">#REF!</definedName>
    <definedName name="COGS_2008">#REF!</definedName>
    <definedName name="COGS_2009">#REF!</definedName>
    <definedName name="COGS_2010">#REF!</definedName>
    <definedName name="COGS_2011">#REF!</definedName>
    <definedName name="COGS_2012">#REF!</definedName>
    <definedName name="COGS_Insurance_and_other_expenses_For_Vehicles">'[10]GL-PC'!#REF!</definedName>
    <definedName name="COGS_Miscellaneous">'[10]GL-PC'!#REF!</definedName>
    <definedName name="COGS_Vehicle_Expenses">'[10]GL-PC'!#REF!</definedName>
    <definedName name="COGS_Y1">Investor_Deck_Calculations!$D$42</definedName>
    <definedName name="COGS_Y2">Investor_Deck_Calculations!$D$43</definedName>
    <definedName name="COGS_Y3">Investor_Deck_Calculations!$D$44</definedName>
    <definedName name="COGS_Y4">Investor_Deck_Calculations!$D$45</definedName>
    <definedName name="COGS_Y5">Investor_Deck_Calculations!$D$46</definedName>
    <definedName name="cogs1">#REF!</definedName>
    <definedName name="cogs2">#REF!</definedName>
    <definedName name="cogs3">#REF!</definedName>
    <definedName name="cogs4">#REF!</definedName>
    <definedName name="COGstandard" hidden="1">{#N/A,#N/A,FALSE,"Pharm";#N/A,#N/A,FALSE,"WWCM"}</definedName>
    <definedName name="COGstandard_1" hidden="1">{#N/A,#N/A,FALSE,"Pharm";#N/A,#N/A,FALSE,"WWCM"}</definedName>
    <definedName name="COGstandard_2" hidden="1">{#N/A,#N/A,FALSE,"Pharm";#N/A,#N/A,FALSE,"WWCM"}</definedName>
    <definedName name="COGstandard_3" hidden="1">{#N/A,#N/A,FALSE,"Pharm";#N/A,#N/A,FALSE,"WWCM"}</definedName>
    <definedName name="COGstandard_4" hidden="1">{#N/A,#N/A,FALSE,"Pharm";#N/A,#N/A,FALSE,"WWCM"}</definedName>
    <definedName name="COHORT_1_VALUE">Investor_Deck_Calculations!$D$85</definedName>
    <definedName name="COHORT_2_VALUE">Investor_Deck_Calculations!$D$86</definedName>
    <definedName name="COHORT_3_VALUE">Investor_Deck_Calculations!$D$87</definedName>
    <definedName name="COHORT_4_VALUE">Investor_Deck_Calculations!$D$88</definedName>
    <definedName name="CoLe">#REF!</definedName>
    <definedName name="colgroup">#REF!</definedName>
    <definedName name="colomrab">[22]rabintex!$K:$K</definedName>
    <definedName name="colomtadirgan">[22]tadirgan!$L:$L</definedName>
    <definedName name="ColourIndex">#REF!</definedName>
    <definedName name="colsegment">#REF!</definedName>
    <definedName name="column_heading">#REF!</definedName>
    <definedName name="Columns">#REF!,#REF!,#REF!,#REF!,#REF!,#REF!</definedName>
    <definedName name="COMB">#REF!</definedName>
    <definedName name="COMBBS">#REF!</definedName>
    <definedName name="Combined" hidden="1">{#N/A,#N/A,FALSE,"OnePager"}</definedName>
    <definedName name="ComDivPaid">#REF!</definedName>
    <definedName name="Comm">#REF!</definedName>
    <definedName name="Comm01">#REF!</definedName>
    <definedName name="comm2" hidden="1">{"PAGE 1",#N/A,FALSE,"WEST_OT"}</definedName>
    <definedName name="comm3" hidden="1">{"PAGE 1",#N/A,FALSE,"WEST_OT"}</definedName>
    <definedName name="CommDirect">#REF!</definedName>
    <definedName name="Comment">[23]Params!$B$3</definedName>
    <definedName name="commen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FY01">#REF!</definedName>
    <definedName name="Commision">#REF!</definedName>
    <definedName name="commission">#REF!</definedName>
    <definedName name="Commissions_and_Fees_Expense">'[10]GL-PC'!#REF!</definedName>
    <definedName name="COMMIT_ARR">Investor_Deck_Calculations!$D$102</definedName>
    <definedName name="COMMIT_CUSTOMERS">Investor_Deck_Calculations!$D$103</definedName>
    <definedName name="COMMIT_EBITDA">Investor_Deck_Calculations!$D$104</definedName>
    <definedName name="Common_Size">#REF!</definedName>
    <definedName name="CommonDividendsPaid">#REF!</definedName>
    <definedName name="CommonEquity">#REF!</definedName>
    <definedName name="CommonEquiv">#REF!</definedName>
    <definedName name="CommonSize">#REF!</definedName>
    <definedName name="CommPartner">#REF!</definedName>
    <definedName name="commpsf">#REF!</definedName>
    <definedName name="commrev2" hidden="1">{"PAGE 1",#N/A,FALSE,"WEST_OT"}</definedName>
    <definedName name="CommServices">#REF!</definedName>
    <definedName name="CommunityRated_HPD_Row_21_delete" hidden="1">#REF!</definedName>
    <definedName name="CommunityRatedMedicare_HPD_Footnote3_delete" hidden="1">#REF!</definedName>
    <definedName name="COMP">#REF!</definedName>
    <definedName name="comp_dbf">#REF!</definedName>
    <definedName name="COMP2">#REF!</definedName>
    <definedName name="company">#REF!</definedName>
    <definedName name="Company_1">#REF!</definedName>
    <definedName name="company_code">#REF!</definedName>
    <definedName name="Company_events_and_other_HR">'[10]GL-PC'!#REF!</definedName>
    <definedName name="Company_Match">#REF!</definedName>
    <definedName name="Company_Name">#REF!</definedName>
    <definedName name="CompanyFYEnd">#REF!</definedName>
    <definedName name="CompanyHQ">#REF!</definedName>
    <definedName name="Companylist">'[24]File Setup'!$A$5:$B$11</definedName>
    <definedName name="CompanyName">#REF!</definedName>
    <definedName name="CompanyNames">#REF!</definedName>
    <definedName name="CompanyValidation">[25]!Companies[Company]</definedName>
    <definedName name="COMPARABLES">#REF!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or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e1">[26]Cover!$J$17</definedName>
    <definedName name="Comparisons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Compco1" hidden="1">{"Page1",#N/A,FALSE,"CompCo";"Page2",#N/A,FALSE,"CompCo"}</definedName>
    <definedName name="Compco2" hidden="1">{"Page1",#N/A,FALSE,"CompCo";"Page2",#N/A,FALSE,"CompCo"}</definedName>
    <definedName name="compco3" hidden="1">{"Page1",#N/A,FALSE,"CompCo";"Page2",#N/A,FALSE,"CompCo"}</definedName>
    <definedName name="CompDebtCap">#REF!</definedName>
    <definedName name="CompensationReport">#REF!</definedName>
    <definedName name="CompensationTable">#REF!</definedName>
    <definedName name="Competition">#REF!</definedName>
    <definedName name="Completion_EBIT_Margin">#REF!</definedName>
    <definedName name="Completion_EBITDA">#REF!</definedName>
    <definedName name="Completion_Revenue">#REF!</definedName>
    <definedName name="CompletionDate">#REF!</definedName>
    <definedName name="compnam" hidden="1">#REF!</definedName>
    <definedName name="compout2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PAGE">#REF!</definedName>
    <definedName name="compresult" hidden="1">{"FCB_ALL",#N/A,FALSE,"FCB"}</definedName>
    <definedName name="compresults" hidden="1">{"FCB_ALL",#N/A,FALSE,"FCB"}</definedName>
    <definedName name="COMPROA">#REF!</definedName>
    <definedName name="COMPS">#REF!</definedName>
    <definedName name="COMPS1">#REF!</definedName>
    <definedName name="compsmultiples">#REF!</definedName>
    <definedName name="comptable">#REF!</definedName>
    <definedName name="CompTaxRate">#REF!</definedName>
    <definedName name="CompTitle">"Comparable Company Analysis "</definedName>
    <definedName name="COMPTOT">#REF!</definedName>
    <definedName name="CompTrig">#REF!</definedName>
    <definedName name="computer">#REF!</definedName>
    <definedName name="com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OMS_cogs">#REF!</definedName>
    <definedName name="COMS_hist_cogs">#REF!</definedName>
    <definedName name="COMS_hist_d">#REF!</definedName>
    <definedName name="COMS_hst_a">#REF!</definedName>
    <definedName name="COMS_hst_cogs">#REF!</definedName>
    <definedName name="COMS_hst_ebit">#REF!</definedName>
    <definedName name="COMS_hst_ebt">#REF!</definedName>
    <definedName name="COMS_hst_eps">#REF!</definedName>
    <definedName name="COMS_hst_r_d">#REF!</definedName>
    <definedName name="COMS_hst_sg_a">#REF!</definedName>
    <definedName name="COMS_sg_a">#REF!</definedName>
    <definedName name="con_pas">#REF!</definedName>
    <definedName name="CONCLUSION">#REF!</definedName>
    <definedName name="CONDEN">#REF!</definedName>
    <definedName name="Condition">#REF!</definedName>
    <definedName name="conf_balamended" hidden="1">{#N/A,#N/A,FALSE,"PMTABB";#N/A,#N/A,FALSE,"PMTABB"}</definedName>
    <definedName name="Conferences">'[10]GL-PC'!#REF!</definedName>
    <definedName name="Conferences_R_D">'[10]GL-PC'!#REF!</definedName>
    <definedName name="Confused" hidden="1">#REF!</definedName>
    <definedName name="conQ1" hidden="1">{#N/A,#N/A,FALSE,"מאזן בוחן";"כל_מאזן_בוחן",#N/A,FALSE,"מאזן בוחן"}</definedName>
    <definedName name="cons">#REF!</definedName>
    <definedName name="CONS_BACK_Q202">#REF!</definedName>
    <definedName name="CONS_REV_EXIST_Q102">#REF!</definedName>
    <definedName name="CONS_REV_Q102">#REF!</definedName>
    <definedName name="consFin_Sum_3" hidden="1">{"DelHaas",#N/A,FALSE,"CONSMO95";"QuickBook",#N/A,FALSE,"CONSMO95"}</definedName>
    <definedName name="Consideration">#REF!</definedName>
    <definedName name="CONSOL_IS">#REF!</definedName>
    <definedName name="Consolidate">#REF!</definedName>
    <definedName name="Consolidated_budjet">#REF!</definedName>
    <definedName name="consolidation2003" hidden="1">{#N/A,#N/A,FALSE,"מאזן בוחן";"כל_מאזן_בוחן",#N/A,FALSE,"מאזן בוחן"}</definedName>
    <definedName name="ConsolQTD_table">#REF!</definedName>
    <definedName name="CONST_CC_ALIAS">#REF!</definedName>
    <definedName name="CONST_CC_DESC">#REF!</definedName>
    <definedName name="CONST_CC_NPR">#REF!</definedName>
    <definedName name="CONST_FILENAME">#REF!</definedName>
    <definedName name="const_period">#REF!</definedName>
    <definedName name="CONST_RF1_LL">#REF!</definedName>
    <definedName name="CONST_RF1_UL">#REF!</definedName>
    <definedName name="CONST_RF2_LL">#REF!</definedName>
    <definedName name="CONST_RF2_UL">#REF!</definedName>
    <definedName name="CONST_RF3_LL">#REF!</definedName>
    <definedName name="CONST_RF3_UL">#REF!</definedName>
    <definedName name="CONST_RF4_LL">#REF!</definedName>
    <definedName name="CONST_RF4_UL">#REF!</definedName>
    <definedName name="Construction">#REF!</definedName>
    <definedName name="Consulting_expense_COGS">#REF!</definedName>
    <definedName name="Contact_Drilling_Dayrate">#REF!</definedName>
    <definedName name="Contact_Drilling_Utilization">#REF!</definedName>
    <definedName name="ContactualLife">#REF!</definedName>
    <definedName name="Contamination">#REF!</definedName>
    <definedName name="ContentsHelp" hidden="1">#REF!</definedName>
    <definedName name="Contingency">#REF!</definedName>
    <definedName name="Contract_GMPerc">#REF!</definedName>
    <definedName name="Contract_GrossMargin">#REF!</definedName>
    <definedName name="Contract_Rev">#REF!</definedName>
    <definedName name="Contracted_Utilzation_Table">#REF!</definedName>
    <definedName name="ContractualLife">#REF!</definedName>
    <definedName name="contributory_assets1">#REF!</definedName>
    <definedName name="contributory_assets2">#REF!</definedName>
    <definedName name="contributory_charges_pages">#REF!</definedName>
    <definedName name="contributory_exhibit_letter">#REF!</definedName>
    <definedName name="control_panel">#REF!</definedName>
    <definedName name="control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TROL98">#REF!</definedName>
    <definedName name="Conv">#REF!</definedName>
    <definedName name="ConvDebt1">#REF!</definedName>
    <definedName name="ConvDebt2">#REF!</definedName>
    <definedName name="ConvDebtOut">#REF!</definedName>
    <definedName name="Conver">#REF!</definedName>
    <definedName name="ConversionToggle">#REF!</definedName>
    <definedName name="Convert_Options">#REF!</definedName>
    <definedName name="ConvertibleDebt">#REF!</definedName>
    <definedName name="ConvertibleDebt1">#REF!</definedName>
    <definedName name="ConvertibleDebt2">#REF!</definedName>
    <definedName name="ConvertibleDebt3">#REF!</definedName>
    <definedName name="ConvertibleDebt4">#REF!</definedName>
    <definedName name="ConvertibleDebtShares1">#REF!</definedName>
    <definedName name="ConvertibleDebtShares2">#REF!</definedName>
    <definedName name="ConvertibleDebtShares3">#REF!</definedName>
    <definedName name="ConvertibleDebtShares4">#REF!</definedName>
    <definedName name="ConvertiblePreferredBookValue">#REF!</definedName>
    <definedName name="ConvertiblePreferredBookValue1">#REF!</definedName>
    <definedName name="ConvertiblePreferredBookValue2">#REF!</definedName>
    <definedName name="ConvertiblePreferredLiquidValue">#REF!</definedName>
    <definedName name="ConvertiblePreferredLiquidValue1">#REF!</definedName>
    <definedName name="ConvertiblePreferredLiquidValue2">#REF!</definedName>
    <definedName name="ConvertiblePreferredShares1">#REF!</definedName>
    <definedName name="ConvertiblePreferredShares2">#REF!</definedName>
    <definedName name="convin">#REF!,#REF!</definedName>
    <definedName name="Convpct">#REF!</definedName>
    <definedName name="ConvPref1">#REF!</definedName>
    <definedName name="ConvPref2">#REF!</definedName>
    <definedName name="ConvPrefLiq1">#REF!</definedName>
    <definedName name="ConvPrefLiq2">#REF!</definedName>
    <definedName name="ConvPrefOut">#REF!</definedName>
    <definedName name="ConvTrig">#REF!</definedName>
    <definedName name="cool2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3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cool4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6" hidden="1">{#N/A,#N/A,FALSE,"UK";#N/A,#N/A,FALSE,"BA";#N/A,#N/A,FALSE,"VZ"}</definedName>
    <definedName name="cooper2" hidden="1">{#N/A,#N/A,TRUE,"Pro Forma";#N/A,#N/A,TRUE,"PF_Bal";#N/A,#N/A,TRUE,"PF_INC";#N/A,#N/A,TRUE,"CBE";#N/A,#N/A,TRUE,"SWK"}</definedName>
    <definedName name="copy" hidden="1">{"'Customer Support Trends'!$A$1:$AB$13"}</definedName>
    <definedName name="COPY_1" hidden="1">{#N/A,#N/A,FALSE,"Pharm";#N/A,#N/A,FALSE,"WWCM"}</definedName>
    <definedName name="COPY_2" hidden="1">{#N/A,#N/A,FALSE,"Pharm";#N/A,#N/A,FALSE,"WWCM"}</definedName>
    <definedName name="COPY_3" hidden="1">{#N/A,#N/A,FALSE,"Pharm";#N/A,#N/A,FALSE,"WWCM"}</definedName>
    <definedName name="COPY_4" hidden="1">{#N/A,#N/A,FALSE,"Pharm";#N/A,#N/A,FALSE,"WWCM"}</definedName>
    <definedName name="copy_data">#REF!</definedName>
    <definedName name="copy1" hidden="1">{"'Customer Support Trends'!$A$1:$AB$13"}</definedName>
    <definedName name="copy1_1" hidden="1">{#N/A,#N/A,FALSE,"Pharm";#N/A,#N/A,FALSE,"WWCM"}</definedName>
    <definedName name="copy1_2" hidden="1">{#N/A,#N/A,FALSE,"Pharm";#N/A,#N/A,FALSE,"WWCM"}</definedName>
    <definedName name="copy1_3" hidden="1">{#N/A,#N/A,FALSE,"Pharm";#N/A,#N/A,FALSE,"WWCM"}</definedName>
    <definedName name="copy1_4" hidden="1">{#N/A,#N/A,FALSE,"Pharm";#N/A,#N/A,FALSE,"WWCM"}</definedName>
    <definedName name="copy2" hidden="1">{"'Customer Support Trends'!$A$1:$AB$13"}</definedName>
    <definedName name="COPY2_1" hidden="1">{#N/A,#N/A,FALSE,"Pharm";#N/A,#N/A,FALSE,"WWCM"}</definedName>
    <definedName name="COPY2_2" hidden="1">{#N/A,#N/A,FALSE,"Pharm";#N/A,#N/A,FALSE,"WWCM"}</definedName>
    <definedName name="COPY2_3" hidden="1">{#N/A,#N/A,FALSE,"Pharm";#N/A,#N/A,FALSE,"WWCM"}</definedName>
    <definedName name="COPY2_4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2" hidden="1">{#N/A,#N/A,FALSE,"Pharm";#N/A,#N/A,FALSE,"WWCM"}</definedName>
    <definedName name="copy233_3" hidden="1">{#N/A,#N/A,FALSE,"Pharm";#N/A,#N/A,FALSE,"WWCM"}</definedName>
    <definedName name="copy233_4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2" hidden="1">{#N/A,#N/A,FALSE,"Pharm";#N/A,#N/A,FALSE,"WWCM"}</definedName>
    <definedName name="copy33_3" hidden="1">{#N/A,#N/A,FALSE,"Pharm";#N/A,#N/A,FALSE,"WWCM"}</definedName>
    <definedName name="copy33_4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2" hidden="1">{#N/A,#N/A,FALSE,"Pharm";#N/A,#N/A,FALSE,"WWCM"}</definedName>
    <definedName name="copy38_3" hidden="1">{#N/A,#N/A,FALSE,"Pharm";#N/A,#N/A,FALSE,"WWCM"}</definedName>
    <definedName name="copy38_4" hidden="1">{#N/A,#N/A,FALSE,"Pharm";#N/A,#N/A,FALSE,"WWCM"}</definedName>
    <definedName name="CopyResults">#REF!</definedName>
    <definedName name="CopyRet">#REF!</definedName>
    <definedName name="copyright">#REF!</definedName>
    <definedName name="CopySumH02">#REF!</definedName>
    <definedName name="CopyWord" hidden="1">#REF!</definedName>
    <definedName name="core">#REF!</definedName>
    <definedName name="CORONA">#REF!</definedName>
    <definedName name="CORP">#REF!</definedName>
    <definedName name="corpass">#REF!</definedName>
    <definedName name="CorpExpAlloc">#REF!</definedName>
    <definedName name="corplook">#REF!</definedName>
    <definedName name="Corporate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_rate">#REF!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REVENUE">#REF!</definedName>
    <definedName name="CORPREVENUE2">#REF!</definedName>
    <definedName name="COS">#REF!</definedName>
    <definedName name="cost">#REF!</definedName>
    <definedName name="cost_09">'[27]מיון הוצאות הנהלה מצטבר עד 9.02'!$A$10:$L$46</definedName>
    <definedName name="cost_0902">#REF!</definedName>
    <definedName name="Cost_Center">#REF!</definedName>
    <definedName name="Cost_Inc_Payroll">#REF!</definedName>
    <definedName name="Cost_of_Benefits">#REF!</definedName>
    <definedName name="cost_of_debt">#REF!</definedName>
    <definedName name="Cost_of_Goods_Sold">#REF!</definedName>
    <definedName name="Cost_of_Sales">#REF!</definedName>
    <definedName name="Cost_of_systems_and_hand_piece">#REF!</definedName>
    <definedName name="Cost_of_unit_sales">#REF!</definedName>
    <definedName name="Cost_Syn_Start">#REF!</definedName>
    <definedName name="COSTable">#REF!</definedName>
    <definedName name="costcenter">#REF!</definedName>
    <definedName name="CostCenterList">#REF!</definedName>
    <definedName name="COSTCONTRACT">#REF!</definedName>
    <definedName name="COSTGSVARIABLE">#REF!</definedName>
    <definedName name="CostOfDebt">#REF!</definedName>
    <definedName name="CostOfGoodsSold">#REF!</definedName>
    <definedName name="CostOfSales">#REF!</definedName>
    <definedName name="costot">#REF!</definedName>
    <definedName name="COT">#REF!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1_1" hidden="1">{#N/A,#N/A,FALSE,"Assessment";#N/A,#N/A,FALSE,"Staffing";#N/A,#N/A,FALSE,"Hires";#N/A,#N/A,FALSE,"Assumptions"}</definedName>
    <definedName name="coun_1_2" hidden="1">{#N/A,#N/A,FALSE,"Assessment";#N/A,#N/A,FALSE,"Staffing";#N/A,#N/A,FALSE,"Hires";#N/A,#N/A,FALSE,"Assumptions"}</definedName>
    <definedName name="coun_1_3" hidden="1">{#N/A,#N/A,FALSE,"Assessment";#N/A,#N/A,FALSE,"Staffing";#N/A,#N/A,FALSE,"Hires";#N/A,#N/A,FALSE,"Assumptions"}</definedName>
    <definedName name="coun_1_4" hidden="1">{#N/A,#N/A,FALSE,"Assessment";#N/A,#N/A,FALSE,"Staffing";#N/A,#N/A,FALSE,"Hires";#N/A,#N/A,FALSE,"Assumptions"}</definedName>
    <definedName name="coun_1_5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_2_1" hidden="1">{#N/A,#N/A,FALSE,"Assessment";#N/A,#N/A,FALSE,"Staffing";#N/A,#N/A,FALSE,"Hires";#N/A,#N/A,FALSE,"Assumptions"}</definedName>
    <definedName name="coun_2_2" hidden="1">{#N/A,#N/A,FALSE,"Assessment";#N/A,#N/A,FALSE,"Staffing";#N/A,#N/A,FALSE,"Hires";#N/A,#N/A,FALSE,"Assumptions"}</definedName>
    <definedName name="coun_2_3" hidden="1">{#N/A,#N/A,FALSE,"Assessment";#N/A,#N/A,FALSE,"Staffing";#N/A,#N/A,FALSE,"Hires";#N/A,#N/A,FALSE,"Assumptions"}</definedName>
    <definedName name="coun_2_4" hidden="1">{#N/A,#N/A,FALSE,"Assessment";#N/A,#N/A,FALSE,"Staffing";#N/A,#N/A,FALSE,"Hires";#N/A,#N/A,FALSE,"Assumptions"}</definedName>
    <definedName name="coun_2_5" hidden="1">{#N/A,#N/A,FALSE,"Assessment";#N/A,#N/A,FALSE,"Staffing";#N/A,#N/A,FALSE,"Hires";#N/A,#N/A,FALSE,"Assumptions"}</definedName>
    <definedName name="coun_3" hidden="1">{#N/A,#N/A,FALSE,"Assessment";#N/A,#N/A,FALSE,"Staffing";#N/A,#N/A,FALSE,"Hires";#N/A,#N/A,FALSE,"Assumptions"}</definedName>
    <definedName name="coun_3_1" hidden="1">{#N/A,#N/A,FALSE,"Assessment";#N/A,#N/A,FALSE,"Staffing";#N/A,#N/A,FALSE,"Hires";#N/A,#N/A,FALSE,"Assumptions"}</definedName>
    <definedName name="coun_3_2" hidden="1">{#N/A,#N/A,FALSE,"Assessment";#N/A,#N/A,FALSE,"Staffing";#N/A,#N/A,FALSE,"Hires";#N/A,#N/A,FALSE,"Assumptions"}</definedName>
    <definedName name="coun_3_3" hidden="1">{#N/A,#N/A,FALSE,"Assessment";#N/A,#N/A,FALSE,"Staffing";#N/A,#N/A,FALSE,"Hires";#N/A,#N/A,FALSE,"Assumptions"}</definedName>
    <definedName name="coun_3_4" hidden="1">{#N/A,#N/A,FALSE,"Assessment";#N/A,#N/A,FALSE,"Staffing";#N/A,#N/A,FALSE,"Hires";#N/A,#N/A,FALSE,"Assumptions"}</definedName>
    <definedName name="coun_3_5" hidden="1">{#N/A,#N/A,FALSE,"Assessment";#N/A,#N/A,FALSE,"Staffing";#N/A,#N/A,FALSE,"Hires";#N/A,#N/A,FALSE,"Assumptions"}</definedName>
    <definedName name="coun_4" hidden="1">{#N/A,#N/A,FALSE,"Assessment";#N/A,#N/A,FALSE,"Staffing";#N/A,#N/A,FALSE,"Hires";#N/A,#N/A,FALSE,"Assumptions"}</definedName>
    <definedName name="coun_4_1" hidden="1">{#N/A,#N/A,FALSE,"Assessment";#N/A,#N/A,FALSE,"Staffing";#N/A,#N/A,FALSE,"Hires";#N/A,#N/A,FALSE,"Assumptions"}</definedName>
    <definedName name="coun_4_2" hidden="1">{#N/A,#N/A,FALSE,"Assessment";#N/A,#N/A,FALSE,"Staffing";#N/A,#N/A,FALSE,"Hires";#N/A,#N/A,FALSE,"Assumptions"}</definedName>
    <definedName name="coun_4_3" hidden="1">{#N/A,#N/A,FALSE,"Assessment";#N/A,#N/A,FALSE,"Staffing";#N/A,#N/A,FALSE,"Hires";#N/A,#N/A,FALSE,"Assumptions"}</definedName>
    <definedName name="coun_4_4" hidden="1">{#N/A,#N/A,FALSE,"Assessment";#N/A,#N/A,FALSE,"Staffing";#N/A,#N/A,FALSE,"Hires";#N/A,#N/A,FALSE,"Assumptions"}</definedName>
    <definedName name="coun_4_5" hidden="1">{#N/A,#N/A,FALSE,"Assessment";#N/A,#N/A,FALSE,"Staffing";#N/A,#N/A,FALSE,"Hires";#N/A,#N/A,FALSE,"Assumptions"}</definedName>
    <definedName name="coun_5" hidden="1">{#N/A,#N/A,FALSE,"Assessment";#N/A,#N/A,FALSE,"Staffing";#N/A,#N/A,FALSE,"Hires";#N/A,#N/A,FALSE,"Assumptions"}</definedName>
    <definedName name="coun_5_1" hidden="1">{#N/A,#N/A,FALSE,"Assessment";#N/A,#N/A,FALSE,"Staffing";#N/A,#N/A,FALSE,"Hires";#N/A,#N/A,FALSE,"Assumptions"}</definedName>
    <definedName name="coun_5_2" hidden="1">{#N/A,#N/A,FALSE,"Assessment";#N/A,#N/A,FALSE,"Staffing";#N/A,#N/A,FALSE,"Hires";#N/A,#N/A,FALSE,"Assumptions"}</definedName>
    <definedName name="coun_5_3" hidden="1">{#N/A,#N/A,FALSE,"Assessment";#N/A,#N/A,FALSE,"Staffing";#N/A,#N/A,FALSE,"Hires";#N/A,#N/A,FALSE,"Assumptions"}</definedName>
    <definedName name="coun_5_4" hidden="1">{#N/A,#N/A,FALSE,"Assessment";#N/A,#N/A,FALSE,"Staffing";#N/A,#N/A,FALSE,"Hires";#N/A,#N/A,FALSE,"Assumptions"}</definedName>
    <definedName name="coun_5_5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1_1" hidden="1">{#N/A,#N/A,FALSE,"Assessment";#N/A,#N/A,FALSE,"Staffing";#N/A,#N/A,FALSE,"Hires";#N/A,#N/A,FALSE,"Assumptions"}</definedName>
    <definedName name="COUNT2_1_2" hidden="1">{#N/A,#N/A,FALSE,"Assessment";#N/A,#N/A,FALSE,"Staffing";#N/A,#N/A,FALSE,"Hires";#N/A,#N/A,FALSE,"Assumptions"}</definedName>
    <definedName name="COUNT2_1_3" hidden="1">{#N/A,#N/A,FALSE,"Assessment";#N/A,#N/A,FALSE,"Staffing";#N/A,#N/A,FALSE,"Hires";#N/A,#N/A,FALSE,"Assumptions"}</definedName>
    <definedName name="COUNT2_1_4" hidden="1">{#N/A,#N/A,FALSE,"Assessment";#N/A,#N/A,FALSE,"Staffing";#N/A,#N/A,FALSE,"Hires";#N/A,#N/A,FALSE,"Assumptions"}</definedName>
    <definedName name="COUNT2_1_5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2_2_1" hidden="1">{#N/A,#N/A,FALSE,"Assessment";#N/A,#N/A,FALSE,"Staffing";#N/A,#N/A,FALSE,"Hires";#N/A,#N/A,FALSE,"Assumptions"}</definedName>
    <definedName name="COUNT2_2_2" hidden="1">{#N/A,#N/A,FALSE,"Assessment";#N/A,#N/A,FALSE,"Staffing";#N/A,#N/A,FALSE,"Hires";#N/A,#N/A,FALSE,"Assumptions"}</definedName>
    <definedName name="COUNT2_2_3" hidden="1">{#N/A,#N/A,FALSE,"Assessment";#N/A,#N/A,FALSE,"Staffing";#N/A,#N/A,FALSE,"Hires";#N/A,#N/A,FALSE,"Assumptions"}</definedName>
    <definedName name="COUNT2_2_4" hidden="1">{#N/A,#N/A,FALSE,"Assessment";#N/A,#N/A,FALSE,"Staffing";#N/A,#N/A,FALSE,"Hires";#N/A,#N/A,FALSE,"Assumptions"}</definedName>
    <definedName name="COUNT2_2_5" hidden="1">{#N/A,#N/A,FALSE,"Assessment";#N/A,#N/A,FALSE,"Staffing";#N/A,#N/A,FALSE,"Hires";#N/A,#N/A,FALSE,"Assumptions"}</definedName>
    <definedName name="COUNT2_3" hidden="1">{#N/A,#N/A,FALSE,"Assessment";#N/A,#N/A,FALSE,"Staffing";#N/A,#N/A,FALSE,"Hires";#N/A,#N/A,FALSE,"Assumptions"}</definedName>
    <definedName name="COUNT2_3_1" hidden="1">{#N/A,#N/A,FALSE,"Assessment";#N/A,#N/A,FALSE,"Staffing";#N/A,#N/A,FALSE,"Hires";#N/A,#N/A,FALSE,"Assumptions"}</definedName>
    <definedName name="COUNT2_3_2" hidden="1">{#N/A,#N/A,FALSE,"Assessment";#N/A,#N/A,FALSE,"Staffing";#N/A,#N/A,FALSE,"Hires";#N/A,#N/A,FALSE,"Assumptions"}</definedName>
    <definedName name="COUNT2_3_3" hidden="1">{#N/A,#N/A,FALSE,"Assessment";#N/A,#N/A,FALSE,"Staffing";#N/A,#N/A,FALSE,"Hires";#N/A,#N/A,FALSE,"Assumptions"}</definedName>
    <definedName name="COUNT2_3_4" hidden="1">{#N/A,#N/A,FALSE,"Assessment";#N/A,#N/A,FALSE,"Staffing";#N/A,#N/A,FALSE,"Hires";#N/A,#N/A,FALSE,"Assumptions"}</definedName>
    <definedName name="COUNT2_3_5" hidden="1">{#N/A,#N/A,FALSE,"Assessment";#N/A,#N/A,FALSE,"Staffing";#N/A,#N/A,FALSE,"Hires";#N/A,#N/A,FALSE,"Assumptions"}</definedName>
    <definedName name="COUNT2_4" hidden="1">{#N/A,#N/A,FALSE,"Assessment";#N/A,#N/A,FALSE,"Staffing";#N/A,#N/A,FALSE,"Hires";#N/A,#N/A,FALSE,"Assumptions"}</definedName>
    <definedName name="COUNT2_4_1" hidden="1">{#N/A,#N/A,FALSE,"Assessment";#N/A,#N/A,FALSE,"Staffing";#N/A,#N/A,FALSE,"Hires";#N/A,#N/A,FALSE,"Assumptions"}</definedName>
    <definedName name="COUNT2_4_2" hidden="1">{#N/A,#N/A,FALSE,"Assessment";#N/A,#N/A,FALSE,"Staffing";#N/A,#N/A,FALSE,"Hires";#N/A,#N/A,FALSE,"Assumptions"}</definedName>
    <definedName name="COUNT2_4_3" hidden="1">{#N/A,#N/A,FALSE,"Assessment";#N/A,#N/A,FALSE,"Staffing";#N/A,#N/A,FALSE,"Hires";#N/A,#N/A,FALSE,"Assumptions"}</definedName>
    <definedName name="COUNT2_4_4" hidden="1">{#N/A,#N/A,FALSE,"Assessment";#N/A,#N/A,FALSE,"Staffing";#N/A,#N/A,FALSE,"Hires";#N/A,#N/A,FALSE,"Assumptions"}</definedName>
    <definedName name="COUNT2_4_5" hidden="1">{#N/A,#N/A,FALSE,"Assessment";#N/A,#N/A,FALSE,"Staffing";#N/A,#N/A,FALSE,"Hires";#N/A,#N/A,FALSE,"Assumptions"}</definedName>
    <definedName name="COUNT2_5" hidden="1">{#N/A,#N/A,FALSE,"Assessment";#N/A,#N/A,FALSE,"Staffing";#N/A,#N/A,FALSE,"Hires";#N/A,#N/A,FALSE,"Assumptions"}</definedName>
    <definedName name="COUNT2_5_1" hidden="1">{#N/A,#N/A,FALSE,"Assessment";#N/A,#N/A,FALSE,"Staffing";#N/A,#N/A,FALSE,"Hires";#N/A,#N/A,FALSE,"Assumptions"}</definedName>
    <definedName name="COUNT2_5_2" hidden="1">{#N/A,#N/A,FALSE,"Assessment";#N/A,#N/A,FALSE,"Staffing";#N/A,#N/A,FALSE,"Hires";#N/A,#N/A,FALSE,"Assumptions"}</definedName>
    <definedName name="COUNT2_5_3" hidden="1">{#N/A,#N/A,FALSE,"Assessment";#N/A,#N/A,FALSE,"Staffing";#N/A,#N/A,FALSE,"Hires";#N/A,#N/A,FALSE,"Assumptions"}</definedName>
    <definedName name="COUNT2_5_4" hidden="1">{#N/A,#N/A,FALSE,"Assessment";#N/A,#N/A,FALSE,"Staffing";#N/A,#N/A,FALSE,"Hires";#N/A,#N/A,FALSE,"Assumptions"}</definedName>
    <definedName name="COUNT2_5_5" hidden="1">{#N/A,#N/A,FALSE,"Assessment";#N/A,#N/A,FALSE,"Staffing";#N/A,#N/A,FALSE,"Hires";#N/A,#N/A,FALSE,"Assumptions"}</definedName>
    <definedName name="counter">#REF!</definedName>
    <definedName name="COUNTRY">#REF!</definedName>
    <definedName name="COUNTRY_1" hidden="1">{#N/A,#N/A,FALSE,"Assessment";#N/A,#N/A,FALSE,"Staffing";#N/A,#N/A,FALSE,"Hires";#N/A,#N/A,FALSE,"Assumptions"}</definedName>
    <definedName name="COUNTRY_1_1" hidden="1">{#N/A,#N/A,FALSE,"Assessment";#N/A,#N/A,FALSE,"Staffing";#N/A,#N/A,FALSE,"Hires";#N/A,#N/A,FALSE,"Assumptions"}</definedName>
    <definedName name="COUNTRY_1_2" hidden="1">{#N/A,#N/A,FALSE,"Assessment";#N/A,#N/A,FALSE,"Staffing";#N/A,#N/A,FALSE,"Hires";#N/A,#N/A,FALSE,"Assumptions"}</definedName>
    <definedName name="COUNTRY_1_3" hidden="1">{#N/A,#N/A,FALSE,"Assessment";#N/A,#N/A,FALSE,"Staffing";#N/A,#N/A,FALSE,"Hires";#N/A,#N/A,FALSE,"Assumptions"}</definedName>
    <definedName name="COUNTRY_1_4" hidden="1">{#N/A,#N/A,FALSE,"Assessment";#N/A,#N/A,FALSE,"Staffing";#N/A,#N/A,FALSE,"Hires";#N/A,#N/A,FALSE,"Assumptions"}</definedName>
    <definedName name="COUNTRY_1_5" hidden="1">{#N/A,#N/A,FALSE,"Assessment";#N/A,#N/A,FALSE,"Staffing";#N/A,#N/A,FALSE,"Hires";#N/A,#N/A,FALSE,"Assumptions"}</definedName>
    <definedName name="COUNTRY_2" hidden="1">{#N/A,#N/A,FALSE,"Assessment";#N/A,#N/A,FALSE,"Staffing";#N/A,#N/A,FALSE,"Hires";#N/A,#N/A,FALSE,"Assumptions"}</definedName>
    <definedName name="COUNTRY_2_1" hidden="1">{#N/A,#N/A,FALSE,"Assessment";#N/A,#N/A,FALSE,"Staffing";#N/A,#N/A,FALSE,"Hires";#N/A,#N/A,FALSE,"Assumptions"}</definedName>
    <definedName name="COUNTRY_2_2" hidden="1">{#N/A,#N/A,FALSE,"Assessment";#N/A,#N/A,FALSE,"Staffing";#N/A,#N/A,FALSE,"Hires";#N/A,#N/A,FALSE,"Assumptions"}</definedName>
    <definedName name="COUNTRY_2_3" hidden="1">{#N/A,#N/A,FALSE,"Assessment";#N/A,#N/A,FALSE,"Staffing";#N/A,#N/A,FALSE,"Hires";#N/A,#N/A,FALSE,"Assumptions"}</definedName>
    <definedName name="COUNTRY_2_4" hidden="1">{#N/A,#N/A,FALSE,"Assessment";#N/A,#N/A,FALSE,"Staffing";#N/A,#N/A,FALSE,"Hires";#N/A,#N/A,FALSE,"Assumptions"}</definedName>
    <definedName name="COUNTRY_2_5" hidden="1">{#N/A,#N/A,FALSE,"Assessment";#N/A,#N/A,FALSE,"Staffing";#N/A,#N/A,FALSE,"Hires";#N/A,#N/A,FALSE,"Assumptions"}</definedName>
    <definedName name="COUNTRY_3" hidden="1">{#N/A,#N/A,FALSE,"Assessment";#N/A,#N/A,FALSE,"Staffing";#N/A,#N/A,FALSE,"Hires";#N/A,#N/A,FALSE,"Assumptions"}</definedName>
    <definedName name="COUNTRY_3_1" hidden="1">{#N/A,#N/A,FALSE,"Assessment";#N/A,#N/A,FALSE,"Staffing";#N/A,#N/A,FALSE,"Hires";#N/A,#N/A,FALSE,"Assumptions"}</definedName>
    <definedName name="COUNTRY_3_2" hidden="1">{#N/A,#N/A,FALSE,"Assessment";#N/A,#N/A,FALSE,"Staffing";#N/A,#N/A,FALSE,"Hires";#N/A,#N/A,FALSE,"Assumptions"}</definedName>
    <definedName name="COUNTRY_3_3" hidden="1">{#N/A,#N/A,FALSE,"Assessment";#N/A,#N/A,FALSE,"Staffing";#N/A,#N/A,FALSE,"Hires";#N/A,#N/A,FALSE,"Assumptions"}</definedName>
    <definedName name="COUNTRY_3_4" hidden="1">{#N/A,#N/A,FALSE,"Assessment";#N/A,#N/A,FALSE,"Staffing";#N/A,#N/A,FALSE,"Hires";#N/A,#N/A,FALSE,"Assumptions"}</definedName>
    <definedName name="COUNTRY_3_5" hidden="1">{#N/A,#N/A,FALSE,"Assessment";#N/A,#N/A,FALSE,"Staffing";#N/A,#N/A,FALSE,"Hires";#N/A,#N/A,FALSE,"Assumptions"}</definedName>
    <definedName name="COUNTRY_4" hidden="1">{#N/A,#N/A,FALSE,"Assessment";#N/A,#N/A,FALSE,"Staffing";#N/A,#N/A,FALSE,"Hires";#N/A,#N/A,FALSE,"Assumptions"}</definedName>
    <definedName name="COUNTRY_4_1" hidden="1">{#N/A,#N/A,FALSE,"Assessment";#N/A,#N/A,FALSE,"Staffing";#N/A,#N/A,FALSE,"Hires";#N/A,#N/A,FALSE,"Assumptions"}</definedName>
    <definedName name="COUNTRY_4_2" hidden="1">{#N/A,#N/A,FALSE,"Assessment";#N/A,#N/A,FALSE,"Staffing";#N/A,#N/A,FALSE,"Hires";#N/A,#N/A,FALSE,"Assumptions"}</definedName>
    <definedName name="COUNTRY_4_3" hidden="1">{#N/A,#N/A,FALSE,"Assessment";#N/A,#N/A,FALSE,"Staffing";#N/A,#N/A,FALSE,"Hires";#N/A,#N/A,FALSE,"Assumptions"}</definedName>
    <definedName name="COUNTRY_4_4" hidden="1">{#N/A,#N/A,FALSE,"Assessment";#N/A,#N/A,FALSE,"Staffing";#N/A,#N/A,FALSE,"Hires";#N/A,#N/A,FALSE,"Assumptions"}</definedName>
    <definedName name="COUNTRY_4_5" hidden="1">{#N/A,#N/A,FALSE,"Assessment";#N/A,#N/A,FALSE,"Staffing";#N/A,#N/A,FALSE,"Hires";#N/A,#N/A,FALSE,"Assumptions"}</definedName>
    <definedName name="COUNTRY_5" hidden="1">{#N/A,#N/A,FALSE,"Assessment";#N/A,#N/A,FALSE,"Staffing";#N/A,#N/A,FALSE,"Hires";#N/A,#N/A,FALSE,"Assumptions"}</definedName>
    <definedName name="COUNTRY_5_1" hidden="1">{#N/A,#N/A,FALSE,"Assessment";#N/A,#N/A,FALSE,"Staffing";#N/A,#N/A,FALSE,"Hires";#N/A,#N/A,FALSE,"Assumptions"}</definedName>
    <definedName name="COUNTRY_5_2" hidden="1">{#N/A,#N/A,FALSE,"Assessment";#N/A,#N/A,FALSE,"Staffing";#N/A,#N/A,FALSE,"Hires";#N/A,#N/A,FALSE,"Assumptions"}</definedName>
    <definedName name="COUNTRY_5_3" hidden="1">{#N/A,#N/A,FALSE,"Assessment";#N/A,#N/A,FALSE,"Staffing";#N/A,#N/A,FALSE,"Hires";#N/A,#N/A,FALSE,"Assumptions"}</definedName>
    <definedName name="COUNTRY_5_4" hidden="1">{#N/A,#N/A,FALSE,"Assessment";#N/A,#N/A,FALSE,"Staffing";#N/A,#N/A,FALSE,"Hires";#N/A,#N/A,FALSE,"Assumptions"}</definedName>
    <definedName name="COUNTRY_5_5" hidden="1">{#N/A,#N/A,FALSE,"Assessment";#N/A,#N/A,FALSE,"Staffing";#N/A,#N/A,FALSE,"Hires";#N/A,#N/A,FALSE,"Assumptions"}</definedName>
    <definedName name="Country2">#REF!</definedName>
    <definedName name="CountryData">#REF!</definedName>
    <definedName name="cov">#REF!</definedName>
    <definedName name="cov_act">#REF!</definedName>
    <definedName name="covenant_discrate">#REF!</definedName>
    <definedName name="covenant_value">#REF!</definedName>
    <definedName name="COVENANTS">#REF!</definedName>
    <definedName name="COVENANTSqtr">#REF!</definedName>
    <definedName name="cover">#REF!</definedName>
    <definedName name="Cover_Page_Range" hidden="1">#REF!</definedName>
    <definedName name="Cover_Page_Run_Macros_Range" hidden="1">#REF!</definedName>
    <definedName name="COVERAGE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P" hidden="1">{#N/A,#N/A,FALSE,"Aging Summary";#N/A,#N/A,FALSE,"Ratio Analysis";#N/A,#N/A,FALSE,"Test 120 Day Accts";#N/A,#N/A,FALSE,"Tickmarks"}</definedName>
    <definedName name="CP_COS_1">#REF!</definedName>
    <definedName name="CP_COS_2">#REF!</definedName>
    <definedName name="CP_COS_Item1">#REF!</definedName>
    <definedName name="CP_COS_Item10">#REF!</definedName>
    <definedName name="CP_COS_Item2">#REF!</definedName>
    <definedName name="CP_COS_Item3">#REF!</definedName>
    <definedName name="CP_COS_Item4">#REF!</definedName>
    <definedName name="CP_COS_Item5">#REF!</definedName>
    <definedName name="CP_COS_Item6">#REF!</definedName>
    <definedName name="CP_COS_Item7">#REF!</definedName>
    <definedName name="CP_COS_Item8">#REF!</definedName>
    <definedName name="CP_COS_Item9">#REF!</definedName>
    <definedName name="CP_COS_Structure">#REF!</definedName>
    <definedName name="CP_Discount_Rate_1">#REF!</definedName>
    <definedName name="CP_Discount_Rate_10">#REF!</definedName>
    <definedName name="CP_Discount_Rate_11">#REF!</definedName>
    <definedName name="CP_Discount_Rate_12">#REF!</definedName>
    <definedName name="CP_Discount_Rate_13">#REF!</definedName>
    <definedName name="CP_Discount_Rate_14">#REF!</definedName>
    <definedName name="CP_Discount_Rate_15">#REF!</definedName>
    <definedName name="CP_Discount_Rate_2">#REF!</definedName>
    <definedName name="CP_Discount_Rate_3">#REF!</definedName>
    <definedName name="CP_Discount_Rate_4">#REF!</definedName>
    <definedName name="CP_Discount_Rate_5">#REF!</definedName>
    <definedName name="CP_Discount_Rate_6">#REF!</definedName>
    <definedName name="CP_Discount_Rate_7">#REF!</definedName>
    <definedName name="CP_Discount_Rate_8">#REF!</definedName>
    <definedName name="CP_Discount_Rate_9">#REF!</definedName>
    <definedName name="CP_OpEX_Item1">#REF!</definedName>
    <definedName name="CP_OpEX_Item10">#REF!</definedName>
    <definedName name="CP_OpEX_Item2">#REF!</definedName>
    <definedName name="CP_OpEX_Item3">#REF!</definedName>
    <definedName name="CP_OpEX_Item4">#REF!</definedName>
    <definedName name="CP_OpEX_Item5">#REF!</definedName>
    <definedName name="CP_OpEX_Item6">#REF!</definedName>
    <definedName name="CP_OpEX_Item7">#REF!</definedName>
    <definedName name="CP_OpEX_Item8">#REF!</definedName>
    <definedName name="CP_OpEX_Item9">#REF!</definedName>
    <definedName name="CP_OpEx_Structure">#REF!</definedName>
    <definedName name="CP_Project_Name_1">#REF!</definedName>
    <definedName name="CP_Project_Name_10">#REF!</definedName>
    <definedName name="CP_Project_Name_11">#REF!</definedName>
    <definedName name="CP_Project_Name_12">#REF!</definedName>
    <definedName name="CP_Project_Name_13">#REF!</definedName>
    <definedName name="CP_Project_Name_14">#REF!</definedName>
    <definedName name="CP_Project_Name_15">#REF!</definedName>
    <definedName name="CP_Project_Name_2">#REF!</definedName>
    <definedName name="CP_Project_Name_3">#REF!</definedName>
    <definedName name="CP_Project_Name_4">#REF!</definedName>
    <definedName name="CP_Project_Name_5">#REF!</definedName>
    <definedName name="CP_Project_Name_6">#REF!</definedName>
    <definedName name="CP_Project_Name_7">#REF!</definedName>
    <definedName name="CP_Project_Name_8">#REF!</definedName>
    <definedName name="CP_Project_Name_9">#REF!</definedName>
    <definedName name="CP_Revenue_1">#REF!</definedName>
    <definedName name="CP_Revenue_2">#REF!</definedName>
    <definedName name="CP_Revenue_3">#REF!</definedName>
    <definedName name="CP_Revenue_4">#REF!</definedName>
    <definedName name="CP_Revenue_5">#REF!</definedName>
    <definedName name="CP_Revenue_6">#REF!</definedName>
    <definedName name="CP_Revenue_8">#REF!</definedName>
    <definedName name="CP_Tax_Rate">#REF!</definedName>
    <definedName name="CP_Total_Depreciation">#REF!</definedName>
    <definedName name="CP_WorkingCap">#REF!</definedName>
    <definedName name="CPI">#REF!</definedName>
    <definedName name="CPT_expense">'[10]GL-PC'!#REF!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YCRV">#REF!</definedName>
    <definedName name="CPYLIFE">#REF!</definedName>
    <definedName name="cr_nwt_3_31_01_sales_cogs">#REF!</definedName>
    <definedName name="crapola_2">[0]!crapola_2</definedName>
    <definedName name="crapola_2a">[0]!crapola_2a</definedName>
    <definedName name="crapola3">[0]!crapola3</definedName>
    <definedName name="CreatedFor">#REF!</definedName>
    <definedName name="CreatedForTitle">#REF!</definedName>
    <definedName name="CreateTable" hidden="1">#REF!</definedName>
    <definedName name="CREDITS">#REF!</definedName>
    <definedName name="CRGS_WorkArea">#REF!</definedName>
    <definedName name="Crit500to1M">#REF!</definedName>
    <definedName name="CritCurrCust">#REF!</definedName>
    <definedName name="_xlnm.Criteria">#REF!</definedName>
    <definedName name="Criteria_MI">#REF!</definedName>
    <definedName name="CritG2000">#REF!</definedName>
    <definedName name="CritOver100K">#REF!</definedName>
    <definedName name="CritOver1M">#REF!</definedName>
    <definedName name="CRPE_AIX_BOOK">#REF!</definedName>
    <definedName name="CRPE_AIX_NAME">#REF!</definedName>
    <definedName name="CRPE_AIX_TYPE">#REF!</definedName>
    <definedName name="CRPE_BOOK">#REF!</definedName>
    <definedName name="CRPE_NAME">#REF!</definedName>
    <definedName name="CRPE_Q201">#REF!</definedName>
    <definedName name="CRPE_TYPE">#REF!</definedName>
    <definedName name="CRSP">#REF!</definedName>
    <definedName name="cs">#REF!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DesignMode">1</definedName>
    <definedName name="CSDFCSADFC" hidden="1">{#N/A,#N/A,FALSE,"ALM-ASISC"}</definedName>
    <definedName name="c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cst_table">#REF!</definedName>
    <definedName name="csfsummary">#REF!</definedName>
    <definedName name="CSG" hidden="1">{"cap_structure",#N/A,FALSE,"Graph-Mkt Cap";"price",#N/A,FALSE,"Graph-Price";"ebit",#N/A,FALSE,"Graph-EBITDA";"ebitda",#N/A,FALSE,"Graph-EBITDA"}</definedName>
    <definedName name="CSG_BOOK">#REF!</definedName>
    <definedName name="CSG_NAME">#REF!</definedName>
    <definedName name="CSG_TYPE">#REF!</definedName>
    <definedName name="CSQTDFcst_table">#REF!</definedName>
    <definedName name="css">#REF!</definedName>
    <definedName name="cstart">#REF!</definedName>
    <definedName name="CSWSIIIbi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CSYTDFcst_table">#REF!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BICLE">#REF!</definedName>
    <definedName name="cum" hidden="1">{#N/A,#N/A,FALSE,"מערך הלוגיסטיקה"}</definedName>
    <definedName name="cur">#REF!</definedName>
    <definedName name="curable_functional">#REF!</definedName>
    <definedName name="CurMth">#REF!</definedName>
    <definedName name="CurQtr">#REF!</definedName>
    <definedName name="curr">#REF!</definedName>
    <definedName name="curr_yyyymmdd_incurred_end_date" hidden="1">#REF!</definedName>
    <definedName name="curr_yyyymmdd_processed_end_date" hidden="1">#REF!</definedName>
    <definedName name="CURRENCY">#REF!</definedName>
    <definedName name="currency_heading">#REF!</definedName>
    <definedName name="Currency_List">OFFSET(#REF!,0,0,#REF!)</definedName>
    <definedName name="CurrencyCode">#REF!</definedName>
    <definedName name="CurrencyHomeCell">#REF!</definedName>
    <definedName name="current.revenue.1">#REF!</definedName>
    <definedName name="current.revenue.2">#REF!</definedName>
    <definedName name="current.revenue.3">#REF!</definedName>
    <definedName name="current.revenue.4">#REF!</definedName>
    <definedName name="current.revenue.5">#REF!</definedName>
    <definedName name="current.revenue.6">#REF!</definedName>
    <definedName name="current.revenue.8">#REF!</definedName>
    <definedName name="Current_Assets_1">#REF!</definedName>
    <definedName name="Current_Assets_2">#REF!</definedName>
    <definedName name="Current_Assets_3">#REF!</definedName>
    <definedName name="Current_Assets_4">#REF!</definedName>
    <definedName name="Current_Assets_5">#REF!</definedName>
    <definedName name="Current_Liabilities_1">#REF!</definedName>
    <definedName name="Current_Liabilities_2">#REF!</definedName>
    <definedName name="Current_Liabilities_3">#REF!</definedName>
    <definedName name="Current_Liabilities_4">#REF!</definedName>
    <definedName name="Current_Liabilities_5">#REF!</definedName>
    <definedName name="Current_LTD_1">#REF!</definedName>
    <definedName name="Current_LTD_2">#REF!</definedName>
    <definedName name="Current_LTD_3">#REF!</definedName>
    <definedName name="Current_LTD_4">#REF!</definedName>
    <definedName name="Current_LTD_5">#REF!</definedName>
    <definedName name="Current_Market_Rate">#REF!</definedName>
    <definedName name="Current_Month">#REF!</definedName>
    <definedName name="Current_Network_Discount_Savings" hidden="1">#REF!</definedName>
    <definedName name="Current_Prod._return">#REF!</definedName>
    <definedName name="Current_Product_1_TKH">#REF!</definedName>
    <definedName name="Current_Product_10_TKH">#REF!</definedName>
    <definedName name="Current_Product_2_TKH">#REF!</definedName>
    <definedName name="Current_Product_3_TKH">#REF!</definedName>
    <definedName name="Current_Product_4_TKH">#REF!</definedName>
    <definedName name="Current_Product_5_TKH">#REF!</definedName>
    <definedName name="Current_Product_6_TKH">#REF!</definedName>
    <definedName name="Current_Product_7_TKH">#REF!</definedName>
    <definedName name="Current_Product_8_TKH">#REF!</definedName>
    <definedName name="Current_Product_9_TKH">#REF!</definedName>
    <definedName name="Current_Product_Royalties_TKH">#REF!</definedName>
    <definedName name="current_sprint">#REF!</definedName>
    <definedName name="Current0906">'[28]לוחות סילוקין'!$C$43:$C$54,'[28]לוחות סילוקין'!$I$43:$I$54,'[28]לוחות סילוקין'!$O$43:$O$54,'[28]לוחות סילוקין'!$U$43:$U$54,'[28]לוחות סילוקין'!$AA$43:$AA$54,'[28]לוחות סילוקין'!$AH$43:$AH$54,'[28]לוחות סילוקין'!$AN$43:$AN$54,'[28]לוחות סילוקין'!$AT$43:$AT$54</definedName>
    <definedName name="CurrentAssets">#REF!</definedName>
    <definedName name="CurrentDate">#REF!</definedName>
    <definedName name="CurrentEmp">#REF!</definedName>
    <definedName name="CurrentFY">#REF!</definedName>
    <definedName name="CurrentLiab">#REF!</definedName>
    <definedName name="CurrentRatio">#REF!</definedName>
    <definedName name="CurrentWeek">#REF!</definedName>
    <definedName name="CurrMthColumn">#REF!</definedName>
    <definedName name="curse" hidden="1">#REF!</definedName>
    <definedName name="cursource">"SQLServer"</definedName>
    <definedName name="CURVE">#REF!</definedName>
    <definedName name="CurYr">#REF!</definedName>
    <definedName name="CurYrStartDate">#REF!</definedName>
    <definedName name="Cust._List_return">#REF!</definedName>
    <definedName name="Cust_list_life">#REF!</definedName>
    <definedName name="customer">#REF!</definedName>
    <definedName name="CUSTOMER_COUNT">Investor_Deck_Calculations!$D$9</definedName>
    <definedName name="customer_discrate">#REF!</definedName>
    <definedName name="customer_value">#REF!</definedName>
    <definedName name="Customer3a">#REF!</definedName>
    <definedName name="Customer3b">#REF!</definedName>
    <definedName name="customerbase">#REF!</definedName>
    <definedName name="CustomerRelationsRecruiting">#REF!</definedName>
    <definedName name="CUSTOMERS">Investor_Deck_Calculations!$D$19</definedName>
    <definedName name="CUSTOMERS_DELTA">Investor_Deck_Calculations!$D$20</definedName>
    <definedName name="CUSTOMERS_ENTERING">#REF!</definedName>
    <definedName name="CustomerSummaryHyperlink">#REF!</definedName>
    <definedName name="CustomerTax">#REF!</definedName>
    <definedName name="CustomTaxRate">#REF!</definedName>
    <definedName name="CustomTaxRateLQ">#REF!</definedName>
    <definedName name="CustomTaxRateLQA">#REF!</definedName>
    <definedName name="CustRel.2" hidden="1">{"gross_margin1",#N/A,FALSE,"Gross Margin Detail";"gross_margin2",#N/A,FALSE,"Gross Margin Detail"}</definedName>
    <definedName name="custsupp">#REF!</definedName>
    <definedName name="custsupp_hc">#REF!</definedName>
    <definedName name="cutoff_date">#REF!</definedName>
    <definedName name="cv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b" hidden="1">{"detail",#N/A,FALSE,"mfg";"summary",#N/A,FALSE,"mfg"}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hidden="1">{#N/A,#N/A,FALSE,"KA CH  (2)"}</definedName>
    <definedName name="cvccvc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cvcv" hidden="1">{"AS REP",#N/A,FALSE,"EEFSNAP2";"PROP",#N/A,FALSE,"EEFSNAP2";"RISKS",#N/A,FALSE,"EEFSNAP2";"VIEW ALL",#N/A,FALSE,"EEFSNAP2"}</definedName>
    <definedName name="CVEO_Vlookup">#REF!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vh" hidden="1">{#N/A,#N/A,FALSE,"TOWNSHIP"}</definedName>
    <definedName name="CVOIM">#REF!</definedName>
    <definedName name="CVROE">#REF!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" hidden="1">#REF!</definedName>
    <definedName name="Cwvu.GREY_ALL." hidden="1">#REF!</definedName>
    <definedName name="Cwvu.GuV_Kurzform_quer." hidden="1">#N/A</definedName>
    <definedName name="CX">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x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CY_Common_Equity">#REF!</definedName>
    <definedName name="CY_Depreciation">#REF!</definedName>
    <definedName name="CY_Intangible_Assets">#REF!</definedName>
    <definedName name="CY_Interest_Expense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>#REF!</definedName>
    <definedName name="CY_Market_Value_of_Equity">#REF!</definedName>
    <definedName name="CY_Marketable_Sec">#REF!</definedName>
    <definedName name="CY_Other">#REF!</definedName>
    <definedName name="CY_Selling">#REF!</definedName>
    <definedName name="CY_Tangible_Net_Worth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1EPS">#REF!</definedName>
    <definedName name="CY1Rev">#REF!</definedName>
    <definedName name="CY2EPS">#REF!</definedName>
    <definedName name="CY2Rev">#REF!</definedName>
    <definedName name="CY3EPS">#REF!</definedName>
    <definedName name="CY3Rev">#REF!</definedName>
    <definedName name="CYEPS">#REF!</definedName>
    <definedName name="CYR">"JANUARY 1, 2000"</definedName>
    <definedName name="CYRev">#REF!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>#REF!</definedName>
    <definedName name="d_1">#REF!</definedName>
    <definedName name="d_1_cb">#REF!</definedName>
    <definedName name="d_2">#REF!</definedName>
    <definedName name="d_2_cb">#REF!</definedName>
    <definedName name="D_O__Insurance_Expense">'[10]GL-PC'!#REF!</definedName>
    <definedName name="d30days">#REF!</definedName>
    <definedName name="d60days">#REF!</definedName>
    <definedName name="d90days">#REF!</definedName>
    <definedName name="da">#REF!</definedName>
    <definedName name="DA_2446924991700000132" hidden="1">#REF!</definedName>
    <definedName name="DA_Capitation_Range" hidden="1">#REF!</definedName>
    <definedName name="DA_Medical_Range" hidden="1">#REF!</definedName>
    <definedName name="DA_Off_Page_Range" hidden="1">#REF!</definedName>
    <definedName name="DA_Prior_Range" hidden="1">#REF!</definedName>
    <definedName name="DA_RX_Range" hidden="1">#REF!</definedName>
    <definedName name="DAC">#REF!</definedName>
    <definedName name="DAD" hidden="1">{#N/A,#N/A,FALSE,"REPORT"}</definedName>
    <definedName name="DAD_1" hidden="1">{#N/A,#N/A,FALSE,"REPORT"}</definedName>
    <definedName name="DAD_2" hidden="1">{#N/A,#N/A,FALSE,"REPORT"}</definedName>
    <definedName name="DAD_3" hidden="1">{#N/A,#N/A,FALSE,"REPORT"}</definedName>
    <definedName name="DAD_4" hidden="1">{#N/A,#N/A,FALSE,"REPORT"}</definedName>
    <definedName name="dada">{"'NPCGUIDELINES'!$A$1:$J$41"}</definedName>
    <definedName name="dadad">{"'NPCGUIDELINES'!$A$1:$J$41"}</definedName>
    <definedName name="dadada">{"'NPCGUIDELINES'!$A$1:$J$41"}</definedName>
    <definedName name="dadaw">{"'NPCGUIDELINES'!$A$1:$J$41"}</definedName>
    <definedName name="dadf" hidden="1">#REF!</definedName>
    <definedName name="DADF_1" hidden="1">{#N/A,#N/A,FALSE,"REPORT"}</definedName>
    <definedName name="DADF_2" hidden="1">{#N/A,#N/A,FALSE,"REPORT"}</definedName>
    <definedName name="DADF_3" hidden="1">{#N/A,#N/A,FALSE,"REPORT"}</definedName>
    <definedName name="DADF_4" hidden="1">{#N/A,#N/A,FALSE,"REPORT"}</definedName>
    <definedName name="dadkalkl">{"'NPCGUIDELINES'!$A$1:$J$41"}</definedName>
    <definedName name="dadoio">{"'NPCGUIDELINES'!$A$1:$J$41"}</definedName>
    <definedName name="dadpop">{"'NPCGUIDELINES'!$A$1:$J$41"}</definedName>
    <definedName name="dadwqe">{"'NPCGUIDELINES'!$A$1:$J$41"}</definedName>
    <definedName name="daf" hidden="1">#REF!</definedName>
    <definedName name="daf_1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A" hidden="1">#REF!</definedName>
    <definedName name="dafasdf" hidden="1">{"standalone1",#N/A,FALSE,"DCFBase";"standalone2",#N/A,FALSE,"DCFBase"}</definedName>
    <definedName name="dafasdf_1" hidden="1">{"standalone1",#N/A,FALSE,"DCFBase";"standalone2",#N/A,FALSE,"DCFBase"}</definedName>
    <definedName name="dafasdf_1_1" hidden="1">{"standalone1",#N/A,FALSE,"DCFBase";"standalone2",#N/A,FALSE,"DCFBase"}</definedName>
    <definedName name="dafasdf_1_2" hidden="1">{"standalone1",#N/A,FALSE,"DCFBase";"standalone2",#N/A,FALSE,"DCFBase"}</definedName>
    <definedName name="dafasdf_1_3" hidden="1">{"standalone1",#N/A,FALSE,"DCFBase";"standalone2",#N/A,FALSE,"DCFBase"}</definedName>
    <definedName name="dafasdf_1_4" hidden="1">{"standalone1",#N/A,FALSE,"DCFBase";"standalone2",#N/A,FALSE,"DCFBase"}</definedName>
    <definedName name="dafasdf_1_5" hidden="1">{"standalone1",#N/A,FALSE,"DCFBase";"standalone2",#N/A,FALSE,"DCFBase"}</definedName>
    <definedName name="dafasdf_2" hidden="1">{"standalone1",#N/A,FALSE,"DCFBase";"standalone2",#N/A,FALSE,"DCFBase"}</definedName>
    <definedName name="dafasdf_2_1" hidden="1">{"standalone1",#N/A,FALSE,"DCFBase";"standalone2",#N/A,FALSE,"DCFBase"}</definedName>
    <definedName name="dafasdf_2_2" hidden="1">{"standalone1",#N/A,FALSE,"DCFBase";"standalone2",#N/A,FALSE,"DCFBase"}</definedName>
    <definedName name="dafasdf_2_3" hidden="1">{"standalone1",#N/A,FALSE,"DCFBase";"standalone2",#N/A,FALSE,"DCFBase"}</definedName>
    <definedName name="dafasdf_2_4" hidden="1">{"standalone1",#N/A,FALSE,"DCFBase";"standalone2",#N/A,FALSE,"DCFBase"}</definedName>
    <definedName name="dafasdf_2_5" hidden="1">{"standalone1",#N/A,FALSE,"DCFBase";"standalone2",#N/A,FALSE,"DCFBase"}</definedName>
    <definedName name="dafasdf_3" hidden="1">{"standalone1",#N/A,FALSE,"DCFBase";"standalone2",#N/A,FALSE,"DCFBase"}</definedName>
    <definedName name="dafasdf_3_1" hidden="1">{"standalone1",#N/A,FALSE,"DCFBase";"standalone2",#N/A,FALSE,"DCFBase"}</definedName>
    <definedName name="dafasdf_3_2" hidden="1">{"standalone1",#N/A,FALSE,"DCFBase";"standalone2",#N/A,FALSE,"DCFBase"}</definedName>
    <definedName name="dafasdf_3_3" hidden="1">{"standalone1",#N/A,FALSE,"DCFBase";"standalone2",#N/A,FALSE,"DCFBase"}</definedName>
    <definedName name="dafasdf_3_4" hidden="1">{"standalone1",#N/A,FALSE,"DCFBase";"standalone2",#N/A,FALSE,"DCFBase"}</definedName>
    <definedName name="dafasdf_3_5" hidden="1">{"standalone1",#N/A,FALSE,"DCFBase";"standalone2",#N/A,FALSE,"DCFBase"}</definedName>
    <definedName name="dafasdf_4" hidden="1">{"standalone1",#N/A,FALSE,"DCFBase";"standalone2",#N/A,FALSE,"DCFBase"}</definedName>
    <definedName name="dafasdf_4_1" hidden="1">{"standalone1",#N/A,FALSE,"DCFBase";"standalone2",#N/A,FALSE,"DCFBase"}</definedName>
    <definedName name="dafasdf_4_2" hidden="1">{"standalone1",#N/A,FALSE,"DCFBase";"standalone2",#N/A,FALSE,"DCFBase"}</definedName>
    <definedName name="dafasdf_4_3" hidden="1">{"standalone1",#N/A,FALSE,"DCFBase";"standalone2",#N/A,FALSE,"DCFBase"}</definedName>
    <definedName name="dafasdf_4_4" hidden="1">{"standalone1",#N/A,FALSE,"DCFBase";"standalone2",#N/A,FALSE,"DCFBase"}</definedName>
    <definedName name="dafasdf_4_5" hidden="1">{"standalone1",#N/A,FALSE,"DCFBase";"standalone2",#N/A,FALSE,"DCFBase"}</definedName>
    <definedName name="dafasdf_5" hidden="1">{"standalone1",#N/A,FALSE,"DCFBase";"standalone2",#N/A,FALSE,"DCFBase"}</definedName>
    <definedName name="dafasdf_5_1" hidden="1">{"standalone1",#N/A,FALSE,"DCFBase";"standalone2",#N/A,FALSE,"DCFBase"}</definedName>
    <definedName name="dafasdf_5_2" hidden="1">{"standalone1",#N/A,FALSE,"DCFBase";"standalone2",#N/A,FALSE,"DCFBase"}</definedName>
    <definedName name="dafasdf_5_3" hidden="1">{"standalone1",#N/A,FALSE,"DCFBase";"standalone2",#N/A,FALSE,"DCFBase"}</definedName>
    <definedName name="dafasdf_5_4" hidden="1">{"standalone1",#N/A,FALSE,"DCFBase";"standalone2",#N/A,FALSE,"DCFBase"}</definedName>
    <definedName name="dafasdf_5_5" hidden="1">{"standalone1",#N/A,FALSE,"DCFBase";"standalone2",#N/A,FALSE,"DCFBase"}</definedName>
    <definedName name="dafdsa" hidden="1">{#N/A,#N/A,FALSE,"Aging Summary";#N/A,#N/A,FALSE,"Ratio Analysis";#N/A,#N/A,FALSE,"Test 120 Day Accts";#N/A,#N/A,FALSE,"Tickmarks"}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>{"qchm_dcf",#N/A,FALSE,"QCHMDCF2";"qchm_terminal",#N/A,FALSE,"QCHMDCF2"}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kfkjafgkeaj_1" hidden="1">{#N/A,#N/A,FALSE,"Pharm";#N/A,#N/A,FALSE,"WWCM"}</definedName>
    <definedName name="dakfkjafgkeaj_2" hidden="1">{#N/A,#N/A,FALSE,"Pharm";#N/A,#N/A,FALSE,"WWCM"}</definedName>
    <definedName name="dakfkjafgkeaj_3" hidden="1">{#N/A,#N/A,FALSE,"Pharm";#N/A,#N/A,FALSE,"WWCM"}</definedName>
    <definedName name="dakfkjafgkeaj_4" hidden="1">{#N/A,#N/A,FALSE,"Pharm";#N/A,#N/A,FALSE,"WWCM"}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P">#REF!</definedName>
    <definedName name="dare" hidden="1">{#N/A,#N/A,FALSE,"Sheet1"}</definedName>
    <definedName name="Dark_image_ratio">#REF!</definedName>
    <definedName name="das" hidden="1">{#N/A,#N/A,FALSE,"Produkte Erw.";#N/A,#N/A,FALSE,"Produkte Plan";#N/A,#N/A,FALSE,"Leistungen Erw.";#N/A,#N/A,FALSE,"Leistungen Plan";#N/A,#N/A,FALSE,"KA Allg.Kosten (2)";#N/A,#N/A,FALSE,"KA All.Kosten"}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bv">#REF!</definedName>
    <definedName name="dat_nv">#REF!</definedName>
    <definedName name="data">#REF!</definedName>
    <definedName name="data.source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Availability_Summary_Home" hidden="1">#REF!</definedName>
    <definedName name="Data_Availability_Summary_Range" hidden="1">#REF!</definedName>
    <definedName name="data_ind96a">#REF!</definedName>
    <definedName name="data_ind97a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Worksheet">#REF!</definedName>
    <definedName name="Data02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LL">#REF!</definedName>
    <definedName name="_xlnm.Database">#REF!</definedName>
    <definedName name="Database_MI">#REF!</definedName>
    <definedName name="Database_PL">#REF!</definedName>
    <definedName name="DataDescription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DRange">OFFSET(#REF!,,,COUNTA(#REF!),COUNTA(#REF!))</definedName>
    <definedName name="DataJan">#REF!</definedName>
    <definedName name="DataLabel1">#REF!</definedName>
    <definedName name="DataLabel10">#REF!</definedName>
    <definedName name="DataLabel11">#REF!</definedName>
    <definedName name="DataLabel12">#REF!</definedName>
    <definedName name="DataLabel13">#REF!</definedName>
    <definedName name="DataLabel14">#REF!</definedName>
    <definedName name="DataLabel15">#REF!</definedName>
    <definedName name="DataLabel16">#REF!</definedName>
    <definedName name="DataLabel17">#REF!</definedName>
    <definedName name="DataLabel18">#REF!</definedName>
    <definedName name="DataLabel19">#REF!</definedName>
    <definedName name="DataLabel2">#REF!</definedName>
    <definedName name="DataLabel20">#REF!</definedName>
    <definedName name="DataLabel3">#REF!</definedName>
    <definedName name="DataLabel4">#REF!</definedName>
    <definedName name="DataLabel5">#REF!</definedName>
    <definedName name="DataLabel6">#REF!</definedName>
    <definedName name="DataLabel7">#REF!</definedName>
    <definedName name="DataLabel8">#REF!</definedName>
    <definedName name="DataLabel9">#REF!</definedName>
    <definedName name="datarange">#REF!</definedName>
    <definedName name="datarange2">#REF!</definedName>
    <definedName name="datarange3">#REF!</definedName>
    <definedName name="DataSalary">[29]Salaries!$A$2:$AZ$1254</definedName>
    <definedName name="DataTable">#REF!</definedName>
    <definedName name="DataTableDRange">OFFSET(#REF!,,,COUNTA(#REF!),19)</definedName>
    <definedName name="DataTableHeader">OFFSET(#REF!,,,1,19)</definedName>
    <definedName name="DataTablePaste">#REF!</definedName>
    <definedName name="DataThrough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">#REF!</definedName>
    <definedName name="date_for_vesting_calc.">#REF!</definedName>
    <definedName name="Date_Headings" localSheetId="1">OFFSET(Heacount_Growth_Y_Y,-216,2,1)</definedName>
    <definedName name="Date_Headings" localSheetId="6">OFFSET(Heacount_Growth_Y_Y,-216,2,1)</definedName>
    <definedName name="Date_Headings">OFFSET(Heacount_Growth_Y_Y,-216,2,1)</definedName>
    <definedName name="date_hist">#REF!</definedName>
    <definedName name="date_ltm">#REF!</definedName>
    <definedName name="date_proj">#REF!</definedName>
    <definedName name="date_trans">#REF!</definedName>
    <definedName name="Date_Validation_Range">OFFSET(INDEX(DateValRange,MATCH(EOMONTH(CurYrStartDate,-2)+1,DateValRange,0),1),,,13,1)</definedName>
    <definedName name="date1">#REF!</definedName>
    <definedName name="date2">#REF!</definedName>
    <definedName name="DateCreated">#REF!</definedName>
    <definedName name="DATELABEL">OFFSET(#REF!,0,1,1,COUNT(#REF!))</definedName>
    <definedName name="DateOfGrantFMV">#REF!</definedName>
    <definedName name="DateValRange">#REF!</definedName>
    <definedName name="dave" hidden="1">{"'Form'!$A$2:$J$81"}</definedName>
    <definedName name="Day">#REF!</definedName>
    <definedName name="Days">#REF!</definedName>
    <definedName name="days.receivable">#REF!</definedName>
    <definedName name="Days_A_Year">#REF!</definedName>
    <definedName name="days1">#REF!</definedName>
    <definedName name="days2">#REF!</definedName>
    <definedName name="DaysInv">#REF!</definedName>
    <definedName name="DaysInventories">#REF!</definedName>
    <definedName name="DaysInWeek">7</definedName>
    <definedName name="DaysPay">#REF!</definedName>
    <definedName name="DaysPayables">#REF!</definedName>
    <definedName name="daysq">#REF!</definedName>
    <definedName name="DaysRec">#REF!</definedName>
    <definedName name="DaysReceivables">#REF!</definedName>
    <definedName name="DB">#REF!</definedName>
    <definedName name="dbase_char_set">1</definedName>
    <definedName name="dbase_compatibility">1</definedName>
    <definedName name="dbase_dflt">TRUE</definedName>
    <definedName name="dbcomp">#REF!</definedName>
    <definedName name="dbdghdg">{0,0,0,0;0,0,0,0;0,0,0,0;0,0,0,0;0,0,0,0}</definedName>
    <definedName name="DBE">#REF!</definedName>
    <definedName name="dbed" hidden="1">{"histincome",#N/A,FALSE,"hyfins";"closing balance",#N/A,FALSE,"hyfins"}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ariance">#REF!</definedName>
    <definedName name="dc">#REF!</definedName>
    <definedName name="dc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F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A">#REF!</definedName>
    <definedName name="DCF_TKM_only">#REF!</definedName>
    <definedName name="DCFBase">#REF!</definedName>
    <definedName name="DCFWSIIIb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cseasdsd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current">#REF!</definedName>
    <definedName name="dd">#REF!</definedName>
    <definedName name="dd_1" hidden="1">{#N/A,#N/A,FALSE,"Pharm";#N/A,#N/A,FALSE,"WWCM"}</definedName>
    <definedName name="dd_2" hidden="1">{#N/A,#N/A,FALSE,"Pharm";#N/A,#N/A,FALSE,"WWCM"}</definedName>
    <definedName name="dd_3" hidden="1">{#N/A,#N/A,FALSE,"Pharm";#N/A,#N/A,FALSE,"WWCM"}</definedName>
    <definedName name="dd_4" hidden="1">{#N/A,#N/A,FALSE,"Pharm";#N/A,#N/A,FALSE,"WWCM"}</definedName>
    <definedName name="dd_prov_net_footnote" hidden="1">#REF!</definedName>
    <definedName name="ddd">{"adj95mult",#N/A,FALSE,"COMPCO";"adj95est",#N/A,FALSE,"COMPCO"}</definedName>
    <definedName name="ddd_1" hidden="1">{#N/A,#N/A,FALSE,"Pharm";#N/A,#N/A,FALSE,"WWCM"}</definedName>
    <definedName name="ddd_2" hidden="1">{#N/A,#N/A,FALSE,"Pharm";#N/A,#N/A,FALSE,"WWCM"}</definedName>
    <definedName name="ddd_3" hidden="1">{#N/A,#N/A,FALSE,"Pharm";#N/A,#N/A,FALSE,"WWCM"}</definedName>
    <definedName name="ddd_4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2" hidden="1">{#N/A,#N/A,FALSE,"Pharm";#N/A,#N/A,FALSE,"WWCM"}</definedName>
    <definedName name="dddaz_3" hidden="1">{#N/A,#N/A,FALSE,"Pharm";#N/A,#N/A,FALSE,"WWCM"}</definedName>
    <definedName name="dddaz_4" hidden="1">{#N/A,#N/A,FALSE,"Pharm";#N/A,#N/A,FALSE,"WWCM"}</definedName>
    <definedName name="dddd">{"'NPCGUIDELINES'!$A$1:$J$41"}</definedName>
    <definedName name="ddddd" hidden="1">{#N/A,#N/A,FALSE,"Pooling";#N/A,#N/A,FALSE,"income";#N/A,#N/A,FALSE,"valuation"}</definedName>
    <definedName name="dddddd" hidden="1">{#N/A,#N/A,FALSE,"A_D";#N/A,#N/A,FALSE,"WACC";#N/A,#N/A,FALSE,"DCF";#N/A,#N/A,FALSE,"A";#N/A,#N/A,FALSE,"LBO";#N/A,#N/A,FALSE,"C";#N/A,#N/A,FALSE,"impd";#N/A,#N/A,FALSE,"comps"}</definedName>
    <definedName name="dddddd_1" hidden="1">{#N/A,#N/A,FALSE,"Pharm";#N/A,#N/A,FALSE,"WWCM"}</definedName>
    <definedName name="dddddd_2" hidden="1">{#N/A,#N/A,FALSE,"Pharm";#N/A,#N/A,FALSE,"WWCM"}</definedName>
    <definedName name="dddddd_3" hidden="1">{#N/A,#N/A,FALSE,"Pharm";#N/A,#N/A,FALSE,"WWCM"}</definedName>
    <definedName name="dddddd_4" hidden="1">{#N/A,#N/A,FALSE,"Pharm";#N/A,#N/A,FALSE,"WWCM"}</definedName>
    <definedName name="dddddda" hidden="1">{"Summary Schedule",#N/A,FALSE,"Sheet1";"Divisional Support",#N/A,FALSE,"Sheet2";"Corporate Support",#N/A,FALSE,"Sheet3"}</definedName>
    <definedName name="ddddddd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d" hidden="1">{#N/A,#N/A,FALSE,"Aging Summary";#N/A,#N/A,FALSE,"Ratio Analysis";#N/A,#N/A,FALSE,"Test 120 Day Accts";#N/A,#N/A,FALSE,"Tickmarks"}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{#N/A,#N/A,FALSE,"AD_Purchase";#N/A,#N/A,FALSE,"Credit";#N/A,#N/A,FALSE,"PF Acquisition";#N/A,#N/A,FALSE,"PF Offering"}</definedName>
    <definedName name="dddddddddd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ddddddddddddd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ddddddddddddddddddd" hidden="1">{"P and L Detail Page 1",#N/A,FALSE,"Data";"P and L Detail Page 2",#N/A,FALSE,"Data"}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hidden="1">{#N/A,#N/A,FALSE,"Finanzbedarsrechnung"}</definedName>
    <definedName name="ddf" hidden="1">#REF!</definedName>
    <definedName name="ddfffd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DOLAR">#REF!</definedName>
    <definedName name="ddsds" hidden="1">{#N/A,#N/A,FALSE,"Sheet1"}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{#N/A,#N/A,FALSE,"Cover";#N/A,#N/A,FALSE,"LUMI";#N/A,#N/A,FALSE,"COMD";#N/A,#N/A,FALSE,"Valuation";#N/A,#N/A,FALSE,"Assumptions";#N/A,#N/A,FALSE,"Pooling";#N/A,#N/A,FALSE,"BalanceSheet"}</definedName>
    <definedName name="de_1" hidden="1">{#N/A,#N/A,FALSE,"Assessment";#N/A,#N/A,FALSE,"Staffing";#N/A,#N/A,FALSE,"Hires";#N/A,#N/A,FALSE,"Assumptions"}</definedName>
    <definedName name="de_1_1" hidden="1">{#N/A,#N/A,FALSE,"Assessment";#N/A,#N/A,FALSE,"Staffing";#N/A,#N/A,FALSE,"Hires";#N/A,#N/A,FALSE,"Assumptions"}</definedName>
    <definedName name="de_1_2" hidden="1">{#N/A,#N/A,FALSE,"Assessment";#N/A,#N/A,FALSE,"Staffing";#N/A,#N/A,FALSE,"Hires";#N/A,#N/A,FALSE,"Assumptions"}</definedName>
    <definedName name="de_1_3" hidden="1">{#N/A,#N/A,FALSE,"Assessment";#N/A,#N/A,FALSE,"Staffing";#N/A,#N/A,FALSE,"Hires";#N/A,#N/A,FALSE,"Assumptions"}</definedName>
    <definedName name="de_1_4" hidden="1">{#N/A,#N/A,FALSE,"Assessment";#N/A,#N/A,FALSE,"Staffing";#N/A,#N/A,FALSE,"Hires";#N/A,#N/A,FALSE,"Assumptions"}</definedName>
    <definedName name="de_1_5" hidden="1">{#N/A,#N/A,FALSE,"Assessment";#N/A,#N/A,FALSE,"Staffing";#N/A,#N/A,FALSE,"Hires";#N/A,#N/A,FALSE,"Assumptions"}</definedName>
    <definedName name="de_2" hidden="1">{#N/A,#N/A,FALSE,"Assessment";#N/A,#N/A,FALSE,"Staffing";#N/A,#N/A,FALSE,"Hires";#N/A,#N/A,FALSE,"Assumptions"}</definedName>
    <definedName name="de_2_1" hidden="1">{#N/A,#N/A,FALSE,"Assessment";#N/A,#N/A,FALSE,"Staffing";#N/A,#N/A,FALSE,"Hires";#N/A,#N/A,FALSE,"Assumptions"}</definedName>
    <definedName name="de_2_2" hidden="1">{#N/A,#N/A,FALSE,"Assessment";#N/A,#N/A,FALSE,"Staffing";#N/A,#N/A,FALSE,"Hires";#N/A,#N/A,FALSE,"Assumptions"}</definedName>
    <definedName name="de_2_3" hidden="1">{#N/A,#N/A,FALSE,"Assessment";#N/A,#N/A,FALSE,"Staffing";#N/A,#N/A,FALSE,"Hires";#N/A,#N/A,FALSE,"Assumptions"}</definedName>
    <definedName name="de_2_4" hidden="1">{#N/A,#N/A,FALSE,"Assessment";#N/A,#N/A,FALSE,"Staffing";#N/A,#N/A,FALSE,"Hires";#N/A,#N/A,FALSE,"Assumptions"}</definedName>
    <definedName name="de_2_5" hidden="1">{#N/A,#N/A,FALSE,"Assessment";#N/A,#N/A,FALSE,"Staffing";#N/A,#N/A,FALSE,"Hires";#N/A,#N/A,FALSE,"Assumptions"}</definedName>
    <definedName name="de_3" hidden="1">{#N/A,#N/A,FALSE,"Assessment";#N/A,#N/A,FALSE,"Staffing";#N/A,#N/A,FALSE,"Hires";#N/A,#N/A,FALSE,"Assumptions"}</definedName>
    <definedName name="de_3_1" hidden="1">{#N/A,#N/A,FALSE,"Assessment";#N/A,#N/A,FALSE,"Staffing";#N/A,#N/A,FALSE,"Hires";#N/A,#N/A,FALSE,"Assumptions"}</definedName>
    <definedName name="de_3_2" hidden="1">{#N/A,#N/A,FALSE,"Assessment";#N/A,#N/A,FALSE,"Staffing";#N/A,#N/A,FALSE,"Hires";#N/A,#N/A,FALSE,"Assumptions"}</definedName>
    <definedName name="de_3_3" hidden="1">{#N/A,#N/A,FALSE,"Assessment";#N/A,#N/A,FALSE,"Staffing";#N/A,#N/A,FALSE,"Hires";#N/A,#N/A,FALSE,"Assumptions"}</definedName>
    <definedName name="de_3_4" hidden="1">{#N/A,#N/A,FALSE,"Assessment";#N/A,#N/A,FALSE,"Staffing";#N/A,#N/A,FALSE,"Hires";#N/A,#N/A,FALSE,"Assumptions"}</definedName>
    <definedName name="de_3_5" hidden="1">{#N/A,#N/A,FALSE,"Assessment";#N/A,#N/A,FALSE,"Staffing";#N/A,#N/A,FALSE,"Hires";#N/A,#N/A,FALSE,"Assumptions"}</definedName>
    <definedName name="de_4" hidden="1">{#N/A,#N/A,FALSE,"Assessment";#N/A,#N/A,FALSE,"Staffing";#N/A,#N/A,FALSE,"Hires";#N/A,#N/A,FALSE,"Assumptions"}</definedName>
    <definedName name="de_4_1" hidden="1">{#N/A,#N/A,FALSE,"Assessment";#N/A,#N/A,FALSE,"Staffing";#N/A,#N/A,FALSE,"Hires";#N/A,#N/A,FALSE,"Assumptions"}</definedName>
    <definedName name="de_4_2" hidden="1">{#N/A,#N/A,FALSE,"Assessment";#N/A,#N/A,FALSE,"Staffing";#N/A,#N/A,FALSE,"Hires";#N/A,#N/A,FALSE,"Assumptions"}</definedName>
    <definedName name="de_4_3" hidden="1">{#N/A,#N/A,FALSE,"Assessment";#N/A,#N/A,FALSE,"Staffing";#N/A,#N/A,FALSE,"Hires";#N/A,#N/A,FALSE,"Assumptions"}</definedName>
    <definedName name="de_4_4" hidden="1">{#N/A,#N/A,FALSE,"Assessment";#N/A,#N/A,FALSE,"Staffing";#N/A,#N/A,FALSE,"Hires";#N/A,#N/A,FALSE,"Assumptions"}</definedName>
    <definedName name="de_4_5" hidden="1">{#N/A,#N/A,FALSE,"Assessment";#N/A,#N/A,FALSE,"Staffing";#N/A,#N/A,FALSE,"Hires";#N/A,#N/A,FALSE,"Assumptions"}</definedName>
    <definedName name="de_5" hidden="1">{#N/A,#N/A,FALSE,"Assessment";#N/A,#N/A,FALSE,"Staffing";#N/A,#N/A,FALSE,"Hires";#N/A,#N/A,FALSE,"Assumptions"}</definedName>
    <definedName name="de_5_1" hidden="1">{#N/A,#N/A,FALSE,"Assessment";#N/A,#N/A,FALSE,"Staffing";#N/A,#N/A,FALSE,"Hires";#N/A,#N/A,FALSE,"Assumptions"}</definedName>
    <definedName name="de_5_2" hidden="1">{#N/A,#N/A,FALSE,"Assessment";#N/A,#N/A,FALSE,"Staffing";#N/A,#N/A,FALSE,"Hires";#N/A,#N/A,FALSE,"Assumptions"}</definedName>
    <definedName name="de_5_3" hidden="1">{#N/A,#N/A,FALSE,"Assessment";#N/A,#N/A,FALSE,"Staffing";#N/A,#N/A,FALSE,"Hires";#N/A,#N/A,FALSE,"Assumptions"}</definedName>
    <definedName name="de_5_4" hidden="1">{#N/A,#N/A,FALSE,"Assessment";#N/A,#N/A,FALSE,"Staffing";#N/A,#N/A,FALSE,"Hires";#N/A,#N/A,FALSE,"Assumptions"}</definedName>
    <definedName name="de_5_5" hidden="1">{#N/A,#N/A,FALSE,"Assessment";#N/A,#N/A,FALSE,"Staffing";#N/A,#N/A,FALSE,"Hires";#N/A,#N/A,FALSE,"Assumptions"}</definedName>
    <definedName name="DealListANZ">#REF!</definedName>
    <definedName name="DealListJapan">#REF!</definedName>
    <definedName name="Deathdate">#REF!</definedName>
    <definedName name="Debbie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1" hidden="1">{"print 1.6",#N/A,FALSE,"Sheet1";"print 2.6",#N/A,FALSE,"Sheet1";"print 3.6",#N/A,FALSE,"Sheet1";"print 4.6",#N/A,FALSE,"Sheet1";"print 5.6",#N/A,FALSE,"Sheet1";"print 6.6",#N/A,FALSE,"Sheet1"}</definedName>
    <definedName name="Debt_5..........................................................................................................................">#REF!</definedName>
    <definedName name="debt_final">#REF!</definedName>
    <definedName name="Debt_Rate">#REF!</definedName>
    <definedName name="Debt_Space">#REF!</definedName>
    <definedName name="debtamort">#REF!</definedName>
    <definedName name="DebtBeta">#REF!</definedName>
    <definedName name="DebtBook">#REF!</definedName>
    <definedName name="DebtBookCapitalization">#REF!</definedName>
    <definedName name="DebtCap">#REF!</definedName>
    <definedName name="DebtCap1">#REF!</definedName>
    <definedName name="DebtCap2">#REF!</definedName>
    <definedName name="DebtCap3">#REF!</definedName>
    <definedName name="DebtConvertPrice1">#REF!</definedName>
    <definedName name="DebtConvertPrice2">#REF!</definedName>
    <definedName name="DebtConvertPrice3">#REF!</definedName>
    <definedName name="DebtConvertPrice4">#REF!</definedName>
    <definedName name="DebtEBITDA">#REF!</definedName>
    <definedName name="DebtEnt">#REF!</definedName>
    <definedName name="DebtEntInc">#REF!</definedName>
    <definedName name="DebtMarketCapitalization">#REF!</definedName>
    <definedName name="debtor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pref" hidden="1">#REF!</definedName>
    <definedName name="DebtPrice1">#REF!</definedName>
    <definedName name="DebtPrice2">#REF!</definedName>
    <definedName name="Debtr" hidden="1">{#N/A,#N/A,FALSE,"FREE"}</definedName>
    <definedName name="DebtRatings">#REF!</definedName>
    <definedName name="DebtRentBookCapitalization">#REF!</definedName>
    <definedName name="DebtRentEBITDAR">#REF!</definedName>
    <definedName name="DebtRentMarketCapitalization">#REF!</definedName>
    <definedName name="debtrig">#REF!</definedName>
    <definedName name="DEBTSCHED">#REF!</definedName>
    <definedName name="DebtServiceTotal">#REF!</definedName>
    <definedName name="DebtShares1">#REF!</definedName>
    <definedName name="DebtShares2">#REF!</definedName>
    <definedName name="DebtUsed">#REF!</definedName>
    <definedName name="DEC_ACT">#REF!</definedName>
    <definedName name="DEC_AOP">#REF!</definedName>
    <definedName name="DEC_BUD">#REF!</definedName>
    <definedName name="DEC_TB">#REF!</definedName>
    <definedName name="Dec95JobSched" hidden="1">{#N/A,#N/A,FALSE,"Job Sched"}</definedName>
    <definedName name="december">#REF!</definedName>
    <definedName name="december_99">#REF!</definedName>
    <definedName name="ded" hidden="1">{#N/A,#N/A,TRUE,"Julio";#N/A,#N/A,TRUE,"Agosto";#N/A,#N/A,TRUE,"BHCo";#N/A,#N/A,TRUE,"Abril";#N/A,#N/A,TRUE,"Pro Forma"}</definedName>
    <definedName name="dede" hidden="1">{#N/A,#N/A,FALSE,"Pharm";#N/A,#N/A,FALSE,"WWCM"}</definedName>
    <definedName name="dede_1" hidden="1">{#N/A,#N/A,FALSE,"Pharm";#N/A,#N/A,FALSE,"WWCM"}</definedName>
    <definedName name="dede_2" hidden="1">{#N/A,#N/A,FALSE,"Pharm";#N/A,#N/A,FALSE,"WWCM"}</definedName>
    <definedName name="dede_3" hidden="1">{#N/A,#N/A,FALSE,"Pharm";#N/A,#N/A,FALSE,"WWCM"}</definedName>
    <definedName name="dede_4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_1" hidden="1">{#N/A,#N/A,FALSE,"Card";#N/A,#N/A,FALSE,"Prav";#N/A,#N/A,FALSE,"Irbe";#N/A,#N/A,FALSE,"Plavix";#N/A,#N/A,FALSE,"Capt";#N/A,#N/A,FALSE,"Fosi"}</definedName>
    <definedName name="DEDED_2" hidden="1">{#N/A,#N/A,FALSE,"Card";#N/A,#N/A,FALSE,"Prav";#N/A,#N/A,FALSE,"Irbe";#N/A,#N/A,FALSE,"Plavix";#N/A,#N/A,FALSE,"Capt";#N/A,#N/A,FALSE,"Fosi"}</definedName>
    <definedName name="DEDED_3" hidden="1">{#N/A,#N/A,FALSE,"Card";#N/A,#N/A,FALSE,"Prav";#N/A,#N/A,FALSE,"Irbe";#N/A,#N/A,FALSE,"Plavix";#N/A,#N/A,FALSE,"Capt";#N/A,#N/A,FALSE,"Fosi"}</definedName>
    <definedName name="DEDED_4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2" hidden="1">{#N/A,#N/A,FALSE,"Pharm";#N/A,#N/A,FALSE,"WWCM"}</definedName>
    <definedName name="DEDEDZE_3" hidden="1">{#N/A,#N/A,FALSE,"Pharm";#N/A,#N/A,FALSE,"WWCM"}</definedName>
    <definedName name="DEDEDZE_4" hidden="1">{#N/A,#N/A,FALSE,"Pharm";#N/A,#N/A,FALSE,"WWCM"}</definedName>
    <definedName name="DEDZD" hidden="1">{#N/A,#N/A,FALSE,"Pharm";#N/A,#N/A,FALSE,"WWCM"}</definedName>
    <definedName name="DEDZD_1" hidden="1">{#N/A,#N/A,FALSE,"Pharm";#N/A,#N/A,FALSE,"WWCM"}</definedName>
    <definedName name="DEDZD_2" hidden="1">{#N/A,#N/A,FALSE,"Pharm";#N/A,#N/A,FALSE,"WWCM"}</definedName>
    <definedName name="DEDZD_3" hidden="1">{#N/A,#N/A,FALSE,"Pharm";#N/A,#N/A,FALSE,"WWCM"}</definedName>
    <definedName name="DEDZD_4" hidden="1">{#N/A,#N/A,FALSE,"Pharm";#N/A,#N/A,FALSE,"WWCM"}</definedName>
    <definedName name="dee" hidden="1">{#N/A,#N/A,FALSE,"Trading-Mult ";#N/A,#N/A,FALSE,"Trading-Cap";#N/A,#N/A,FALSE,"Trading-Inc";#N/A,#N/A,FALSE,"Cash Flow";#N/A,#N/A,FALSE,"M&amp;A info"}</definedName>
    <definedName name="DEE_1" hidden="1">{#N/A,#N/A,FALSE,"Pharm";#N/A,#N/A,FALSE,"WWCM"}</definedName>
    <definedName name="DEE_2" hidden="1">{#N/A,#N/A,FALSE,"Pharm";#N/A,#N/A,FALSE,"WWCM"}</definedName>
    <definedName name="DEE_3" hidden="1">{#N/A,#N/A,FALSE,"Pharm";#N/A,#N/A,FALSE,"WWCM"}</definedName>
    <definedName name="DEE_4" hidden="1">{#N/A,#N/A,FALSE,"Pharm";#N/A,#N/A,FALSE,"WWCM"}</definedName>
    <definedName name="DEFAULT">#REF!</definedName>
    <definedName name="DeferredTaxes">#REF!</definedName>
    <definedName name="DEFG" hidden="1">#REF!</definedName>
    <definedName name="DefRev" hidden="1">#REF!</definedName>
    <definedName name="defult1" hidden="1">#REF!</definedName>
    <definedName name="delay?">#REF!</definedName>
    <definedName name="Delete">#REF!</definedName>
    <definedName name="deleteme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livery_and_transportation_Expense">'[10]GL-PC'!#REF!</definedName>
    <definedName name="Demographics_FI_Community_Graph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ngerousR">#REF!</definedName>
    <definedName name="dennis" hidden="1">{#N/A,#N/A,FALSE,"91NOLCB";#N/A,#N/A,FALSE,"92NOLCB";#N/A,#N/A,FALSE,"93NOLCB"}</definedName>
    <definedName name="DENOM">#REF!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ahf_ind" hidden="1">#REF!</definedName>
    <definedName name="dental_alt_ben_in_network_curr" hidden="1">#REF!</definedName>
    <definedName name="dental_alt_ben_in_network_prior" hidden="1">#REF!</definedName>
    <definedName name="dental_alt_ben_out_network_curr" hidden="1">#REF!</definedName>
    <definedName name="dental_alt_ben_out_network_prior" hidden="1">#REF!</definedName>
    <definedName name="Dental_avg_age_members_curr" hidden="1">#REF!</definedName>
    <definedName name="Dental_avg_age_members_prior" hidden="1">#REF!</definedName>
    <definedName name="dental_basic_in_network_curr" hidden="1">#REF!</definedName>
    <definedName name="dental_basic_in_network_prior" hidden="1">#REF!</definedName>
    <definedName name="dental_basic_out_network_curr" hidden="1">#REF!</definedName>
    <definedName name="dental_basic_out_network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hildren_in_network_curr" hidden="1">#REF!</definedName>
    <definedName name="dental_children_in_network_prior" hidden="1">#REF!</definedName>
    <definedName name="dental_children_out_network_curr" hidden="1">#REF!</definedName>
    <definedName name="dental_children_out_network_prior" hidden="1">#REF!</definedName>
    <definedName name="dental_cob_in_network_curr" hidden="1">#REF!</definedName>
    <definedName name="dental_cob_in_network_prior" hidden="1">#REF!</definedName>
    <definedName name="dental_cob_out_network_curr" hidden="1">#REF!</definedName>
    <definedName name="dental_cob_out_network_prior" hidden="1">#REF!</definedName>
    <definedName name="dental_coinsurance_copay_in_network_curr" hidden="1">#REF!</definedName>
    <definedName name="dental_coinsurance_copay_in_network_prior" hidden="1">#REF!</definedName>
    <definedName name="dental_coinsurance_copay_out_network_curr" hidden="1">#REF!</definedName>
    <definedName name="dental_coinsurance_copay_out_network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ductible_in_network_curr" hidden="1">#REF!</definedName>
    <definedName name="dental_deductible_in_network_prior" hidden="1">#REF!</definedName>
    <definedName name="dental_deductible_out_network_curr" hidden="1">#REF!</definedName>
    <definedName name="dental_deductible_out_network_prior" hidden="1">#REF!</definedName>
    <definedName name="Dental_dependent_paid_amt_curr" hidden="1">#REF!</definedName>
    <definedName name="Dental_dependent_paid_amt_prior" hidden="1">#REF!</definedName>
    <definedName name="dental_dup_bills_in_network_curr" hidden="1">#REF!</definedName>
    <definedName name="dental_dup_bills_in_network_prior" hidden="1">#REF!</definedName>
    <definedName name="dental_dup_bills_out_network_curr" hidden="1">#REF!</definedName>
    <definedName name="dental_dup_bills_out_network_prior" hidden="1">#REF!</definedName>
    <definedName name="dental_elig_denials_in_network_curr" hidden="1">#REF!</definedName>
    <definedName name="dental_elig_denials_in_network_prior" hidden="1">#REF!</definedName>
    <definedName name="dental_elig_denials_out_network_curr" hidden="1">#REF!</definedName>
    <definedName name="dental_elig_denials_out_network_prior" hidden="1">#REF!</definedName>
    <definedName name="dental_employee_in_network_curr" hidden="1">#REF!</definedName>
    <definedName name="dental_employee_in_network_prior" hidden="1">#REF!</definedName>
    <definedName name="dental_employee_out_network_curr" hidden="1">#REF!</definedName>
    <definedName name="dental_employee_out_network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freq_limit_in_network_curr" hidden="1">#REF!</definedName>
    <definedName name="dental_freq_limit_in_network_prior" hidden="1">#REF!</definedName>
    <definedName name="dental_freq_limit_out_network_curr" hidden="1">#REF!</definedName>
    <definedName name="dental_freq_limit_out_network_prior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in_network_curr" hidden="1">#REF!</definedName>
    <definedName name="dental_major_in_network_prior" hidden="1">#REF!</definedName>
    <definedName name="dental_major_out_network_curr" hidden="1">#REF!</definedName>
    <definedName name="dental_major_out_network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on_covered_serv_in_network_curr" hidden="1">#REF!</definedName>
    <definedName name="dental_non_covered_serv_in_network_prior" hidden="1">#REF!</definedName>
    <definedName name="dental_non_covered_serv_out_network_curr" hidden="1">#REF!</definedName>
    <definedName name="dental_non_covered_serv_out_network_prior" hidden="1">#REF!</definedName>
    <definedName name="dental_not_medically_necess_in_network_curr" hidden="1">#REF!</definedName>
    <definedName name="dental_not_medically_necess_in_network_prior" hidden="1">#REF!</definedName>
    <definedName name="dental_not_medically_necess_out_network_curr" hidden="1">#REF!</definedName>
    <definedName name="dental_not_medically_necess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rthodontic_in_network_curr" hidden="1">#REF!</definedName>
    <definedName name="dental_orthodontic_in_network_prior" hidden="1">#REF!</definedName>
    <definedName name="dental_orthodontic_out_network_curr" hidden="1">#REF!</definedName>
    <definedName name="dental_orthodontic_out_network_prior" hidden="1">#REF!</definedName>
    <definedName name="dental_oth_denied_clms_in_network_curr" hidden="1">#REF!</definedName>
    <definedName name="dental_oth_denied_clms_in_network_prior" hidden="1">#REF!</definedName>
    <definedName name="dental_oth_denied_clms_out_network_curr" hidden="1">#REF!</definedName>
    <definedName name="dental_oth_denied_clms_out_network_prior" hidden="1">#REF!</definedName>
    <definedName name="dental_other_in_network_curr" hidden="1">#REF!</definedName>
    <definedName name="dental_other_in_network_prior" hidden="1">#REF!</definedName>
    <definedName name="dental_other_out_network_curr" hidden="1">#REF!</definedName>
    <definedName name="dental_other_out_network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other_unknown_in_network_curr" hidden="1">#REF!</definedName>
    <definedName name="dental_other_unknown_in_network_prior" hidden="1">#REF!</definedName>
    <definedName name="dental_other_unknown_out_network_curr" hidden="1">#REF!</definedName>
    <definedName name="dental_other_unknown_out_network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aid_ben_in_network_curr" hidden="1">#REF!</definedName>
    <definedName name="dental_paid_ben_in_network_prior" hidden="1">#REF!</definedName>
    <definedName name="dental_paid_ben_out_network_curr" hidden="1">#REF!</definedName>
    <definedName name="dental_paid_ben_out_network_prior" hidden="1">#REF!</definedName>
    <definedName name="dental_plan_max_in_network_curr" hidden="1">#REF!</definedName>
    <definedName name="dental_plan_max_in_network_prior" hidden="1">#REF!</definedName>
    <definedName name="dental_plan_max_out_network_curr" hidden="1">#REF!</definedName>
    <definedName name="dental_plan_max_out_network_prior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preventive_in_network_curr" hidden="1">#REF!</definedName>
    <definedName name="dental_preventive_in_network_prior" hidden="1">#REF!</definedName>
    <definedName name="dental_preventive_out_network_curr" hidden="1">#REF!</definedName>
    <definedName name="dental_preventive_out_network_prior" hidden="1">#REF!</definedName>
    <definedName name="dental_prov_netw_sav_disc_in_network_curr" hidden="1">#REF!</definedName>
    <definedName name="dental_prov_netw_sav_disc_in_network_prior" hidden="1">#REF!</definedName>
    <definedName name="dental_prov_netw_sav_disc_out_network_curr" hidden="1">#REF!</definedName>
    <definedName name="dental_prov_netw_sav_disc_out_network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reason_cust_in_network_curr" hidden="1">#REF!</definedName>
    <definedName name="dental_reason_cust_in_network_prior" hidden="1">#REF!</definedName>
    <definedName name="dental_reason_cust_out_network_curr" hidden="1">#REF!</definedName>
    <definedName name="dental_reason_cust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spouse_in_network_curr" hidden="1">#REF!</definedName>
    <definedName name="dental_spouse_in_network_prior" hidden="1">#REF!</definedName>
    <definedName name="dental_spouse_out_network_curr" hidden="1">#REF!</definedName>
    <definedName name="dental_spouse_out_network_prior" hidden="1">#REF!</definedName>
    <definedName name="dental_tot_ben_cat_in_network_curr" hidden="1">#REF!</definedName>
    <definedName name="dental_tot_ben_cat_in_network_prior" hidden="1">#REF!</definedName>
    <definedName name="dental_tot_ben_cat_out_network_curr" hidden="1">#REF!</definedName>
    <definedName name="dental_tot_ben_cat_out_network_prior" hidden="1">#REF!</definedName>
    <definedName name="dental_tot_mbr_type_in_network_curr" hidden="1">#REF!</definedName>
    <definedName name="dental_tot_mbr_type_in_network_prior" hidden="1">#REF!</definedName>
    <definedName name="dental_tot_mbr_type_out_network_curr" hidden="1">#REF!</definedName>
    <definedName name="dental_tot_mbr_type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ProductCheck" hidden="1">#REF!</definedName>
    <definedName name="dep">#REF!</definedName>
    <definedName name="dep_switch">#REF!</definedName>
    <definedName name="Department">#REF!</definedName>
    <definedName name="DepartmentCost">[30]Parameters!$F$2:$G$35</definedName>
    <definedName name="DepartmentList">[30]Parameters!$F$3:$F$35</definedName>
    <definedName name="DepartmentName">[25]DepartmentList!$A$2:$A$1048576</definedName>
    <definedName name="Depereciation">{"'Furniture&amp; O.E'!$A$4:$D$27"}</definedName>
    <definedName name="Depletion">#REF!</definedName>
    <definedName name="deposit_interest">#REF!</definedName>
    <definedName name="depr">#REF!</definedName>
    <definedName name="depr._override">#REF!</definedName>
    <definedName name="Deprec_exist">#REF!</definedName>
    <definedName name="Deprec_Proj">#REF!</definedName>
    <definedName name="Depreciation">#REF!</definedName>
    <definedName name="Depreciation____COGS">'[10]GL-PC'!#REF!</definedName>
    <definedName name="Depreciation_ARC_sys_above_10_COGS">'[10]GL-PC'!#REF!</definedName>
    <definedName name="Depreciation_CONNECT_sys">'[10]GL-PC'!#REF!</definedName>
    <definedName name="Depreciation_factor">#REF!</definedName>
    <definedName name="Depreciation_Period_Ongoing_FA_Balance">#REF!</definedName>
    <definedName name="Depreciation_Period_Starting_FA_Balance">#REF!</definedName>
    <definedName name="Depreciation_Schedule">#REF!</definedName>
    <definedName name="DepreciationAndDepletion">#REF!</definedName>
    <definedName name="Depreciationit">#REF!</definedName>
    <definedName name="DEPRFCST1">#REF!</definedName>
    <definedName name="DeprPrint">[0]!DeprPrint</definedName>
    <definedName name="DEPT">#REF!</definedName>
    <definedName name="DEPT.DIV">#REF!</definedName>
    <definedName name="DEPT.Division">#REF!</definedName>
    <definedName name="DEPT_TREE">#REF!</definedName>
    <definedName name="DEPTTOT">#REF!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cription">#REF!</definedName>
    <definedName name="Description1">#REF!</definedName>
    <definedName name="Description2">#REF!</definedName>
    <definedName name="Description3">#REF!</definedName>
    <definedName name="Description4">#REF!</definedName>
    <definedName name="DETAIL">#REF!</definedName>
    <definedName name="DETAILPL">#REF!</definedName>
    <definedName name="dev">#REF!</definedName>
    <definedName name="dev_discrate1">#REF!</definedName>
    <definedName name="dev_discrate2">#REF!</definedName>
    <definedName name="dev_discrate3">#REF!</definedName>
    <definedName name="dev_discrate4">#REF!</definedName>
    <definedName name="dev_discrate5">#REF!</definedName>
    <definedName name="dev_tech" hidden="1">#REF!</definedName>
    <definedName name="devc" hidden="1">{"TOTTEXAS",#N/A,FALSE,"CM"}</definedName>
    <definedName name="DEVCOMPUTER">#REF!</definedName>
    <definedName name="develop_rate">#REF!</definedName>
    <definedName name="Development_services">'[10]GL-PC'!#REF!</definedName>
    <definedName name="DEVRYINST">#REF!</definedName>
    <definedName name="devsoftware">#REF!</definedName>
    <definedName name="DEZLFEZKLHF" hidden="1">{#N/A,#N/A,FALSE,"Pharm";#N/A,#N/A,FALSE,"WWCM"}</definedName>
    <definedName name="DEZLFEZKLHF_1" hidden="1">{#N/A,#N/A,FALSE,"Pharm";#N/A,#N/A,FALSE,"WWCM"}</definedName>
    <definedName name="DEZLFEZKLHF_2" hidden="1">{#N/A,#N/A,FALSE,"Pharm";#N/A,#N/A,FALSE,"WWCM"}</definedName>
    <definedName name="DEZLFEZKLHF_3" hidden="1">{#N/A,#N/A,FALSE,"Pharm";#N/A,#N/A,FALSE,"WWCM"}</definedName>
    <definedName name="DEZLFEZKLHF_4" hidden="1">{#N/A,#N/A,FALSE,"Pharm";#N/A,#N/A,FALSE,"WWCM"}</definedName>
    <definedName name="df" hidden="1">{"Page1",#N/A,FALSE,"CompCo";"Page2",#N/A,FALSE,"CompCo"}</definedName>
    <definedName name="dfa">{"Acq_matrix",#N/A,FALSE,"Acquisition Matrix"}</definedName>
    <definedName name="dfafa" hidden="1">#N/A</definedName>
    <definedName name="DFASGFSADGF" hidden="1">{#N/A,#N/A,FALSE,"Aging Summary";#N/A,#N/A,FALSE,"Ratio Analysis";#N/A,#N/A,FALSE,"Test 120 Day Accts";#N/A,#N/A,FALSE,"Tickmarks"}</definedName>
    <definedName name="dfd" hidden="1">{"FCB_ALL",#N/A,FALSE,"FCB";"GREY_ALL",#N/A,FALSE,"GREY"}</definedName>
    <definedName name="dfdas" hidden="1">{"FCB_ALL",#N/A,FALSE,"FCB";"GREY_ALL",#N/A,FALSE,"GREY"}</definedName>
    <definedName name="dfdasf" hidden="1">{#N/A,#N/A,FALSE,"Aging Summary";#N/A,#N/A,FALSE,"Ratio Analysis";#N/A,#N/A,FALSE,"Test 120 Day Accts";#N/A,#N/A,FALSE,"Tickmarks"}</definedName>
    <definedName name="DFDD" hidden="1">{#N/A,#N/A,FALSE,"REPORT"}</definedName>
    <definedName name="DFDD_1" hidden="1">{#N/A,#N/A,FALSE,"REPORT"}</definedName>
    <definedName name="DFDD_2" hidden="1">{#N/A,#N/A,FALSE,"REPORT"}</definedName>
    <definedName name="DFDD_3" hidden="1">{#N/A,#N/A,FALSE,"REPORT"}</definedName>
    <definedName name="DFDD_4" hidden="1">{#N/A,#N/A,FALSE,"REPORT"}</definedName>
    <definedName name="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df">{"'Directory'!$A$72:$E$91"}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a" hidden="1">#REF!</definedName>
    <definedName name="dfdfcfxd" hidden="1">{#N/A,#N/A,FALSE,"sum-don";#N/A,#N/A,FALSE,"inc-don"}</definedName>
    <definedName name="dfdfd" hidden="1">{"FCB_ALL",#N/A,FALSE,"FCB";"GREY_ALL",#N/A,FALSE,"GREY"}</definedName>
    <definedName name="dfdfd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d" hidden="1">{#N/A,#N/A,FALSE,"AD_Purchase";#N/A,#N/A,FALSE,"Credit";#N/A,#N/A,FALSE,"PF Acquisition";#N/A,#N/A,FALSE,"PF Offering"}</definedName>
    <definedName name="dfdf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g">{"'1-TheatreBkgs'!$A$1:$L$102"}</definedName>
    <definedName name="dfe" hidden="1">#REF!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er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f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" hidden="1">#REF!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f">{"'1-TheatreBkgs'!$A$1:$L$102"}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_1" hidden="1">{"Frequency Graph",#N/A,FALSE,"Trend";"Loss Cost Graph",#N/A,FALSE,"Trend";"Severity Trend Graph",#N/A,FALSE,"Trend"}</definedName>
    <definedName name="dfgh_1_1" hidden="1">{"Frequency Graph",#N/A,FALSE,"Trend";"Loss Cost Graph",#N/A,FALSE,"Trend";"Severity Trend Graph",#N/A,FALSE,"Trend"}</definedName>
    <definedName name="dfgh_1_2" hidden="1">{"Frequency Graph",#N/A,FALSE,"Trend";"Loss Cost Graph",#N/A,FALSE,"Trend";"Severity Trend Graph",#N/A,FALSE,"Trend"}</definedName>
    <definedName name="dfgh_1_3" hidden="1">{"Frequency Graph",#N/A,FALSE,"Trend";"Loss Cost Graph",#N/A,FALSE,"Trend";"Severity Trend Graph",#N/A,FALSE,"Trend"}</definedName>
    <definedName name="dfgh_1_4" hidden="1">{"Frequency Graph",#N/A,FALSE,"Trend";"Loss Cost Graph",#N/A,FALSE,"Trend";"Severity Trend Graph",#N/A,FALSE,"Trend"}</definedName>
    <definedName name="dfgh_1_5" hidden="1">{"Frequency Graph",#N/A,FALSE,"Trend";"Loss Cost Graph",#N/A,FALSE,"Trend";"Severity Trend Graph",#N/A,FALSE,"Trend"}</definedName>
    <definedName name="dfgh_2" hidden="1">{"Frequency Graph",#N/A,FALSE,"Trend";"Loss Cost Graph",#N/A,FALSE,"Trend";"Severity Trend Graph",#N/A,FALSE,"Trend"}</definedName>
    <definedName name="dfgh_2_1" hidden="1">{"Frequency Graph",#N/A,FALSE,"Trend";"Loss Cost Graph",#N/A,FALSE,"Trend";"Severity Trend Graph",#N/A,FALSE,"Trend"}</definedName>
    <definedName name="dfgh_2_2" hidden="1">{"Frequency Graph",#N/A,FALSE,"Trend";"Loss Cost Graph",#N/A,FALSE,"Trend";"Severity Trend Graph",#N/A,FALSE,"Trend"}</definedName>
    <definedName name="dfgh_2_3" hidden="1">{"Frequency Graph",#N/A,FALSE,"Trend";"Loss Cost Graph",#N/A,FALSE,"Trend";"Severity Trend Graph",#N/A,FALSE,"Trend"}</definedName>
    <definedName name="dfgh_2_4" hidden="1">{"Frequency Graph",#N/A,FALSE,"Trend";"Loss Cost Graph",#N/A,FALSE,"Trend";"Severity Trend Graph",#N/A,FALSE,"Trend"}</definedName>
    <definedName name="dfgh_2_5" hidden="1">{"Frequency Graph",#N/A,FALSE,"Trend";"Loss Cost Graph",#N/A,FALSE,"Trend";"Severity Trend Graph",#N/A,FALSE,"Trend"}</definedName>
    <definedName name="dfgh_3" hidden="1">{"Frequency Graph",#N/A,FALSE,"Trend";"Loss Cost Graph",#N/A,FALSE,"Trend";"Severity Trend Graph",#N/A,FALSE,"Trend"}</definedName>
    <definedName name="dfgh_3_1" hidden="1">{"Frequency Graph",#N/A,FALSE,"Trend";"Loss Cost Graph",#N/A,FALSE,"Trend";"Severity Trend Graph",#N/A,FALSE,"Trend"}</definedName>
    <definedName name="dfgh_3_2" hidden="1">{"Frequency Graph",#N/A,FALSE,"Trend";"Loss Cost Graph",#N/A,FALSE,"Trend";"Severity Trend Graph",#N/A,FALSE,"Trend"}</definedName>
    <definedName name="dfgh_3_3" hidden="1">{"Frequency Graph",#N/A,FALSE,"Trend";"Loss Cost Graph",#N/A,FALSE,"Trend";"Severity Trend Graph",#N/A,FALSE,"Trend"}</definedName>
    <definedName name="dfgh_3_4" hidden="1">{"Frequency Graph",#N/A,FALSE,"Trend";"Loss Cost Graph",#N/A,FALSE,"Trend";"Severity Trend Graph",#N/A,FALSE,"Trend"}</definedName>
    <definedName name="dfgh_3_5" hidden="1">{"Frequency Graph",#N/A,FALSE,"Trend";"Loss Cost Graph",#N/A,FALSE,"Trend";"Severity Trend Graph",#N/A,FALSE,"Trend"}</definedName>
    <definedName name="dfgh_4" hidden="1">{"Frequency Graph",#N/A,FALSE,"Trend";"Loss Cost Graph",#N/A,FALSE,"Trend";"Severity Trend Graph",#N/A,FALSE,"Trend"}</definedName>
    <definedName name="dfgh_4_1" hidden="1">{"Frequency Graph",#N/A,FALSE,"Trend";"Loss Cost Graph",#N/A,FALSE,"Trend";"Severity Trend Graph",#N/A,FALSE,"Trend"}</definedName>
    <definedName name="dfgh_4_2" hidden="1">{"Frequency Graph",#N/A,FALSE,"Trend";"Loss Cost Graph",#N/A,FALSE,"Trend";"Severity Trend Graph",#N/A,FALSE,"Trend"}</definedName>
    <definedName name="dfgh_4_3" hidden="1">{"Frequency Graph",#N/A,FALSE,"Trend";"Loss Cost Graph",#N/A,FALSE,"Trend";"Severity Trend Graph",#N/A,FALSE,"Trend"}</definedName>
    <definedName name="dfgh_4_4" hidden="1">{"Frequency Graph",#N/A,FALSE,"Trend";"Loss Cost Graph",#N/A,FALSE,"Trend";"Severity Trend Graph",#N/A,FALSE,"Trend"}</definedName>
    <definedName name="dfgh_4_5" hidden="1">{"Frequency Graph",#N/A,FALSE,"Trend";"Loss Cost Graph",#N/A,FALSE,"Trend";"Severity Trend Graph",#N/A,FALSE,"Trend"}</definedName>
    <definedName name="dfgh_5" hidden="1">{"Frequency Graph",#N/A,FALSE,"Trend";"Loss Cost Graph",#N/A,FALSE,"Trend";"Severity Trend Graph",#N/A,FALSE,"Trend"}</definedName>
    <definedName name="dfgh_5_1" hidden="1">{"Frequency Graph",#N/A,FALSE,"Trend";"Loss Cost Graph",#N/A,FALSE,"Trend";"Severity Trend Graph",#N/A,FALSE,"Trend"}</definedName>
    <definedName name="dfgh_5_2" hidden="1">{"Frequency Graph",#N/A,FALSE,"Trend";"Loss Cost Graph",#N/A,FALSE,"Trend";"Severity Trend Graph",#N/A,FALSE,"Trend"}</definedName>
    <definedName name="dfgh_5_3" hidden="1">{"Frequency Graph",#N/A,FALSE,"Trend";"Loss Cost Graph",#N/A,FALSE,"Trend";"Severity Trend Graph",#N/A,FALSE,"Trend"}</definedName>
    <definedName name="dfgh_5_4" hidden="1">{"Frequency Graph",#N/A,FALSE,"Trend";"Loss Cost Graph",#N/A,FALSE,"Trend";"Severity Trend Graph",#N/A,FALSE,"Trend"}</definedName>
    <definedName name="dfgh_5_5" hidden="1">{"Frequency Graph",#N/A,FALSE,"Trend";"Loss Cost Graph",#N/A,FALSE,"Trend";"Severity Trend Graph",#N/A,FALSE,"Trend"}</definedName>
    <definedName name="dfghdfhdg" hidden="1">{#N/A,#N/A,FALSE,"Umsatz 99";#N/A,#N/A,FALSE,"ER 99 "}</definedName>
    <definedName name="dfghfd" hidden="1">{#N/A,#N/A,FALSE,"PMTABB";#N/A,#N/A,FALSE,"PMTABB"}</definedName>
    <definedName name="dfhgfgdjgd">{"Matrix",#N/A,FALSE,"ACQMTRX";"Fees",#N/A,FALSE,"ACQMTRX"}</definedName>
    <definedName name="DFHGH" hidden="1">{#N/A,#N/A,FALSE,"PGW"}</definedName>
    <definedName name="DFHJ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dk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lt1">#REF!</definedName>
    <definedName name="dfr" hidden="1">{#N/A,#N/A,FALSE,"Pharm";#N/A,#N/A,FALSE,"WWCM"}</definedName>
    <definedName name="dfr_1" hidden="1">{#N/A,#N/A,FALSE,"Pharm";#N/A,#N/A,FALSE,"WWCM"}</definedName>
    <definedName name="dfr_2" hidden="1">{#N/A,#N/A,FALSE,"Pharm";#N/A,#N/A,FALSE,"WWCM"}</definedName>
    <definedName name="dfr_3" hidden="1">{#N/A,#N/A,FALSE,"Pharm";#N/A,#N/A,FALSE,"WWCM"}</definedName>
    <definedName name="dfr_4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hidden="1">{#N/A,#N/A,FALSE,"inc state";#N/A,#N/A,FALSE,"Products";#N/A,#N/A,FALSE,"bal sht"}</definedName>
    <definedName name="DFSA" hidden="1">{"'top60compare'!$A$1:$J$123"}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sdfs" hidden="1">{#N/A,#N/A,FALSE,"TOWNSHIP"}</definedName>
    <definedName name="dfsdfsfsdfsf" hidden="1">{#N/A,#N/A,FALSE,"PMTABB";#N/A,#N/A,FALSE,"PMTABB"}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a" hidden="1">{#N/A,#N/A,FALSE,"$170M Cash";#N/A,#N/A,FALSE,"$250M Cash";#N/A,#N/A,FALSE,"$325M Cash"}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f">#REF!</definedName>
    <definedName name="dgfasga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fl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z" hidden="1">{"division at glance",#N/A,FALSE,"02-04 Qtr per Div";"division model",#N/A,FALSE,"02-04 Qtr per Div";"doron at glance",#N/A,FALSE,"02-04 Qtr per Div";"doron model",#N/A,FALSE,"02-04 Qtr per Div"}</definedName>
    <definedName name="DH" hidden="1">{#N/A,#N/A,FALSE,"summary";#N/A,#N/A,FALSE,"Input"}</definedName>
    <definedName name="Diag_DCF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agnostic">#REF!</definedName>
    <definedName name="DICIEMBRE">#REF!</definedName>
    <definedName name="dicp">#REF!</definedName>
    <definedName name="Did" hidden="1">{"Salesass",#N/A,FALSE,"assumpt"}</definedName>
    <definedName name="die" hidden="1">#REF!</definedName>
    <definedName name="dietplan">{"'1-TheatreBkgs'!$A$1:$L$102"}</definedName>
    <definedName name="DILUTEDMONTH1">#REF!</definedName>
    <definedName name="DILUTEDMONTH2">#REF!</definedName>
    <definedName name="DILUTEDQTR1">#REF!</definedName>
    <definedName name="DILUTEDQTR2">#REF!</definedName>
    <definedName name="DILUTEDYR1">#REF!</definedName>
    <definedName name="DILUTEDYR2">#REF!</definedName>
    <definedName name="Dilution">#REF!</definedName>
    <definedName name="Dim_X__mm">#REF!</definedName>
    <definedName name="Dim_Y__mm">#REF!</definedName>
    <definedName name="Dim_Z__mm">#REF!</definedName>
    <definedName name="Dimesion" hidden="1">{#N/A,#N/A,FALSE,"ALM-ASISC"}</definedName>
    <definedName name="DIR">#REF!</definedName>
    <definedName name="DirCosts">#REF!</definedName>
    <definedName name="direct">#REF!</definedName>
    <definedName name="dis">#REF!</definedName>
    <definedName name="disc_list">#REF!</definedName>
    <definedName name="discf">#REF!</definedName>
    <definedName name="DiscFactor">#REF!</definedName>
    <definedName name="Disclosure_FooterType">"INTERNAL"</definedName>
    <definedName name="Discontinued_operations">#REF!</definedName>
    <definedName name="Discount">#REF!</definedName>
    <definedName name="Discount_Interest_Rate">#REF!</definedName>
    <definedName name="discount_rate">#REF!</definedName>
    <definedName name="discountrate">#REF!</definedName>
    <definedName name="DisE1M2">#REF!</definedName>
    <definedName name="DISK">#REF!</definedName>
    <definedName name="DiskOnChip_BU">#REF!</definedName>
    <definedName name="dispanel" hidden="1">#REF!</definedName>
    <definedName name="DispCostTable">#REF!</definedName>
    <definedName name="display" localSheetId="1">[31]!display</definedName>
    <definedName name="display" localSheetId="6">[31]!display</definedName>
    <definedName name="display">[31]!display</definedName>
    <definedName name="display_area_2" hidden="1">#REF!</definedName>
    <definedName name="DisplaySelectedSheetsMacroButton">#REF!</definedName>
    <definedName name="DISPOSAL">#REF!</definedName>
    <definedName name="dist">#REF!</definedName>
    <definedName name="Distributionexp">#REF!</definedName>
    <definedName name="distributor">#REF!</definedName>
    <definedName name="diststş">#REF!</definedName>
    <definedName name="div">#REF!</definedName>
    <definedName name="Div_Industrial">{"adj95mult",#N/A,FALSE,"COMPCO";"adj95est",#N/A,FALSE,"COMPCO"}</definedName>
    <definedName name="Divest">#REF!</definedName>
    <definedName name="DividendA">#REF!</definedName>
    <definedName name="DividendB">#REF!</definedName>
    <definedName name="DividendPayoutRatioA">#REF!</definedName>
    <definedName name="DividendPayoutRatioB">#REF!</definedName>
    <definedName name="DividendYieldA">#REF!</definedName>
    <definedName name="DividendYieldB">#REF!</definedName>
    <definedName name="dividents">#REF!</definedName>
    <definedName name="dividerCalgary">#REF!</definedName>
    <definedName name="DIVIS">#REF!</definedName>
    <definedName name="division_1">#REF!</definedName>
    <definedName name="DivisionList">[30]Parameters!$I$3:$I$9</definedName>
    <definedName name="DivPayoutRatio">#REF!</definedName>
    <definedName name="DivYield">#REF!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2" hidden="1">{#N/A,#N/A,FALSE,"Other";#N/A,#N/A,FALSE,"Ace";#N/A,#N/A,FALSE,"Derm"}</definedName>
    <definedName name="djksljd_3" hidden="1">{#N/A,#N/A,FALSE,"Other";#N/A,#N/A,FALSE,"Ace";#N/A,#N/A,FALSE,"Derm"}</definedName>
    <definedName name="djksljd_4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d">#REF!</definedName>
    <definedName name="dkdkdls" hidden="1">{#N/A,#N/A,FALSE,"ALM-ASISC"}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2" hidden="1">{#N/A,#N/A,FALSE,"Pharm";#N/A,#N/A,FALSE,"WWCM"}</definedName>
    <definedName name="dkgahirghigf_3" hidden="1">{#N/A,#N/A,FALSE,"Pharm";#N/A,#N/A,FALSE,"WWCM"}</definedName>
    <definedName name="dkgahirghigf_4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kDollarFactor">#REF!</definedName>
    <definedName name="dl" hidden="1">{#N/A,#N/A,FALSE,"Sheet1"}</definedName>
    <definedName name="dlasdlalsdl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LDate01">#REF!</definedName>
    <definedName name="dlr12_94">#REF!</definedName>
    <definedName name="dlr12_95">#REF!</definedName>
    <definedName name="dlr12_96">#REF!</definedName>
    <definedName name="dlr12_97">#REF!</definedName>
    <definedName name="dlr3_97">#REF!</definedName>
    <definedName name="dlr3_98">#REF!</definedName>
    <definedName name="dlr6_98">#REF!</definedName>
    <definedName name="dlr9_97">#REF!</definedName>
    <definedName name="DLRange01">#REF!</definedName>
    <definedName name="Dmatek">#REF!</definedName>
    <definedName name="DME_Dirty">"False"</definedName>
    <definedName name="DME_DocumentFlags" hidden="1">"1"</definedName>
    <definedName name="DME_DocumentID" hidden="1">"::ODMA\DME-MSE\London-44356"</definedName>
    <definedName name="DME_LocalFile">"True"</definedName>
    <definedName name="DME_NextWindowNumber" hidden="1">"2"</definedName>
    <definedName name="DME_ODMALinks1">"::ODMA\DME-MSE\London-44590=C:\TEMP\Dme\London-44590.xls"</definedName>
    <definedName name="DME_ODMALinksCount">"1"</definedName>
    <definedName name="DO">'[1]טורים 98'!$CL$50</definedName>
    <definedName name="DOC_BU">#REF!</definedName>
    <definedName name="DOC_General">#REF!</definedName>
    <definedName name="DOC_Mkt">#REF!</definedName>
    <definedName name="DOC_RandD">#REF!</definedName>
    <definedName name="DOC_Total">#REF!</definedName>
    <definedName name="DoCoMo" hidden="1">{"test2",#N/A,TRUE,"Prices"}</definedName>
    <definedName name="DoCoMo_1" hidden="1">{"test2",#N/A,TRUE,"Prices"}</definedName>
    <definedName name="DoCoMo_1_1" hidden="1">{"test2",#N/A,TRUE,"Prices"}</definedName>
    <definedName name="DoCoMo_1_2" hidden="1">{"test2",#N/A,TRUE,"Prices"}</definedName>
    <definedName name="DoCoMo_1_3" hidden="1">{"test2",#N/A,TRUE,"Prices"}</definedName>
    <definedName name="DoCoMo_1_4" hidden="1">{"test2",#N/A,TRUE,"Prices"}</definedName>
    <definedName name="DoCoMo_1_5" hidden="1">{"test2",#N/A,TRUE,"Prices"}</definedName>
    <definedName name="DoCoMo_2" hidden="1">{"test2",#N/A,TRUE,"Prices"}</definedName>
    <definedName name="DoCoMo_2_1" hidden="1">{"test2",#N/A,TRUE,"Prices"}</definedName>
    <definedName name="DoCoMo_2_2" hidden="1">{"test2",#N/A,TRUE,"Prices"}</definedName>
    <definedName name="DoCoMo_2_3" hidden="1">{"test2",#N/A,TRUE,"Prices"}</definedName>
    <definedName name="DoCoMo_2_4" hidden="1">{"test2",#N/A,TRUE,"Prices"}</definedName>
    <definedName name="DoCoMo_2_5" hidden="1">{"test2",#N/A,TRUE,"Prices"}</definedName>
    <definedName name="DoCoMo_3" hidden="1">{"test2",#N/A,TRUE,"Prices"}</definedName>
    <definedName name="DoCoMo_3_1" hidden="1">{"test2",#N/A,TRUE,"Prices"}</definedName>
    <definedName name="DoCoMo_3_2" hidden="1">{"test2",#N/A,TRUE,"Prices"}</definedName>
    <definedName name="DoCoMo_3_3" hidden="1">{"test2",#N/A,TRUE,"Prices"}</definedName>
    <definedName name="DoCoMo_3_4" hidden="1">{"test2",#N/A,TRUE,"Prices"}</definedName>
    <definedName name="DoCoMo_3_5" hidden="1">{"test2",#N/A,TRUE,"Prices"}</definedName>
    <definedName name="DoCoMo_4" hidden="1">{"test2",#N/A,TRUE,"Prices"}</definedName>
    <definedName name="DoCoMo_4_1" hidden="1">{"test2",#N/A,TRUE,"Prices"}</definedName>
    <definedName name="DoCoMo_4_2" hidden="1">{"test2",#N/A,TRUE,"Prices"}</definedName>
    <definedName name="DoCoMo_4_3" hidden="1">{"test2",#N/A,TRUE,"Prices"}</definedName>
    <definedName name="DoCoMo_4_4" hidden="1">{"test2",#N/A,TRUE,"Prices"}</definedName>
    <definedName name="DoCoMo_4_5" hidden="1">{"test2",#N/A,TRUE,"Prices"}</definedName>
    <definedName name="DoCoMo_5" hidden="1">{"test2",#N/A,TRUE,"Prices"}</definedName>
    <definedName name="DoCoMo_5_1" hidden="1">{"test2",#N/A,TRUE,"Prices"}</definedName>
    <definedName name="DoCoMo_5_2" hidden="1">{"test2",#N/A,TRUE,"Prices"}</definedName>
    <definedName name="DoCoMo_5_3" hidden="1">{"test2",#N/A,TRUE,"Prices"}</definedName>
    <definedName name="DoCoMo_5_4" hidden="1">{"test2",#N/A,TRUE,"Prices"}</definedName>
    <definedName name="DoCoMo_5_5" hidden="1">{"test2",#N/A,TRUE,"Prices"}</definedName>
    <definedName name="DOCRandD">#REF!</definedName>
    <definedName name="DOCRD">#REF!</definedName>
    <definedName name="DocType" localSheetId="1">Word</definedName>
    <definedName name="DocType" localSheetId="6">Word</definedName>
    <definedName name="DocType">Word</definedName>
    <definedName name="DOCUMENTATION">#REF!</definedName>
    <definedName name="dog" hidden="1">{#N/A,#N/A,FALSE,"91NOLCB";#N/A,#N/A,FALSE,"92NOLCB";#N/A,#N/A,FALSE,"93NOLCB"}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lar">#REF!</definedName>
    <definedName name="DOLAR12_96">#REF!</definedName>
    <definedName name="dolar1297">'[32]שע"ח'!$C$18</definedName>
    <definedName name="DOLAR1299">#REF!</definedName>
    <definedName name="DOLAR2003">#REF!</definedName>
    <definedName name="dolar3.98">[33]הרכבה!#REF!</definedName>
    <definedName name="dolaravg">#REF!</definedName>
    <definedName name="dolaravg0399">#REF!</definedName>
    <definedName name="dolaravg998">#REF!</definedName>
    <definedName name="dolarend">[34]מדדים!$E$29</definedName>
    <definedName name="dolarend0399">#REF!</definedName>
    <definedName name="dolarend0998">#REF!</definedName>
    <definedName name="dolarend1298">#REF!</definedName>
    <definedName name="Dollar">#REF!</definedName>
    <definedName name="DOLLAR_AMOUNT">[35]מ.ב!#REF!</definedName>
    <definedName name="Dollar_NIS_Rate">#REF!</definedName>
    <definedName name="Dollar_Threshold">#REF!</definedName>
    <definedName name="Dollar95">'[36]Income Statement'!$C$25</definedName>
    <definedName name="dollar96">'[36]Income Statement'!$G$25</definedName>
    <definedName name="dollarend900">[37]מדדים!$C$41</definedName>
    <definedName name="dollareurorate">#REF!</definedName>
    <definedName name="dollarfranc">#REF!</definedName>
    <definedName name="Dollars">#REF!</definedName>
    <definedName name="Domain">[5]מחירון!#REF!</definedName>
    <definedName name="Domain_EXTRA">[5]מחירון!#REF!</definedName>
    <definedName name="Domain_EXTRA_עיסקי">[38]מחירון!$P$60</definedName>
    <definedName name="Domain_עסקי">[39]מחירון!$M$53:$P$59</definedName>
    <definedName name="Domestic">#REF!</definedName>
    <definedName name="DomOffshore_Dayrate">#REF!</definedName>
    <definedName name="DomOffshore_Utilization">#REF!</definedName>
    <definedName name="don">#REF!</definedName>
    <definedName name="Donations_Expense">'[10]GL-PC'!#REF!</definedName>
    <definedName name="DONNA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ron" hidden="1">{"sch56",#N/A,FALSE,"savings";"sch64",#N/A,FALSE,"savings"}</definedName>
    <definedName name="dos" hidden="1">{#N/A,#N/A,TRUE,"Portada";#N/A,#N/A,TRUE,"Indice"}</definedName>
    <definedName name="down">#REF!</definedName>
    <definedName name="downpayments">#REF!,#REF!,#REF!,#REF!,#REF!,#REF!</definedName>
    <definedName name="downpayments_1">#REF!,#REF!,#REF!,#REF!,#REF!,#REF!</definedName>
    <definedName name="DP" hidden="1">{"'Leading KPI'!$A$1:$P$33","'Leading KPI'!$A$1:$P$33"}</definedName>
    <definedName name="DPO">#REF!</definedName>
    <definedName name="DPR">'[1]טורים 98'!$A$250:$AX$336</definedName>
    <definedName name="DPS">'[1]טורים 98'!$A$154:$AX$249</definedName>
    <definedName name="DPS_Curr_Yr">#REF!</definedName>
    <definedName name="DPS_Lst_Yr">#REF!</definedName>
    <definedName name="DPS_Next_Yr">#REF!</definedName>
    <definedName name="dpts">{"'Sheet1'!$A$1:$AI$34","'Sheet1'!$A$1:$AI$31","'Sheet1'!$B$2:$AM$25"}</definedName>
    <definedName name="dq">#REF!</definedName>
    <definedName name="d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qwpwp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RAFT">#REF!</definedName>
    <definedName name="draftdatetime_toggle">#REF!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cn">#REF!</definedName>
    <definedName name="drdq">#REF!</definedName>
    <definedName name="dre" hidden="1">{"comp1",#N/A,FALSE,"COMPS";"footnotes",#N/A,FALSE,"COMPS"}</definedName>
    <definedName name="DRes" hidden="1">{"'April 24'!$J$11"}</definedName>
    <definedName name="dreyer" hidden="1">{"FCB_ALL",#N/A,FALSE,"FCB"}</definedName>
    <definedName name="drfh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rilling_GrossProfit">#REF!</definedName>
    <definedName name="Drilling_Rev">#REF!</definedName>
    <definedName name="Drink_Sales">#REF!</definedName>
    <definedName name="drinks">#REF!</definedName>
    <definedName name="Drinks_margin">#REF!</definedName>
    <definedName name="DRIVER_01_VALUE">Investor_Deck_Calculations!$D$73</definedName>
    <definedName name="DRIVER_02_VALUE">Investor_Deck_Calculations!$D$74</definedName>
    <definedName name="DRIVER_03_VALUE">Investor_Deck_Calculations!$D$75</definedName>
    <definedName name="DRIVER_04_VALUE">Investor_Deck_Calculations!$D$76</definedName>
    <definedName name="DriversLicenseNum">#REF!</definedName>
    <definedName name="drlFilter">#REF!</definedName>
    <definedName name="DRM">'[1]טורים 98'!$GT$89</definedName>
    <definedName name="drw" hidden="1">{"PAGE 1",#N/A,FALSE,"COS";"PAGE 2",#N/A,FALSE,"COS";"PAGE 3",#N/A,FALSE,"COS"}</definedName>
    <definedName name="ds">#REF!</definedName>
    <definedName name="DS0_S0">OFFSET(#REF!,1,-1,MAX(2,COUNTA(OFFSET(#REF!,1,0,16382,1))+1),1)</definedName>
    <definedName name="DS0_S1">OFFSET(#REF!,1,0,MAX(2,COUNTA(OFFSET(#REF!,1,0,16382,1))+1),1)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DSF" hidden="1">{#N/A,#N/A,FALSE,"Aging Summary";#N/A,#N/A,FALSE,"Ratio Analysis";#N/A,#N/A,FALSE,"Test 120 Day Accts";#N/A,#N/A,FALSE,"Tickmarks"}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sadsad" hidden="1">______feb05-#REF!</definedName>
    <definedName name="dsched">#REF!</definedName>
    <definedName name="DSD" hidden="1">#REF!</definedName>
    <definedName name="dsdafgsa" hidden="1">{"Performance Details",#N/A,FALSE,"Current Yr";"Performance Details",#N/A,FALSE,"Budget";"Performance Details",#N/A,FALSE,"Prior Year"}</definedName>
    <definedName name="dsdda" hidden="1">{"mgmt forecast",#N/A,FALSE,"Mgmt Forecast";"dcf table",#N/A,FALSE,"Mgmt Forecast";"sensitivity",#N/A,FALSE,"Mgmt Forecast";"table inputs",#N/A,FALSE,"Mgmt Forecast";"calculations",#N/A,FALSE,"Mgmt Forecast"}</definedName>
    <definedName name="DSDS" hidden="1">{#N/A,#N/A,FALSE,"ALM-ASISC"}</definedName>
    <definedName name="dse" hidden="1">{"YTDACT",#N/A,FALSE,"YTD Cum";"YTDBUD",#N/A,FALSE,"YTD Cum";"YTDPRIOR",#N/A,FALSE,"YTD Cum"}</definedName>
    <definedName name="dsf" hidden="1">#REF!,#REF!,#REF!</definedName>
    <definedName name="dsfgdfklhglkdflkglkjh" hidden="1">{#N/A,#N/A,FALSE,"PMTABB";#N/A,#N/A,FALSE,"PMTABB"}</definedName>
    <definedName name="dsfsdfdsf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2" hidden="1">{#N/A,#N/A,FALSE,"Pharm";#N/A,#N/A,FALSE,"WWCM"}</definedName>
    <definedName name="dsfsffss_3" hidden="1">{#N/A,#N/A,FALSE,"Pharm";#N/A,#N/A,FALSE,"WWCM"}</definedName>
    <definedName name="dsfsffss_4" hidden="1">{#N/A,#N/A,FALSE,"Pharm";#N/A,#N/A,FALSE,"WWCM"}</definedName>
    <definedName name="dsg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ghjk" hidden="1">{"Test",#N/A,FALSE,"Index";#N/A,"RISK",FALSE,"MarketProjection"}</definedName>
    <definedName name="dsgghjk_1" hidden="1">{"Test",#N/A,FALSE,"Index";#N/A,"RISK",FALSE,"MarketProjection"}</definedName>
    <definedName name="DSJFAOF" hidden="1">{#N/A,#N/A,FALSE,"ALM-ASISC"}</definedName>
    <definedName name="dsjk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SO">#REF!</definedName>
    <definedName name="dss" hidden="1">{#N/A,#N/A,FALSE,"ACQ_GRAPHS";#N/A,#N/A,FALSE,"T_1 GRAPHS";#N/A,#N/A,FALSE,"T_2 GRAPHS";#N/A,#N/A,FALSE,"COMB_GRAPHS"}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VFDEREFERFREF" hidden="1">{#N/A,#N/A,FALSE,"ALM-ASISC"}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szfgdb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t">#REF!</definedName>
    <definedName name="DTMDA">#REF!</definedName>
    <definedName name="dtu" hidden="1">{#N/A,#N/A,TRUE,"financial";#N/A,#N/A,TRUE,"plants"}</definedName>
    <definedName name="Dubai" hidden="1">{#N/A,#N/A,FALSE,"ALM-ASISC"}</definedName>
    <definedName name="dude" hidden="1">{"'Server Configuration'!$A$1:$DB$281"}</definedName>
    <definedName name="Dues_and_Subscriptions_Expense">'[10]GL-PC'!#REF!</definedName>
    <definedName name="DuffPhelps">#REF!</definedName>
    <definedName name="dummy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ng">#REF!</definedName>
    <definedName name="DUPONT">#REF!</definedName>
    <definedName name="Duration">#REF!</definedName>
    <definedName name="dusness1" hidden="1">{"sales",#N/A,FALSE,"Sales";"sales existing",#N/A,FALSE,"Sales";"sales rd1",#N/A,FALSE,"Sales";"sales rd2",#N/A,FALSE,"Sales"}</definedName>
    <definedName name="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v" hidden="1">#REF!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y">#REF!</definedName>
    <definedName name="dyfhn" hidden="1">{#N/A,#N/A,FALSE,"Aging Summary";#N/A,#N/A,FALSE,"Ratio Analysis";#N/A,#N/A,FALSE,"Test 120 Day Accts";#N/A,#N/A,FALSE,"Tickmarks"}</definedName>
    <definedName name="e">{"adj95mult",#N/A,FALSE,"COMPCO";"adj95est",#N/A,FALSE,"COMPCO"}</definedName>
    <definedName name="E_1">{"Test",#N/A,FALSE,"Index";#N/A,"RISK",FALSE,"MarketProjection"}</definedName>
    <definedName name="e1e">#REF!</definedName>
    <definedName name="e2e">#REF!</definedName>
    <definedName name="e3232rd" hidden="1">{#N/A,#N/A,FALSE,"CMN_FE"}</definedName>
    <definedName name="e3e">#REF!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">#REF!</definedName>
    <definedName name="EagleLogo">"Picture 1"</definedName>
    <definedName name="eare" hidden="1">{"FCB_ALL",#N/A,FALSE,"FCB"}</definedName>
    <definedName name="EAREA">#REF!</definedName>
    <definedName name="eareare" hidden="1">{"FCB_ALL",#N/A,FALSE,"FCB"}</definedName>
    <definedName name="earer" hidden="1">{#N/A,#N/A,FALSE,"Sheet1"}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ST">#REF!</definedName>
    <definedName name="East_Kentucky">#REF!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dait">#REF!</definedName>
    <definedName name="EBIT">#REF!</definedName>
    <definedName name="EBIT_EuropeAfrica">#REF!</definedName>
    <definedName name="EBIT_EuropeWAfrica">#REF!</definedName>
    <definedName name="EBIT_Exit">#REF!</definedName>
    <definedName name="EBIT_IndustrialOther">#REF!</definedName>
    <definedName name="EBIT_LatinAmer">#REF!</definedName>
    <definedName name="EBIT_Margin">#REF!</definedName>
    <definedName name="EBIT_MiddleEast_Asia">#REF!</definedName>
    <definedName name="EBIT_MiddleEast_AsiaNAfrica">#REF!</definedName>
    <definedName name="EBIT_Multiple">#REF!</definedName>
    <definedName name="EBIT_NAmer">#REF!</definedName>
    <definedName name="EBIT_ProductEnhance">#REF!</definedName>
    <definedName name="EBIT_Reservoir">#REF!</definedName>
    <definedName name="EBIT_ReservoirMan">#REF!</definedName>
    <definedName name="ebit3">#REF!</definedName>
    <definedName name="EBIT95">#REF!</definedName>
    <definedName name="EBITA">#REF!</definedName>
    <definedName name="EBITAGrowth">#REF!</definedName>
    <definedName name="EBITAMargin">#REF!</definedName>
    <definedName name="EBITAMarginLQ">#REF!</definedName>
    <definedName name="EBITAMarginLQA">#REF!</definedName>
    <definedName name="ebitbucket">#REF!</definedName>
    <definedName name="EBITCashInterest">#REF!</definedName>
    <definedName name="EBITCol">#REF!</definedName>
    <definedName name="ebitcore">#REF!</definedName>
    <definedName name="ebitda">#REF!</definedName>
    <definedName name="EBITDA_AUS">#REF!</definedName>
    <definedName name="EBITDA_Canada">#REF!</definedName>
    <definedName name="EBITDA_Margin">#REF!</definedName>
    <definedName name="EBITDA_USA">#REF!</definedName>
    <definedName name="EBITDA_Y1">Investor_Deck_Calculations!$D$64</definedName>
    <definedName name="EBITDA_Y2">Investor_Deck_Calculations!$D$65</definedName>
    <definedName name="EBITDA_Y3">Investor_Deck_Calculations!$D$66</definedName>
    <definedName name="EBITDA_Y4">Investor_Deck_Calculations!$D$67</definedName>
    <definedName name="EBITDA_Y5">Investor_Deck_Calculations!$D$68</definedName>
    <definedName name="EBITDACAPEXCashInterest">#REF!</definedName>
    <definedName name="EBITDACAPEXGrossInterest">#REF!</definedName>
    <definedName name="EBITDACapExInt">#REF!</definedName>
    <definedName name="EBITDACAPEXNetInterest">#REF!</definedName>
    <definedName name="EBITDACashInterest">#REF!</definedName>
    <definedName name="EBITDACashInterestDividends">#REF!</definedName>
    <definedName name="EBITDACol">#REF!</definedName>
    <definedName name="EBITDAGrossInterest">#REF!</definedName>
    <definedName name="EBITDAGrossInterestDividends">#REF!</definedName>
    <definedName name="EBITDAGrowth">#REF!</definedName>
    <definedName name="EBITDAInt">#REF!</definedName>
    <definedName name="EBITDAInterestCoverage">#REF!</definedName>
    <definedName name="EBITDALQ">#REF!</definedName>
    <definedName name="EBITDALQA">#REF!</definedName>
    <definedName name="EBITDAMargin">#REF!</definedName>
    <definedName name="EBITDAMargin_Aus">#REF!</definedName>
    <definedName name="EBITDAMargin_Canada">#REF!</definedName>
    <definedName name="EBITDAMargin_total">#REF!</definedName>
    <definedName name="EBITDAmargin_USA">#REF!</definedName>
    <definedName name="EBITDAMarginLQ">#REF!</definedName>
    <definedName name="EBITDAMarginLQA">#REF!</definedName>
    <definedName name="EBITDANetInterest">#REF!</definedName>
    <definedName name="EBITDANetInterestDividends">#REF!</definedName>
    <definedName name="EBITDAR">#REF!</definedName>
    <definedName name="EBITDARCAPEXCashInterestRent">#REF!</definedName>
    <definedName name="EBITDARCAPEXGrossInterestRent">#REF!</definedName>
    <definedName name="EBITDARCAPEXNetInterestRent">#REF!</definedName>
    <definedName name="EBITDARCashInterestRent">#REF!</definedName>
    <definedName name="EBITDARGrossInterestRent">#REF!</definedName>
    <definedName name="EBITDARGrowth">#REF!</definedName>
    <definedName name="EBITDARLQ">#REF!</definedName>
    <definedName name="EBITDARLQA">#REF!</definedName>
    <definedName name="EBITDARMargin">#REF!</definedName>
    <definedName name="EBITDARMarginLQ">#REF!</definedName>
    <definedName name="EBITDARMarginLQA">#REF!</definedName>
    <definedName name="EBITDARNetInterestRent">#REF!</definedName>
    <definedName name="EBITGrossInterest">#REF!</definedName>
    <definedName name="EBITGrowth">#REF!</definedName>
    <definedName name="EBITInt">#REF!</definedName>
    <definedName name="EBITMargin">#REF!</definedName>
    <definedName name="EBITMargin_EuropeAfrica">#REF!</definedName>
    <definedName name="EBITMargin_EuropeWAfrica">#REF!</definedName>
    <definedName name="EBITMargin_IndustrialOther">#REF!</definedName>
    <definedName name="EBITMargin_LatinAmer">#REF!</definedName>
    <definedName name="EBITMargin_MiddleEast_Asia">#REF!</definedName>
    <definedName name="EBITmargin_MiddleEast_AsiaNAfrica">#REF!</definedName>
    <definedName name="EBITMargin_NAmer">#REF!</definedName>
    <definedName name="EBITMargin_ProductEnhance">#REF!</definedName>
    <definedName name="EBITMargin_Reservoir">#REF!</definedName>
    <definedName name="EBITMargin_ReservoirMan">#REF!</definedName>
    <definedName name="EBITmargin_total">#REF!</definedName>
    <definedName name="EBITMarginLQ">#REF!</definedName>
    <definedName name="EBITMarginLQA">#REF!</definedName>
    <definedName name="EBITMultiple">#REF!</definedName>
    <definedName name="EBITNetInterest">#REF!</definedName>
    <definedName name="EBITR">#REF!</definedName>
    <definedName name="EBITSENS">#REF!</definedName>
    <definedName name="EC">#REF!</definedName>
    <definedName name="ECON">#REF!</definedName>
    <definedName name="eCPM">#REF!</definedName>
    <definedName name="ecy">{0}</definedName>
    <definedName name="ed" hidden="1">{#N/A,#N/A,FALSE,"FAB VENDORS";"BUD SUM",#N/A,FALSE,"BUD SUM WO TEX"}</definedName>
    <definedName name="ed5dyx" hidden="1">{#N/A,#N/A,FALSE,"CBE";#N/A,#N/A,FALSE,"SWK"}</definedName>
    <definedName name="EDD" hidden="1">{#N/A,#N/A,FALSE,"PMTABB";#N/A,#N/A,FALSE,"PMTABB"}</definedName>
    <definedName name="edghlr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DIR">#REF!</definedName>
    <definedName name="Editable" hidden="1">#REF!,#REF!,#REF!,#REF!</definedName>
    <definedName name="edition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OM">'[1]טורים 98'!$GT$166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U_GROWTH_1YR">#REF!</definedName>
    <definedName name="EDU_GROWTH_2YR">#REF!</definedName>
    <definedName name="EDU_GROWTH_2YRS">#REF!</definedName>
    <definedName name="EDU_GROWTH_3YRS">#REF!</definedName>
    <definedName name="ee">#REF!</definedName>
    <definedName name="eearewwer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>#REF!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_1" hidden="1">{#N/A,#N/A,FALSE,"Pharm";#N/A,#N/A,FALSE,"WWCM"}</definedName>
    <definedName name="EEE_2" hidden="1">{#N/A,#N/A,FALSE,"Pharm";#N/A,#N/A,FALSE,"WWCM"}</definedName>
    <definedName name="EEE_3" hidden="1">{#N/A,#N/A,FALSE,"Pharm";#N/A,#N/A,FALSE,"WWCM"}</definedName>
    <definedName name="EEE_4" hidden="1">{#N/A,#N/A,FALSE,"Pharm";#N/A,#N/A,FALSE,"WWCM"}</definedName>
    <definedName name="eee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eeeee" hidden="1">{#N/A,#N/A,FALSE,"Pharm";#N/A,#N/A,FALSE,"WWCM"}</definedName>
    <definedName name="eeeee_1" hidden="1">{#N/A,#N/A,FALSE,"Pharm";#N/A,#N/A,FALSE,"WWCM"}</definedName>
    <definedName name="eeeee_2" hidden="1">{#N/A,#N/A,FALSE,"Pharm";#N/A,#N/A,FALSE,"WWCM"}</definedName>
    <definedName name="eeeee_3" hidden="1">{#N/A,#N/A,FALSE,"Pharm";#N/A,#N/A,FALSE,"WWCM"}</definedName>
    <definedName name="eeeee_4" hidden="1">{#N/A,#N/A,FALSE,"Pharm";#N/A,#N/A,FALSE,"WWCM"}</definedName>
    <definedName name="eeeeee" hidden="1">{"YD OTHER",#N/A,FALSE,"YTD"}</definedName>
    <definedName name="eeeeeee" hidden="1">{"Assumptions",#N/A,TRUE,"Assumptions";"Income",#N/A,TRUE,"Income";"Balance",#N/A,TRUE,"Balance"}</definedName>
    <definedName name="eeeeeeee" hidden="1">{#N/A,#N/A,FALSE,"Aging Summary";#N/A,#N/A,FALSE,"Ratio Analysis";#N/A,#N/A,FALSE,"Test 120 Day Accts";#N/A,#N/A,FALSE,"Tickmarks"}</definedName>
    <definedName name="eeeeeeeee" hidden="1">{#N/A,#N/A,FALSE,"Aging Summary";#N/A,#N/A,FALSE,"Ratio Analysis";#N/A,#N/A,FALSE,"Test 120 Day Accts";#N/A,#N/A,FALSE,"Tickmarks"}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{#N/A,"PURCHM",FALSE,"Business Analysis";#N/A,"SPADD",FALSE,"Business Analysis"}</definedName>
    <definedName name="eeeeeeeeeeee" hidden="1">{"pro_view",#N/A,FALSE,"EEFSNAP2";"rep_view",#N/A,FALSE,"EEFSNAP2"}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ll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mn" hidden="1">{"SchF1",#N/A,FALSE,"Schedules";"SchF2",#N/A,FALSE,"Schedules"}</definedName>
    <definedName name="e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ere" hidden="1">#REF!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hidden="1">{#N/A,#N/A,TRUE,"Cover sheet";#N/A,#N/A,TRUE,"DCF analysis";#N/A,#N/A,TRUE,"WACC calculation"}</definedName>
    <definedName name="EF_Workarea">#REF!</definedName>
    <definedName name="efd">#REF!</definedName>
    <definedName name="effective_tax_rates">#REF!</definedName>
    <definedName name="EffectiveTaxRate">#REF!</definedName>
    <definedName name="EffectiveTaxRateLQ">#REF!</definedName>
    <definedName name="EffectiveTaxRateLQA">#REF!</definedName>
    <definedName name="efftaxq">#REF!</definedName>
    <definedName name="efg" hidden="1">{"'debtors'!$A$1:$I$305","'debtors'!$A$1:$J$285"}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FREWERWFW" hidden="1">#REF!</definedName>
    <definedName name="efwefwefasfafqwfe" hidden="1">{#N/A,#N/A,FALSE,"PMTABB";#N/A,#N/A,FALSE,"PMTABB"}</definedName>
    <definedName name="eglytd">#N/A</definedName>
    <definedName name="EH">{"סעיף",0,"Auto","Auto",""}</definedName>
    <definedName name="EHJYTKJHT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sht" localSheetId="1">Sheet1</definedName>
    <definedName name="ehsht" localSheetId="6">Sheet1</definedName>
    <definedName name="ehsht">Sheet1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gentumEN">#REF!</definedName>
    <definedName name="eings" hidden="1">{#N/A,"PURCHM",FALSE,"Business Analysis";#N/A,"SPADD",FALSE,"Business Analysis"}</definedName>
    <definedName name="ejkfgkjze" hidden="1">{#N/A,#N/A,FALSE,"Pharm";#N/A,#N/A,FALSE,"WWCM"}</definedName>
    <definedName name="ejkfgkjze_1" hidden="1">{#N/A,#N/A,FALSE,"Pharm";#N/A,#N/A,FALSE,"WWCM"}</definedName>
    <definedName name="ejkfgkjze_2" hidden="1">{#N/A,#N/A,FALSE,"Pharm";#N/A,#N/A,FALSE,"WWCM"}</definedName>
    <definedName name="ejkfgkjze_3" hidden="1">{#N/A,#N/A,FALSE,"Pharm";#N/A,#N/A,FALSE,"WWCM"}</definedName>
    <definedName name="ejkfgkjze_4" hidden="1">{#N/A,#N/A,FALSE,"Pharm";#N/A,#N/A,FALSE,"WWCM"}</definedName>
    <definedName name="EK_Quote">#REF!</definedName>
    <definedName name="EK_zins">#REF!</definedName>
    <definedName name="El">#REF!</definedName>
    <definedName name="eld">#REF!</definedName>
    <definedName name="ELECTRIC">#REF!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lmoTech">#REF!</definedName>
    <definedName name="Email">#REF!</definedName>
    <definedName name="email_gkm">#REF!</definedName>
    <definedName name="Email2">#REF!</definedName>
    <definedName name="Email3">#REF!</definedName>
    <definedName name="Email4">#REF!</definedName>
    <definedName name="Embeded_Player___Player_licence___CMG">#REF!</definedName>
    <definedName name="Embeded_Player___Player_licence___Ericsson___global">#REF!</definedName>
    <definedName name="Embeded_Player___Player_licence___Ericsson_Italy">#REF!</definedName>
    <definedName name="Embeded_Player___Player_licence___Ericsson_Spain">#REF!</definedName>
    <definedName name="Embeded_Player___Player_licence___Excem_France">#REF!</definedName>
    <definedName name="Embeded_Player___Player_licence___Excem_Spain">#REF!</definedName>
    <definedName name="Embeded_Player___Player_licence___Mitsui__BSI">#REF!</definedName>
    <definedName name="Embeded_Player___Player_licence___Other_1">#REF!</definedName>
    <definedName name="Embeded_Player___Player_licence___Other_2">#REF!</definedName>
    <definedName name="Embeded_Player___Player_licence___Other_3">#REF!</definedName>
    <definedName name="Embeded_Player___Player_licence___SchlumbergerSema">#REF!</definedName>
    <definedName name="Embeded_Player___Player_licence___Sony__NSBCE">#REF!</definedName>
    <definedName name="Embeded_Player___Player_licence___Technomen">#REF!</definedName>
    <definedName name="Embeded_Player___Player_licence___Unisys">#REF!</definedName>
    <definedName name="Embeded_Player___set_up___CMG">#REF!</definedName>
    <definedName name="Embeded_Player___set_up___Ericsson___global">#REF!</definedName>
    <definedName name="Embeded_Player___set_up___Ericsson_Italy">#REF!</definedName>
    <definedName name="Embeded_Player___set_up___Ericsson_Spain">#REF!</definedName>
    <definedName name="Embeded_Player___set_up___Excem_France">#REF!</definedName>
    <definedName name="Embeded_Player___set_up___Excem_Spain">#REF!</definedName>
    <definedName name="Embeded_Player___set_up___Mitsui__BSI">#REF!</definedName>
    <definedName name="Embeded_Player___set_up___Other_1">#REF!</definedName>
    <definedName name="Embeded_Player___set_up___Other_2">#REF!</definedName>
    <definedName name="Embeded_Player___set_up___Other_3">#REF!</definedName>
    <definedName name="Embeded_Player___set_up___SchlumbergerSema">#REF!</definedName>
    <definedName name="Embeded_Player___set_up___Sony__NSBCE">#REF!</definedName>
    <definedName name="Embeded_Player___set_up___Technomen">#REF!</definedName>
    <definedName name="Embeded_Player___set_up___Unisys">#REF!</definedName>
    <definedName name="emily" hidden="1">{#N/A,#N/A,FALSE,"Calc";#N/A,#N/A,FALSE,"Sensitivity";#N/A,#N/A,FALSE,"LT Earn.Dil.";#N/A,#N/A,FALSE,"Dil. AVP"}</definedName>
    <definedName name="EMO">#REF!</definedName>
    <definedName name="EmpCOGS_Param">#REF!</definedName>
    <definedName name="EmpDev">#REF!</definedName>
    <definedName name="EmpGrowth">#REF!</definedName>
    <definedName name="EmpHardware">#REF!</definedName>
    <definedName name="Employ">#REF!</definedName>
    <definedName name="Employee_Benefit_Expense__Retirement_COGS_operation">'[10]GL-PC'!#REF!</definedName>
    <definedName name="Employee_health_insurance_expense_G_A">'[10]GL-PC'!#REF!</definedName>
    <definedName name="EMPLOYEE_RENT_CONCESSIONS">#REF!</definedName>
    <definedName name="EmployeeDatabase">#REF!</definedName>
    <definedName name="EmpPctRecruit">#REF!</definedName>
    <definedName name="EmpRecruit">#REF!</definedName>
    <definedName name="EmpRentTel">#REF!</definedName>
    <definedName name="EmpSoftware">#REF!</definedName>
    <definedName name="EmpTravelAdmin">#REF!</definedName>
    <definedName name="EmpTravelConsult">#REF!</definedName>
    <definedName name="EmpTravelDev">#REF!</definedName>
    <definedName name="EmpTravelExec">#REF!</definedName>
    <definedName name="EmpTravelSales">#REF!</definedName>
    <definedName name="EMTS">#REF!</definedName>
    <definedName name="End">#REF!</definedName>
    <definedName name="End_Bal" hidden="1">#REF!</definedName>
    <definedName name="End_Date">#REF!</definedName>
    <definedName name="endc">#REF!</definedName>
    <definedName name="endofdoch">#REF!</definedName>
    <definedName name="endofdoh">#REF!</definedName>
    <definedName name="EndOfYear">#REF!</definedName>
    <definedName name="endp">#REF!</definedName>
    <definedName name="ends">#REF!</definedName>
    <definedName name="ENDUNITS">#REF!</definedName>
    <definedName name="Eng">#REF!</definedName>
    <definedName name="ENG_BI_EXE_NAME" hidden="1">"BICORE.EXE"</definedName>
    <definedName name="ENG_BI_EXEC_CMD_ARGS" hidden="1">"03304607807206908707908507703204408508504203604507305305506605505704905705705305305406103704508313208407308306607908809507108406807806807307908707009007207908107103204104905610110405110010504910509609510410005205406505009210009509705705206305909109910"</definedName>
    <definedName name="ENG_BI_EXEC_CMD_ARGS_1">"03304607807507708207704105406903605007512408806908207007809310206807907707006208308208407207908613412307207108509008406906505812513210211311411411909812110107207108307809108607308706206607008209510009510208308408108509209610009305205304910109408208708"</definedName>
    <definedName name="ENG_BI_EXEC_CMD_ARGS_10" hidden="1">"06908607808006906505105713012310411911809811710610007507308209406907409108308807008308506504905105404705905505004913412409611711710211310510807607908108506607909307806908206907007908007807809006808407707003706708808608006908309012612709511612209811711"</definedName>
    <definedName name="ENG_BI_EXEC_CMD_ARGS_11" hidden="1">"21000780780890850940690690870690870770610530550480520530470540530490581321240951211180991131051030890720820920890730700830700820680650540500560580500470590490500531251271001121261071081091040790860810660730870790790870700820820800690880610530551251320"</definedName>
    <definedName name="ENG_BI_EXEC_CMD_ARGS_12" hidden="1">"88082072074083070072080069087065086090062049134"</definedName>
    <definedName name="ENG_BI_EXEC_CMD_ARGS_2" hidden="1">"00940990520500590960951041000560980640560550560500531050491090590411291280690670880890840740610580641261231041131151101181011211010770750830730870870700860610520530480570570520911040960940770671291280951211231051221021171020720660710700840740830800710"</definedName>
    <definedName name="ENG_BI_EXEC_CMD_ARGS_2_1">"10840820800480520541251321021131141141190981211010720710670740930650800840720620820820840720790861321240951211151061230971201060680750940830730870621161011251271001121231121190971251020690710800690880830960880820720660840680860650810630490640580600490"</definedName>
    <definedName name="ENG_BI_EXEC_CMD_ARGS_3" hidden="1">"70073080083069093072079086075067083082081066082089129128095121121106118106117102073066089088069091070080088071074096052048052053048134130096112123106119102116105073066089074083087092080083072061087072082074084059049059056060054053060064049060061059058"</definedName>
    <definedName name="ENG_BI_EXEC_CMD_ARGS_3_1">"63052060054057060064053068058057060064051051058059054053057068056057050068050051055059053053051068059053052064050049061059054062059059055050059065055060055049056064052064068049059059060051058053063054052062066050056065060051057057063054052060068049054"</definedName>
    <definedName name="ENG_BI_EXEC_CMD_ARGS_4" hidden="1">"06405105306005905305705106805605705706805005605705905305605206806105206305505005206304905405705905806105005906505406006105606305504806006805005205506005105905006305405106106605005706006005305505905605305905805905006305505505312912309911711710711510609"</definedName>
    <definedName name="ENG_BI_EXEC_CMD_ARGS_4_1">"05406005705805905605905905806405805905905305706405005905705905806005306305705706005905412912809512112409910811410007707007807507207907707806110511512612409911212110310811410606606707608106607206807008908908907806105713012409611611710211310510807206806"</definedName>
    <definedName name="ENG_BI_EXEC_CMD_ARGS_5" hidden="1">"90850660790760670830730690701101101291280961131181051221021161100750900780740780740720820730850790920790790800730700830650670620970800910860720820741270500970831011081011010890690690720730851300490960721111181190981101300930671221150771151161341320951"</definedName>
    <definedName name="ENG_BI_EXEC_CMD_ARGS_5_1">"7089066068081079075084078094092069086066076074081077129128079091075070082078069081070082069082083070058125"</definedName>
    <definedName name="ENG_BI_EXEC_CMD_ARGS_6" hidden="1">"16119106119101116105075076074093080082076080069074061084072087134132095116119106119101116105090083078089071069074085086087069087066065109118105114089112112112044036078109121118115116078121113116114120049032092108104105105118109105114048037071110117106"</definedName>
    <definedName name="ENG_BI_EXEC_CMD_ARGS_7" hidden="1">"10105303308410609912111910512513007710111509810410511412912809512112110611810611710208806908607806508508708508107107008308706106005405007806309209510409405405706806909609510410205606905906809209909509705605507907512612310411311511011810112110108607407"</definedName>
    <definedName name="ENG_BI_EXEC_CMD_ARGS_8" hidden="1">"30820920740790720790910770650870750770690700520580570520560611251321041121211031091061030830730760760780850720840810500620531251271001121261071081091040840700750760730830710930790510610571261241001121211031081141080830730760770700820710880770510700551"</definedName>
    <definedName name="ENG_BI_EXEC_CMD_ARGS_9" hidden="1">"26123104113118103108109104083078080076073083072085076052065053125132102113117107109106104083073076076078087071088077054062052125127100112126105109105108068086087082073083084098078065086066051049053049129128095121124099108114100068090082086074078093089"</definedName>
    <definedName name="ENG_BI_GEN_LIC" hidden="1">"0"</definedName>
    <definedName name="ENG_BI_GEN_LIC_WS" hidden="1">"True"</definedName>
    <definedName name="ENG_BI_LANG_CODE">"en"</definedName>
    <definedName name="ENG_BI_LBI" hidden="1">"CQKENUII8Z"</definedName>
    <definedName name="ENG_BI_LBI_1">"BPICMSHH7Y"</definedName>
    <definedName name="ENG_BI_REPOS_FILE" hidden="1">"C:\PROGRA~1\Sage\PEACHT~1\Company\BusInt\PCW\alchemex.svd"</definedName>
    <definedName name="ENG_BI_REPOS_FILE_1">"\\abr-lsage-001\Sage Drive\Sage\BXDATA\SQL\alchemex.svd"</definedName>
    <definedName name="ENG_BI_REPOS_PATH" hidden="1">"C:\PROGRA~1\Sage\PEACHT~1\Company\BusInt\PCW"</definedName>
    <definedName name="ENG_BI_REPOS_PATH_1">"\\abr-lsage-001\Sage Drive\Sage\BXDATA\SQL\"</definedName>
    <definedName name="ENG_BI_TLA" hidden="1">"246;162;129;247;162;240;92;27;171;184;169;46;161;83;195;153;234;240;163;215;275;199;180;211;274;87;38;32;138;69;276;78"</definedName>
    <definedName name="ENG_BI_TLA_1">"13;138;192;253;247;210;146;93;36;217;259;26;96;139;43;27;237;71;214;270;71;149;41;224;40;265;221;93;122;191;245;125"</definedName>
    <definedName name="ENG_BI_TLA2">"113;150;148;221;134;56;187;18;166;229;55;106;214;231;46;209;226;155;175;233;172;92;173;67;95;95;24;179;56;143;166;53"</definedName>
    <definedName name="ENG_BI_TLA2_1">"249;64;99;116;4;25;15;75;209;197;12;246;236;67;35;131;99;153;193;38;97;37;108;244;223;153;236;101;32;249;237;208"</definedName>
    <definedName name="eng1_hc">#REF!</definedName>
    <definedName name="eng2_hc">#REF!</definedName>
    <definedName name="engage">#REF!</definedName>
    <definedName name="Engineer">#REF!</definedName>
    <definedName name="Engineered_Products">#REF!</definedName>
    <definedName name="ENGINEERING">#REF!</definedName>
    <definedName name="enr" hidden="1">{"FTSE100","COMPANIES",TRUE}</definedName>
    <definedName name="EnteredAs">#REF!</definedName>
    <definedName name="Enterprise">#REF!</definedName>
    <definedName name="Entertainment_Expense">#REF!</definedName>
    <definedName name="Entity">#REF!</definedName>
    <definedName name="entrepr_profit">#REF!</definedName>
    <definedName name="Entries_Table">#REF!</definedName>
    <definedName name="Entry_Month">#REF!</definedName>
    <definedName name="EO">#REF!</definedName>
    <definedName name="eoflsru" hidden="1">{"QTD",#N/A,FALSE,"SUM"}</definedName>
    <definedName name="eoil" hidden="1">{"detail",#N/A,FALSE,"mfg";"summary",#N/A,FALSE,"mfg"}</definedName>
    <definedName name="EOLsupplyLC" hidden="1">{#N/A,#N/A,FALSE,"PMTABB";#N/A,#N/A,FALSE,"PMTABB"}</definedName>
    <definedName name="EOP">#REF!</definedName>
    <definedName name="EORT" hidden="1">#REF!</definedName>
    <definedName name="eoyear">#REF!</definedName>
    <definedName name="EP_RE">#REF!</definedName>
    <definedName name="EPAGOJKPR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MWorkbookOptions_1" hidden="1">"wUQAAB+LCAAAAAAABADtvQdgHEmWJSYvbcp7f0r1StfgdKEIgGATJNiQQBDswYjN5pLsHWlHIymrKoHKZVZlXWYWQMztnbz33nvvvffee++997o7nU4n99//P1xmZAFs9s5K2smeIYCqyB8/fnwfPyIe/x7vFmV6mddNUS0/+2h3vPNRmi+n1axYXnz20bo939799KPf4+g3Th5/t6rfTqrq7Zerlpo2Kb23bB69a4rPPpq37erR3btXV1fj"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"q3vjqr64u7ezs3v39/7i+evpPF9k28WyabPlNP/IvjW7+a2PqNc0fXxSLZf5FH2+qU7WdZ0v258s8iv+Mvj6adZm+il9/iJb5NKb7anNF6t1XXBXXzV5/bLOz3OCN83HhNBHR7//s5df/P5PXp588Xp35/f/nr40bbYnq+l4mtV509Z5tpjnWdnOx9NqcbfJVnfpy7vf//2/d2K//zZ/Tx+9LLPlkshIv55nZZN///FdIOVQPF6tymKaeeS8"</definedName>
    <definedName name="EPMWorkbookOptions_3" hidden="1">"NaoGRgjF+1gpcGSQ6PQtpHPUTO8OfvXtYjbLl0+LRb5sGNPhpg7LJmhDrV7PqysL46Qqq/qordf547uRLza9yqOIvNkbnb5I7NHm79pn2WVVFy3hxVMhL/e+u8X7z4q6aT0E4t93AFkshwl021Z+u6+WxS9a5zzy4+m0Wi/bx3djX26CIRQnIb+/s3vvYNcDEJsLfvfLepbXRzuP78ovUejNqsyuX9bVKq/b66Pd+5/eP88n59v3P53tb+/v"</definedName>
    <definedName name="EPMWorkbookOptions_4" hidden="1">"nT/cPrif59s7Wb63P5s82H8wuYeew7cigJ9nTfs6L0ne89kX+WJCaivSLGTKaANqIu97ZPre8cnJl1+9ePP98fe+vUv/HB///qdPzt6Q2PaaDoD8dpHXWT2dX7umKSnIR8ui/Owj8MxHHeHx3o1M3O3efXz3psF+U9S4t7M7pv/Tfzs/Ioolyv79Mf3/R0TxifLq9CdPX3x1+iOCGII8OX59Rh9+/vr/6yR5fPc2OtgzIz9rJu8ka/OLqr7+"</definedName>
    <definedName name="EPMWorkbookOptions_5" hidden="1">"+jZvZ2f/YGfn9iZv9/9/Ju/k+M3p51+++n0sq568+er4+f/XmfSbosaXX715/uWXv9d3vvoRRUKKHL989SOKdHnk9z/+8uWz3/tHdFFN8uXL/6+T4v9Ftq5arLLl1zd19+7dv7+/v397U7f3/0NT9+UXL49fWP48+fL3/+53d/+/zqLfHDF29ncf/IgahhovvjSf/YgkhkH2Dj79ETWcuOzt/X+dGv/vsW9I3b+up1/bvn36YHfn4ODB7e3b"</definedName>
    <definedName name="EPMWorkbookOptions_6" hidden="1">"vf//2benx2+OX786AY/eo3/efPnm+Pnv/8XnX7z5/zyffgMUEal99fL46Xd+RA3xz58///Lk5cnP2/R2hxwvT45/RAmmxBfPf/+zk5dn/1+nxv+LjBstDBdLXqD92gaOcpWffnrv3nskK/dvZ+H+P2XhTl+/OXtx/ObsyxeGWZ+e/HyO4uIEOXn+1es3p6/2f/7a/Tif/LxdjorT4/hH9Ajo8eLL3x9f/H+dKP/vsXtny/ak+voW71NaU793"</definedName>
    <definedName name="EPMWorkbookOptions_7" hidden="1">"sHt7i3f//38W7+zFm5MvDY++eXX89OetzAaUoNjl96cPTl9RIuZHVDFUOTv+/V+e/P5P/z+vwb4ZYgh7/IgWljFePz97/fn/54Pc//eYN7IK50V7Qqjm9Q/Ryn36/z8r9/LVl8/O3pycQmRdPub3f/35zr3/r7PrN0ySlztPHv6IJAFJ9vb2ft6uW27gkjHn/39EmA5h3tz//wdh/t9jBl+tWkF1ev1DtIIP/v9nBV+9fHPy1atXpy9O7Drz"</definedName>
    <definedName name="EPMWorkbookOptions_8" hidden="1">"V6+f/n+dUb9Bajw9+RExLDFe/MiTD5rdqtWACntDn/0QddfB//9015uzL04NZ+7t7D4cf+er/8+b2G+IFvfHxy9f/YgWTItPf8QXlhYP/v/hiH5D1Pj/Sbzy/x6b9sXp8euvXp2+vsmu9YF8bbv28P9/ds1QkZgUEeTpq7Mvn579vHVDQ2r8Pm/+Px+cfIPieotGATbxRo/vHq9WZTHNWoJjPw8+Nc0JWrVcEuL02dOszfhj/8M3VXfwj1/l"</definedName>
    <definedName name="EPMWorkbookOptions_9" hidden="1">"53XezL9cfrnKl0fnWdmQ3xt+yO1OyjyrAfTL5evsMjctux9z2+9W9dtJVb0lIW2ZjKZ1/4uw/dVMZ+3xWfOTWV1kkzL/Iq8vHITe579x4sB+uRJq/D+gd56JwUQAAA=="</definedName>
    <definedName name="EPMWorkbookOptions_A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rice">#REF!</definedName>
    <definedName name="EPS">#REF!</definedName>
    <definedName name="EPS_00">#REF!</definedName>
    <definedName name="EPS_99">#REF!</definedName>
    <definedName name="EPS_Copy">#REF!</definedName>
    <definedName name="EPS_Curr_Qtr">#REF!</definedName>
    <definedName name="EPS_Curr_Yr">#REF!</definedName>
    <definedName name="EPS_Growth_Rate">#REF!</definedName>
    <definedName name="EPS_Lst_Yr">#REF!</definedName>
    <definedName name="EPS_Next_Yr">#REF!</definedName>
    <definedName name="EPS_PROFORMA">#REF!,#REF!</definedName>
    <definedName name="EPS_Qtr_Date">#REF!</definedName>
    <definedName name="EPSDate">#REF!</definedName>
    <definedName name="EPSGrowth">#REF!</definedName>
    <definedName name="epsltm" hidden="1">#REF!</definedName>
    <definedName name="ePSM_Medical_Graph_Page_Range" hidden="1">#REF!</definedName>
    <definedName name="EPSSource">#REF!</definedName>
    <definedName name="EQ_COM">#REF!</definedName>
    <definedName name="eq_dep">#REF!</definedName>
    <definedName name="eq_dep_appl1">#REF!</definedName>
    <definedName name="eq_dep_appl2">#REF!</definedName>
    <definedName name="eq_dep_pmt1">#REF!</definedName>
    <definedName name="eq_dep_pmt2">#REF!</definedName>
    <definedName name="EQ_EX">#REF!</definedName>
    <definedName name="EQ_JSD">#REF!</definedName>
    <definedName name="EQ_PREF">#REF!</definedName>
    <definedName name="EQ_PRFD">#REF!</definedName>
    <definedName name="EQ_SSN">#REF!</definedName>
    <definedName name="eqb">#REF!</definedName>
    <definedName name="eqhist">#REF!</definedName>
    <definedName name="EQUITY">#REF!</definedName>
    <definedName name="Equity_Ticker">#REF!</definedName>
    <definedName name="EquityBeta">#REF!</definedName>
    <definedName name="EquityInUnconsolidatedAffiliates">#REF!</definedName>
    <definedName name="EquityRiskPremium">#REF!</definedName>
    <definedName name="EquityValue">#REF!</definedName>
    <definedName name="ER">#REF!</definedName>
    <definedName name="erarea" hidden="1">{#N/A,#N/A,FALSE,"Trading-Mult ";#N/A,#N/A,FALSE,"Trading-Cap";#N/A,#N/A,FALSE,"Trading-Inc";#N/A,#N/A,FALSE,"Cash Flow";#N/A,#N/A,FALSE,"M&amp;A info"}</definedName>
    <definedName name="Erase" hidden="1">{"summary report",#N/A,FALSE,"SUMMARY REPORT";"salary model ytd",#N/A,FALSE,"SALARY MODEL - YTD";"salary model mtd",#N/A,FALSE,"SALARY MODEL - MTD";"detail 311",#N/A,FALSE,"311 ACTUAL"}</definedName>
    <definedName name="EraseMe" hidden="1">{#N/A,#N/A,FALSE,"Job Sched"}</definedName>
    <definedName name="erd" hidden="1">#REF!</definedName>
    <definedName name="erd_1" hidden="1">{#N/A,#N/A,FALSE,"Pharm";#N/A,#N/A,FALSE,"WWCM"}</definedName>
    <definedName name="erd_2" hidden="1">{#N/A,#N/A,FALSE,"Pharm";#N/A,#N/A,FALSE,"WWCM"}</definedName>
    <definedName name="erd_3" hidden="1">{#N/A,#N/A,FALSE,"Pharm";#N/A,#N/A,FALSE,"WWCM"}</definedName>
    <definedName name="erd_4" hidden="1">{#N/A,#N/A,FALSE,"Pharm";#N/A,#N/A,FALSE,"WWCM"}</definedName>
    <definedName name="ere.fd" hidden="1">{"fdb2_print",#N/A,FALSE,"Report"}</definedName>
    <definedName name="erer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erereeree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erere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g" hidden="1">{"Reported Loss Inverse Power Curve",#N/A,FALSE,"IPC";"Paid Inverse Power Curve",#N/A,FALSE,"IPC";"Reported Claim Inverse Power Curve",#N/A,FALSE,"IPC"}</definedName>
    <definedName name="erfg_1" hidden="1">{"Reported Loss Inverse Power Curve",#N/A,FALSE,"IPC";"Paid Inverse Power Curve",#N/A,FALSE,"IPC";"Reported Claim Inverse Power Curve",#N/A,FALSE,"IPC"}</definedName>
    <definedName name="erfg_1_1" hidden="1">{"Reported Loss Inverse Power Curve",#N/A,FALSE,"IPC";"Paid Inverse Power Curve",#N/A,FALSE,"IPC";"Reported Claim Inverse Power Curve",#N/A,FALSE,"IPC"}</definedName>
    <definedName name="erfg_1_2" hidden="1">{"Reported Loss Inverse Power Curve",#N/A,FALSE,"IPC";"Paid Inverse Power Curve",#N/A,FALSE,"IPC";"Reported Claim Inverse Power Curve",#N/A,FALSE,"IPC"}</definedName>
    <definedName name="erfg_1_3" hidden="1">{"Reported Loss Inverse Power Curve",#N/A,FALSE,"IPC";"Paid Inverse Power Curve",#N/A,FALSE,"IPC";"Reported Claim Inverse Power Curve",#N/A,FALSE,"IPC"}</definedName>
    <definedName name="erfg_1_4" hidden="1">{"Reported Loss Inverse Power Curve",#N/A,FALSE,"IPC";"Paid Inverse Power Curve",#N/A,FALSE,"IPC";"Reported Claim Inverse Power Curve",#N/A,FALSE,"IPC"}</definedName>
    <definedName name="erfg_1_5" hidden="1">{"Reported Loss Inverse Power Curve",#N/A,FALSE,"IPC";"Paid Inverse Power Curve",#N/A,FALSE,"IPC";"Reported Claim Inverse Power Curve",#N/A,FALSE,"IPC"}</definedName>
    <definedName name="erfg_2" hidden="1">{"Reported Loss Inverse Power Curve",#N/A,FALSE,"IPC";"Paid Inverse Power Curve",#N/A,FALSE,"IPC";"Reported Claim Inverse Power Curve",#N/A,FALSE,"IPC"}</definedName>
    <definedName name="erfg_2_1" hidden="1">{"Reported Loss Inverse Power Curve",#N/A,FALSE,"IPC";"Paid Inverse Power Curve",#N/A,FALSE,"IPC";"Reported Claim Inverse Power Curve",#N/A,FALSE,"IPC"}</definedName>
    <definedName name="erfg_2_2" hidden="1">{"Reported Loss Inverse Power Curve",#N/A,FALSE,"IPC";"Paid Inverse Power Curve",#N/A,FALSE,"IPC";"Reported Claim Inverse Power Curve",#N/A,FALSE,"IPC"}</definedName>
    <definedName name="erfg_2_3" hidden="1">{"Reported Loss Inverse Power Curve",#N/A,FALSE,"IPC";"Paid Inverse Power Curve",#N/A,FALSE,"IPC";"Reported Claim Inverse Power Curve",#N/A,FALSE,"IPC"}</definedName>
    <definedName name="erfg_2_4" hidden="1">{"Reported Loss Inverse Power Curve",#N/A,FALSE,"IPC";"Paid Inverse Power Curve",#N/A,FALSE,"IPC";"Reported Claim Inverse Power Curve",#N/A,FALSE,"IPC"}</definedName>
    <definedName name="erfg_2_5" hidden="1">{"Reported Loss Inverse Power Curve",#N/A,FALSE,"IPC";"Paid Inverse Power Curve",#N/A,FALSE,"IPC";"Reported Claim Inverse Power Curve",#N/A,FALSE,"IPC"}</definedName>
    <definedName name="erfg_3" hidden="1">{"Reported Loss Inverse Power Curve",#N/A,FALSE,"IPC";"Paid Inverse Power Curve",#N/A,FALSE,"IPC";"Reported Claim Inverse Power Curve",#N/A,FALSE,"IPC"}</definedName>
    <definedName name="erfg_3_1" hidden="1">{"Reported Loss Inverse Power Curve",#N/A,FALSE,"IPC";"Paid Inverse Power Curve",#N/A,FALSE,"IPC";"Reported Claim Inverse Power Curve",#N/A,FALSE,"IPC"}</definedName>
    <definedName name="erfg_3_2" hidden="1">{"Reported Loss Inverse Power Curve",#N/A,FALSE,"IPC";"Paid Inverse Power Curve",#N/A,FALSE,"IPC";"Reported Claim Inverse Power Curve",#N/A,FALSE,"IPC"}</definedName>
    <definedName name="erfg_3_3" hidden="1">{"Reported Loss Inverse Power Curve",#N/A,FALSE,"IPC";"Paid Inverse Power Curve",#N/A,FALSE,"IPC";"Reported Claim Inverse Power Curve",#N/A,FALSE,"IPC"}</definedName>
    <definedName name="erfg_3_4" hidden="1">{"Reported Loss Inverse Power Curve",#N/A,FALSE,"IPC";"Paid Inverse Power Curve",#N/A,FALSE,"IPC";"Reported Claim Inverse Power Curve",#N/A,FALSE,"IPC"}</definedName>
    <definedName name="erfg_3_5" hidden="1">{"Reported Loss Inverse Power Curve",#N/A,FALSE,"IPC";"Paid Inverse Power Curve",#N/A,FALSE,"IPC";"Reported Claim Inverse Power Curve",#N/A,FALSE,"IPC"}</definedName>
    <definedName name="erfg_4" hidden="1">{"Reported Loss Inverse Power Curve",#N/A,FALSE,"IPC";"Paid Inverse Power Curve",#N/A,FALSE,"IPC";"Reported Claim Inverse Power Curve",#N/A,FALSE,"IPC"}</definedName>
    <definedName name="erfg_4_1" hidden="1">{"Reported Loss Inverse Power Curve",#N/A,FALSE,"IPC";"Paid Inverse Power Curve",#N/A,FALSE,"IPC";"Reported Claim Inverse Power Curve",#N/A,FALSE,"IPC"}</definedName>
    <definedName name="erfg_4_2" hidden="1">{"Reported Loss Inverse Power Curve",#N/A,FALSE,"IPC";"Paid Inverse Power Curve",#N/A,FALSE,"IPC";"Reported Claim Inverse Power Curve",#N/A,FALSE,"IPC"}</definedName>
    <definedName name="erfg_4_3" hidden="1">{"Reported Loss Inverse Power Curve",#N/A,FALSE,"IPC";"Paid Inverse Power Curve",#N/A,FALSE,"IPC";"Reported Claim Inverse Power Curve",#N/A,FALSE,"IPC"}</definedName>
    <definedName name="erfg_4_4" hidden="1">{"Reported Loss Inverse Power Curve",#N/A,FALSE,"IPC";"Paid Inverse Power Curve",#N/A,FALSE,"IPC";"Reported Claim Inverse Power Curve",#N/A,FALSE,"IPC"}</definedName>
    <definedName name="erfg_4_5" hidden="1">{"Reported Loss Inverse Power Curve",#N/A,FALSE,"IPC";"Paid Inverse Power Curve",#N/A,FALSE,"IPC";"Reported Claim Inverse Power Curve",#N/A,FALSE,"IPC"}</definedName>
    <definedName name="erfg_5" hidden="1">{"Reported Loss Inverse Power Curve",#N/A,FALSE,"IPC";"Paid Inverse Power Curve",#N/A,FALSE,"IPC";"Reported Claim Inverse Power Curve",#N/A,FALSE,"IPC"}</definedName>
    <definedName name="erfg_5_1" hidden="1">{"Reported Loss Inverse Power Curve",#N/A,FALSE,"IPC";"Paid Inverse Power Curve",#N/A,FALSE,"IPC";"Reported Claim Inverse Power Curve",#N/A,FALSE,"IPC"}</definedName>
    <definedName name="erfg_5_2" hidden="1">{"Reported Loss Inverse Power Curve",#N/A,FALSE,"IPC";"Paid Inverse Power Curve",#N/A,FALSE,"IPC";"Reported Claim Inverse Power Curve",#N/A,FALSE,"IPC"}</definedName>
    <definedName name="erfg_5_3" hidden="1">{"Reported Loss Inverse Power Curve",#N/A,FALSE,"IPC";"Paid Inverse Power Curve",#N/A,FALSE,"IPC";"Reported Claim Inverse Power Curve",#N/A,FALSE,"IPC"}</definedName>
    <definedName name="erfg_5_4" hidden="1">{"Reported Loss Inverse Power Curve",#N/A,FALSE,"IPC";"Paid Inverse Power Curve",#N/A,FALSE,"IPC";"Reported Claim Inverse Power Curve",#N/A,FALSE,"IPC"}</definedName>
    <definedName name="erfg_5_5" hidden="1">{"Reported Loss Inverse Power Curve",#N/A,FALSE,"IPC";"Paid Inverse Power Curve",#N/A,FALSE,"IPC";"Reported Claim Inverse Power Curve",#N/A,FALSE,"IPC"}</definedName>
    <definedName name="erfgh" hidden="1">{"PAIDLOSS",#N/A,FALSE,"PAIDLOSS";"INCLOSS",#N/A,FALSE,"INCLOSS";"pdcts",#N/A,FALSE,"PAIDCTS";"INCCTS",#N/A,FALSE,"INCCTS";"AVGCASE",#N/A,FALSE,"AVG CASE";"SUM",#N/A,FALSE,"SUM STAT";"UNPAID",#N/A,FALSE,"AVG UNPD 2"}</definedName>
    <definedName name="erfgh_1" hidden="1">{"PAIDLOSS",#N/A,FALSE,"PAIDLOSS";"INCLOSS",#N/A,FALSE,"INCLOSS";"pdcts",#N/A,FALSE,"PAIDCTS";"INCCTS",#N/A,FALSE,"INCCTS";"AVGCASE",#N/A,FALSE,"AVG CASE";"SUM",#N/A,FALSE,"SUM STAT";"UNPAID",#N/A,FALSE,"AVG UNPD 2"}</definedName>
    <definedName name="erfgh_1_1" hidden="1">{"PAIDLOSS",#N/A,FALSE,"PAIDLOSS";"INCLOSS",#N/A,FALSE,"INCLOSS";"pdcts",#N/A,FALSE,"PAIDCTS";"INCCTS",#N/A,FALSE,"INCCTS";"AVGCASE",#N/A,FALSE,"AVG CASE";"SUM",#N/A,FALSE,"SUM STAT";"UNPAID",#N/A,FALSE,"AVG UNPD 2"}</definedName>
    <definedName name="erfgh_1_2" hidden="1">{"PAIDLOSS",#N/A,FALSE,"PAIDLOSS";"INCLOSS",#N/A,FALSE,"INCLOSS";"pdcts",#N/A,FALSE,"PAIDCTS";"INCCTS",#N/A,FALSE,"INCCTS";"AVGCASE",#N/A,FALSE,"AVG CASE";"SUM",#N/A,FALSE,"SUM STAT";"UNPAID",#N/A,FALSE,"AVG UNPD 2"}</definedName>
    <definedName name="erfgh_1_3" hidden="1">{"PAIDLOSS",#N/A,FALSE,"PAIDLOSS";"INCLOSS",#N/A,FALSE,"INCLOSS";"pdcts",#N/A,FALSE,"PAIDCTS";"INCCTS",#N/A,FALSE,"INCCTS";"AVGCASE",#N/A,FALSE,"AVG CASE";"SUM",#N/A,FALSE,"SUM STAT";"UNPAID",#N/A,FALSE,"AVG UNPD 2"}</definedName>
    <definedName name="erfgh_1_4" hidden="1">{"PAIDLOSS",#N/A,FALSE,"PAIDLOSS";"INCLOSS",#N/A,FALSE,"INCLOSS";"pdcts",#N/A,FALSE,"PAIDCTS";"INCCTS",#N/A,FALSE,"INCCTS";"AVGCASE",#N/A,FALSE,"AVG CASE";"SUM",#N/A,FALSE,"SUM STAT";"UNPAID",#N/A,FALSE,"AVG UNPD 2"}</definedName>
    <definedName name="erfgh_1_5" hidden="1">{"PAIDLOSS",#N/A,FALSE,"PAIDLOSS";"INCLOSS",#N/A,FALSE,"INCLOSS";"pdcts",#N/A,FALSE,"PAIDCTS";"INCCTS",#N/A,FALSE,"INCCTS";"AVGCASE",#N/A,FALSE,"AVG CASE";"SUM",#N/A,FALSE,"SUM STAT";"UNPAID",#N/A,FALSE,"AVG UNPD 2"}</definedName>
    <definedName name="erfgh_2" hidden="1">{"PAIDLOSS",#N/A,FALSE,"PAIDLOSS";"INCLOSS",#N/A,FALSE,"INCLOSS";"pdcts",#N/A,FALSE,"PAIDCTS";"INCCTS",#N/A,FALSE,"INCCTS";"AVGCASE",#N/A,FALSE,"AVG CASE";"SUM",#N/A,FALSE,"SUM STAT";"UNPAID",#N/A,FALSE,"AVG UNPD 2"}</definedName>
    <definedName name="erfgh_2_1" hidden="1">{"PAIDLOSS",#N/A,FALSE,"PAIDLOSS";"INCLOSS",#N/A,FALSE,"INCLOSS";"pdcts",#N/A,FALSE,"PAIDCTS";"INCCTS",#N/A,FALSE,"INCCTS";"AVGCASE",#N/A,FALSE,"AVG CASE";"SUM",#N/A,FALSE,"SUM STAT";"UNPAID",#N/A,FALSE,"AVG UNPD 2"}</definedName>
    <definedName name="erfgh_2_2" hidden="1">{"PAIDLOSS",#N/A,FALSE,"PAIDLOSS";"INCLOSS",#N/A,FALSE,"INCLOSS";"pdcts",#N/A,FALSE,"PAIDCTS";"INCCTS",#N/A,FALSE,"INCCTS";"AVGCASE",#N/A,FALSE,"AVG CASE";"SUM",#N/A,FALSE,"SUM STAT";"UNPAID",#N/A,FALSE,"AVG UNPD 2"}</definedName>
    <definedName name="erfgh_2_3" hidden="1">{"PAIDLOSS",#N/A,FALSE,"PAIDLOSS";"INCLOSS",#N/A,FALSE,"INCLOSS";"pdcts",#N/A,FALSE,"PAIDCTS";"INCCTS",#N/A,FALSE,"INCCTS";"AVGCASE",#N/A,FALSE,"AVG CASE";"SUM",#N/A,FALSE,"SUM STAT";"UNPAID",#N/A,FALSE,"AVG UNPD 2"}</definedName>
    <definedName name="erfgh_2_4" hidden="1">{"PAIDLOSS",#N/A,FALSE,"PAIDLOSS";"INCLOSS",#N/A,FALSE,"INCLOSS";"pdcts",#N/A,FALSE,"PAIDCTS";"INCCTS",#N/A,FALSE,"INCCTS";"AVGCASE",#N/A,FALSE,"AVG CASE";"SUM",#N/A,FALSE,"SUM STAT";"UNPAID",#N/A,FALSE,"AVG UNPD 2"}</definedName>
    <definedName name="erfgh_2_5" hidden="1">{"PAIDLOSS",#N/A,FALSE,"PAIDLOSS";"INCLOSS",#N/A,FALSE,"INCLOSS";"pdcts",#N/A,FALSE,"PAIDCTS";"INCCTS",#N/A,FALSE,"INCCTS";"AVGCASE",#N/A,FALSE,"AVG CASE";"SUM",#N/A,FALSE,"SUM STAT";"UNPAID",#N/A,FALSE,"AVG UNPD 2"}</definedName>
    <definedName name="erfgh_3" hidden="1">{"PAIDLOSS",#N/A,FALSE,"PAIDLOSS";"INCLOSS",#N/A,FALSE,"INCLOSS";"pdcts",#N/A,FALSE,"PAIDCTS";"INCCTS",#N/A,FALSE,"INCCTS";"AVGCASE",#N/A,FALSE,"AVG CASE";"SUM",#N/A,FALSE,"SUM STAT";"UNPAID",#N/A,FALSE,"AVG UNPD 2"}</definedName>
    <definedName name="erfgh_3_1" hidden="1">{"PAIDLOSS",#N/A,FALSE,"PAIDLOSS";"INCLOSS",#N/A,FALSE,"INCLOSS";"pdcts",#N/A,FALSE,"PAIDCTS";"INCCTS",#N/A,FALSE,"INCCTS";"AVGCASE",#N/A,FALSE,"AVG CASE";"SUM",#N/A,FALSE,"SUM STAT";"UNPAID",#N/A,FALSE,"AVG UNPD 2"}</definedName>
    <definedName name="erfgh_3_2" hidden="1">{"PAIDLOSS",#N/A,FALSE,"PAIDLOSS";"INCLOSS",#N/A,FALSE,"INCLOSS";"pdcts",#N/A,FALSE,"PAIDCTS";"INCCTS",#N/A,FALSE,"INCCTS";"AVGCASE",#N/A,FALSE,"AVG CASE";"SUM",#N/A,FALSE,"SUM STAT";"UNPAID",#N/A,FALSE,"AVG UNPD 2"}</definedName>
    <definedName name="erfgh_3_3" hidden="1">{"PAIDLOSS",#N/A,FALSE,"PAIDLOSS";"INCLOSS",#N/A,FALSE,"INCLOSS";"pdcts",#N/A,FALSE,"PAIDCTS";"INCCTS",#N/A,FALSE,"INCCTS";"AVGCASE",#N/A,FALSE,"AVG CASE";"SUM",#N/A,FALSE,"SUM STAT";"UNPAID",#N/A,FALSE,"AVG UNPD 2"}</definedName>
    <definedName name="erfgh_3_4" hidden="1">{"PAIDLOSS",#N/A,FALSE,"PAIDLOSS";"INCLOSS",#N/A,FALSE,"INCLOSS";"pdcts",#N/A,FALSE,"PAIDCTS";"INCCTS",#N/A,FALSE,"INCCTS";"AVGCASE",#N/A,FALSE,"AVG CASE";"SUM",#N/A,FALSE,"SUM STAT";"UNPAID",#N/A,FALSE,"AVG UNPD 2"}</definedName>
    <definedName name="erfgh_3_5" hidden="1">{"PAIDLOSS",#N/A,FALSE,"PAIDLOSS";"INCLOSS",#N/A,FALSE,"INCLOSS";"pdcts",#N/A,FALSE,"PAIDCTS";"INCCTS",#N/A,FALSE,"INCCTS";"AVGCASE",#N/A,FALSE,"AVG CASE";"SUM",#N/A,FALSE,"SUM STAT";"UNPAID",#N/A,FALSE,"AVG UNPD 2"}</definedName>
    <definedName name="erfgh_4" hidden="1">{"PAIDLOSS",#N/A,FALSE,"PAIDLOSS";"INCLOSS",#N/A,FALSE,"INCLOSS";"pdcts",#N/A,FALSE,"PAIDCTS";"INCCTS",#N/A,FALSE,"INCCTS";"AVGCASE",#N/A,FALSE,"AVG CASE";"SUM",#N/A,FALSE,"SUM STAT";"UNPAID",#N/A,FALSE,"AVG UNPD 2"}</definedName>
    <definedName name="erfgh_4_1" hidden="1">{"PAIDLOSS",#N/A,FALSE,"PAIDLOSS";"INCLOSS",#N/A,FALSE,"INCLOSS";"pdcts",#N/A,FALSE,"PAIDCTS";"INCCTS",#N/A,FALSE,"INCCTS";"AVGCASE",#N/A,FALSE,"AVG CASE";"SUM",#N/A,FALSE,"SUM STAT";"UNPAID",#N/A,FALSE,"AVG UNPD 2"}</definedName>
    <definedName name="erfgh_4_2" hidden="1">{"PAIDLOSS",#N/A,FALSE,"PAIDLOSS";"INCLOSS",#N/A,FALSE,"INCLOSS";"pdcts",#N/A,FALSE,"PAIDCTS";"INCCTS",#N/A,FALSE,"INCCTS";"AVGCASE",#N/A,FALSE,"AVG CASE";"SUM",#N/A,FALSE,"SUM STAT";"UNPAID",#N/A,FALSE,"AVG UNPD 2"}</definedName>
    <definedName name="erfgh_4_3" hidden="1">{"PAIDLOSS",#N/A,FALSE,"PAIDLOSS";"INCLOSS",#N/A,FALSE,"INCLOSS";"pdcts",#N/A,FALSE,"PAIDCTS";"INCCTS",#N/A,FALSE,"INCCTS";"AVGCASE",#N/A,FALSE,"AVG CASE";"SUM",#N/A,FALSE,"SUM STAT";"UNPAID",#N/A,FALSE,"AVG UNPD 2"}</definedName>
    <definedName name="erfgh_4_4" hidden="1">{"PAIDLOSS",#N/A,FALSE,"PAIDLOSS";"INCLOSS",#N/A,FALSE,"INCLOSS";"pdcts",#N/A,FALSE,"PAIDCTS";"INCCTS",#N/A,FALSE,"INCCTS";"AVGCASE",#N/A,FALSE,"AVG CASE";"SUM",#N/A,FALSE,"SUM STAT";"UNPAID",#N/A,FALSE,"AVG UNPD 2"}</definedName>
    <definedName name="erfgh_4_5" hidden="1">{"PAIDLOSS",#N/A,FALSE,"PAIDLOSS";"INCLOSS",#N/A,FALSE,"INCLOSS";"pdcts",#N/A,FALSE,"PAIDCTS";"INCCTS",#N/A,FALSE,"INCCTS";"AVGCASE",#N/A,FALSE,"AVG CASE";"SUM",#N/A,FALSE,"SUM STAT";"UNPAID",#N/A,FALSE,"AVG UNPD 2"}</definedName>
    <definedName name="erfgh_5" hidden="1">{"PAIDLOSS",#N/A,FALSE,"PAIDLOSS";"INCLOSS",#N/A,FALSE,"INCLOSS";"pdcts",#N/A,FALSE,"PAIDCTS";"INCCTS",#N/A,FALSE,"INCCTS";"AVGCASE",#N/A,FALSE,"AVG CASE";"SUM",#N/A,FALSE,"SUM STAT";"UNPAID",#N/A,FALSE,"AVG UNPD 2"}</definedName>
    <definedName name="erfgh_5_1" hidden="1">{"PAIDLOSS",#N/A,FALSE,"PAIDLOSS";"INCLOSS",#N/A,FALSE,"INCLOSS";"pdcts",#N/A,FALSE,"PAIDCTS";"INCCTS",#N/A,FALSE,"INCCTS";"AVGCASE",#N/A,FALSE,"AVG CASE";"SUM",#N/A,FALSE,"SUM STAT";"UNPAID",#N/A,FALSE,"AVG UNPD 2"}</definedName>
    <definedName name="erfgh_5_2" hidden="1">{"PAIDLOSS",#N/A,FALSE,"PAIDLOSS";"INCLOSS",#N/A,FALSE,"INCLOSS";"pdcts",#N/A,FALSE,"PAIDCTS";"INCCTS",#N/A,FALSE,"INCCTS";"AVGCASE",#N/A,FALSE,"AVG CASE";"SUM",#N/A,FALSE,"SUM STAT";"UNPAID",#N/A,FALSE,"AVG UNPD 2"}</definedName>
    <definedName name="erfgh_5_3" hidden="1">{"PAIDLOSS",#N/A,FALSE,"PAIDLOSS";"INCLOSS",#N/A,FALSE,"INCLOSS";"pdcts",#N/A,FALSE,"PAIDCTS";"INCCTS",#N/A,FALSE,"INCCTS";"AVGCASE",#N/A,FALSE,"AVG CASE";"SUM",#N/A,FALSE,"SUM STAT";"UNPAID",#N/A,FALSE,"AVG UNPD 2"}</definedName>
    <definedName name="erfgh_5_4" hidden="1">{"PAIDLOSS",#N/A,FALSE,"PAIDLOSS";"INCLOSS",#N/A,FALSE,"INCLOSS";"pdcts",#N/A,FALSE,"PAIDCTS";"INCCTS",#N/A,FALSE,"INCCTS";"AVGCASE",#N/A,FALSE,"AVG CASE";"SUM",#N/A,FALSE,"SUM STAT";"UNPAID",#N/A,FALSE,"AVG UNPD 2"}</definedName>
    <definedName name="erfgh_5_5" hidden="1">{"PAIDLOSS",#N/A,FALSE,"PAIDLOSS";"INCLOSS",#N/A,FALSE,"INCLOSS";"pdcts",#N/A,FALSE,"PAIDCTS";"INCCTS",#N/A,FALSE,"INCCTS";"AVGCASE",#N/A,FALSE,"AVG CASE";"SUM",#N/A,FALSE,"SUM STAT";"UNPAID",#N/A,FALSE,"AVG UNPD 2"}</definedName>
    <definedName name="Eric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sa" hidden="1">{#N/A,#N/A,FALSE,"מאזן בוחן";"כל_מאזן_בוחן",#N/A,FALSE,"מאזן בוחן"}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hidden="1">{#N/A,#N/A,FALSE,"KA CH  (2)"}</definedName>
    <definedName name="errr.g" hidden="1">{#N/A,#N/A,FALSE,"KA CH  (2)"}</definedName>
    <definedName name="errrr" hidden="1">{"CSC_1",#N/A,FALSE,"CSC Outputs";"CSC_2",#N/A,FALSE,"CSC Outputs"}</definedName>
    <definedName name="erryeyetyuu" hidden="1">{#N/A,#N/A,FALSE,"Pharm";#N/A,#N/A,FALSE,"WWCM"}</definedName>
    <definedName name="erryeyetyuu_1" hidden="1">{#N/A,#N/A,FALSE,"Pharm";#N/A,#N/A,FALSE,"WWCM"}</definedName>
    <definedName name="erryeyetyuu_2" hidden="1">{#N/A,#N/A,FALSE,"Pharm";#N/A,#N/A,FALSE,"WWCM"}</definedName>
    <definedName name="erryeyetyuu_3" hidden="1">{#N/A,#N/A,FALSE,"Pharm";#N/A,#N/A,FALSE,"WWCM"}</definedName>
    <definedName name="erryeyetyuu_4" hidden="1">{#N/A,#N/A,FALSE,"Pharm";#N/A,#N/A,FALSE,"WWCM"}</definedName>
    <definedName name="ert" hidden="1">#REF!</definedName>
    <definedName name="ERTFDSG" hidden="1">{#N/A,#N/A,FALSE,"PGW"}</definedName>
    <definedName name="ertr" hidden="1">{#N/A,#N/A,FALSE,"Umsatz 99";#N/A,#N/A,FALSE,"ER 99 "}</definedName>
    <definedName name="Ertragssteuersatz">#REF!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yer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argf">{"'1-TheatreBkgs'!$A$1:$L$102"}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nrc100c1_values">{"FTSE100","COMPANIES",TRUE}</definedName>
    <definedName name="esnrc33c1_values">{"EUMOT","COMPANIES",TRUE}</definedName>
    <definedName name="esnrc39c1_values" hidden="1">{"AT","COMPANIES",TRUE}</definedName>
    <definedName name="esnrc56c1_values">{"ASCONGRP","COMPANIES",TRUE}</definedName>
    <definedName name="esnrc63c1_values">{"EUUTIGRP","COMPANIES",TRUE}</definedName>
    <definedName name="esnrc91c1_values">{"EUUTI","COMPANIES",TRUE}</definedName>
    <definedName name="ESOP">#REF!</definedName>
    <definedName name="esrfgh" hidden="1">{"Reported Interpolated Dev Factors",#N/A,FALSE,"Interpolation";"Paid Interpolated Dev Factors",#N/A,FALSE,"Interpolation";"Reported Claim Interpolated Dev Factors",#N/A,FALSE,"Interpolation"}</definedName>
    <definedName name="esrfgh_1" hidden="1">{"Reported Interpolated Dev Factors",#N/A,FALSE,"Interpolation";"Paid Interpolated Dev Factors",#N/A,FALSE,"Interpolation";"Reported Claim Interpolated Dev Factors",#N/A,FALSE,"Interpolation"}</definedName>
    <definedName name="esrfgh_1_1" hidden="1">{"Reported Interpolated Dev Factors",#N/A,FALSE,"Interpolation";"Paid Interpolated Dev Factors",#N/A,FALSE,"Interpolation";"Reported Claim Interpolated Dev Factors",#N/A,FALSE,"Interpolation"}</definedName>
    <definedName name="esrfgh_1_2" hidden="1">{"Reported Interpolated Dev Factors",#N/A,FALSE,"Interpolation";"Paid Interpolated Dev Factors",#N/A,FALSE,"Interpolation";"Reported Claim Interpolated Dev Factors",#N/A,FALSE,"Interpolation"}</definedName>
    <definedName name="esrfgh_1_3" hidden="1">{"Reported Interpolated Dev Factors",#N/A,FALSE,"Interpolation";"Paid Interpolated Dev Factors",#N/A,FALSE,"Interpolation";"Reported Claim Interpolated Dev Factors",#N/A,FALSE,"Interpolation"}</definedName>
    <definedName name="esrfgh_1_4" hidden="1">{"Reported Interpolated Dev Factors",#N/A,FALSE,"Interpolation";"Paid Interpolated Dev Factors",#N/A,FALSE,"Interpolation";"Reported Claim Interpolated Dev Factors",#N/A,FALSE,"Interpolation"}</definedName>
    <definedName name="esrfgh_1_5" hidden="1">{"Reported Interpolated Dev Factors",#N/A,FALSE,"Interpolation";"Paid Interpolated Dev Factors",#N/A,FALSE,"Interpolation";"Reported Claim Interpolated Dev Factors",#N/A,FALSE,"Interpolation"}</definedName>
    <definedName name="esrfgh_2" hidden="1">{"Reported Interpolated Dev Factors",#N/A,FALSE,"Interpolation";"Paid Interpolated Dev Factors",#N/A,FALSE,"Interpolation";"Reported Claim Interpolated Dev Factors",#N/A,FALSE,"Interpolation"}</definedName>
    <definedName name="esrfgh_2_1" hidden="1">{"Reported Interpolated Dev Factors",#N/A,FALSE,"Interpolation";"Paid Interpolated Dev Factors",#N/A,FALSE,"Interpolation";"Reported Claim Interpolated Dev Factors",#N/A,FALSE,"Interpolation"}</definedName>
    <definedName name="esrfgh_2_2" hidden="1">{"Reported Interpolated Dev Factors",#N/A,FALSE,"Interpolation";"Paid Interpolated Dev Factors",#N/A,FALSE,"Interpolation";"Reported Claim Interpolated Dev Factors",#N/A,FALSE,"Interpolation"}</definedName>
    <definedName name="esrfgh_2_3" hidden="1">{"Reported Interpolated Dev Factors",#N/A,FALSE,"Interpolation";"Paid Interpolated Dev Factors",#N/A,FALSE,"Interpolation";"Reported Claim Interpolated Dev Factors",#N/A,FALSE,"Interpolation"}</definedName>
    <definedName name="esrfgh_2_4" hidden="1">{"Reported Interpolated Dev Factors",#N/A,FALSE,"Interpolation";"Paid Interpolated Dev Factors",#N/A,FALSE,"Interpolation";"Reported Claim Interpolated Dev Factors",#N/A,FALSE,"Interpolation"}</definedName>
    <definedName name="esrfgh_2_5" hidden="1">{"Reported Interpolated Dev Factors",#N/A,FALSE,"Interpolation";"Paid Interpolated Dev Factors",#N/A,FALSE,"Interpolation";"Reported Claim Interpolated Dev Factors",#N/A,FALSE,"Interpolation"}</definedName>
    <definedName name="esrfgh_3" hidden="1">{"Reported Interpolated Dev Factors",#N/A,FALSE,"Interpolation";"Paid Interpolated Dev Factors",#N/A,FALSE,"Interpolation";"Reported Claim Interpolated Dev Factors",#N/A,FALSE,"Interpolation"}</definedName>
    <definedName name="esrfgh_3_1" hidden="1">{"Reported Interpolated Dev Factors",#N/A,FALSE,"Interpolation";"Paid Interpolated Dev Factors",#N/A,FALSE,"Interpolation";"Reported Claim Interpolated Dev Factors",#N/A,FALSE,"Interpolation"}</definedName>
    <definedName name="esrfgh_3_2" hidden="1">{"Reported Interpolated Dev Factors",#N/A,FALSE,"Interpolation";"Paid Interpolated Dev Factors",#N/A,FALSE,"Interpolation";"Reported Claim Interpolated Dev Factors",#N/A,FALSE,"Interpolation"}</definedName>
    <definedName name="esrfgh_3_3" hidden="1">{"Reported Interpolated Dev Factors",#N/A,FALSE,"Interpolation";"Paid Interpolated Dev Factors",#N/A,FALSE,"Interpolation";"Reported Claim Interpolated Dev Factors",#N/A,FALSE,"Interpolation"}</definedName>
    <definedName name="esrfgh_3_4" hidden="1">{"Reported Interpolated Dev Factors",#N/A,FALSE,"Interpolation";"Paid Interpolated Dev Factors",#N/A,FALSE,"Interpolation";"Reported Claim Interpolated Dev Factors",#N/A,FALSE,"Interpolation"}</definedName>
    <definedName name="esrfgh_3_5" hidden="1">{"Reported Interpolated Dev Factors",#N/A,FALSE,"Interpolation";"Paid Interpolated Dev Factors",#N/A,FALSE,"Interpolation";"Reported Claim Interpolated Dev Factors",#N/A,FALSE,"Interpolation"}</definedName>
    <definedName name="esrfgh_4" hidden="1">{"Reported Interpolated Dev Factors",#N/A,FALSE,"Interpolation";"Paid Interpolated Dev Factors",#N/A,FALSE,"Interpolation";"Reported Claim Interpolated Dev Factors",#N/A,FALSE,"Interpolation"}</definedName>
    <definedName name="esrfgh_4_1" hidden="1">{"Reported Interpolated Dev Factors",#N/A,FALSE,"Interpolation";"Paid Interpolated Dev Factors",#N/A,FALSE,"Interpolation";"Reported Claim Interpolated Dev Factors",#N/A,FALSE,"Interpolation"}</definedName>
    <definedName name="esrfgh_4_2" hidden="1">{"Reported Interpolated Dev Factors",#N/A,FALSE,"Interpolation";"Paid Interpolated Dev Factors",#N/A,FALSE,"Interpolation";"Reported Claim Interpolated Dev Factors",#N/A,FALSE,"Interpolation"}</definedName>
    <definedName name="esrfgh_4_3" hidden="1">{"Reported Interpolated Dev Factors",#N/A,FALSE,"Interpolation";"Paid Interpolated Dev Factors",#N/A,FALSE,"Interpolation";"Reported Claim Interpolated Dev Factors",#N/A,FALSE,"Interpolation"}</definedName>
    <definedName name="esrfgh_4_4" hidden="1">{"Reported Interpolated Dev Factors",#N/A,FALSE,"Interpolation";"Paid Interpolated Dev Factors",#N/A,FALSE,"Interpolation";"Reported Claim Interpolated Dev Factors",#N/A,FALSE,"Interpolation"}</definedName>
    <definedName name="esrfgh_4_5" hidden="1">{"Reported Interpolated Dev Factors",#N/A,FALSE,"Interpolation";"Paid Interpolated Dev Factors",#N/A,FALSE,"Interpolation";"Reported Claim Interpolated Dev Factors",#N/A,FALSE,"Interpolation"}</definedName>
    <definedName name="esrfgh_5" hidden="1">{"Reported Interpolated Dev Factors",#N/A,FALSE,"Interpolation";"Paid Interpolated Dev Factors",#N/A,FALSE,"Interpolation";"Reported Claim Interpolated Dev Factors",#N/A,FALSE,"Interpolation"}</definedName>
    <definedName name="esrfgh_5_1" hidden="1">{"Reported Interpolated Dev Factors",#N/A,FALSE,"Interpolation";"Paid Interpolated Dev Factors",#N/A,FALSE,"Interpolation";"Reported Claim Interpolated Dev Factors",#N/A,FALSE,"Interpolation"}</definedName>
    <definedName name="esrfgh_5_2" hidden="1">{"Reported Interpolated Dev Factors",#N/A,FALSE,"Interpolation";"Paid Interpolated Dev Factors",#N/A,FALSE,"Interpolation";"Reported Claim Interpolated Dev Factors",#N/A,FALSE,"Interpolation"}</definedName>
    <definedName name="esrfgh_5_3" hidden="1">{"Reported Interpolated Dev Factors",#N/A,FALSE,"Interpolation";"Paid Interpolated Dev Factors",#N/A,FALSE,"Interpolation";"Reported Claim Interpolated Dev Factors",#N/A,FALSE,"Interpolation"}</definedName>
    <definedName name="esrfgh_5_4" hidden="1">{"Reported Interpolated Dev Factors",#N/A,FALSE,"Interpolation";"Paid Interpolated Dev Factors",#N/A,FALSE,"Interpolation";"Reported Claim Interpolated Dev Factors",#N/A,FALSE,"Interpolation"}</definedName>
    <definedName name="esrfgh_5_5" hidden="1">{"Reported Interpolated Dev Factors",#N/A,FALSE,"Interpolation";"Paid Interpolated Dev Factors",#N/A,FALSE,"Interpolation";"Reported Claim Interpolated Dev Factors",#N/A,FALSE,"Interpolation"}</definedName>
    <definedName name="ESSAI" hidden="1">{#N/A,#N/A,FALSE,"Pharm";#N/A,#N/A,FALSE,"WWCM"}</definedName>
    <definedName name="ESSAI_1" hidden="1">{#N/A,#N/A,FALSE,"Pharm";#N/A,#N/A,FALSE,"WWCM"}</definedName>
    <definedName name="ESSAI_2" hidden="1">{#N/A,#N/A,FALSE,"Pharm";#N/A,#N/A,FALSE,"WWCM"}</definedName>
    <definedName name="ESSAI_3" hidden="1">{#N/A,#N/A,FALSE,"Pharm";#N/A,#N/A,FALSE,"WWCM"}</definedName>
    <definedName name="ESSAI_4" hidden="1">{#N/A,#N/A,FALSE,"Pharm";#N/A,#N/A,FALSE,"WWCM"}</definedName>
    <definedName name="EssLatest">"01_YTD"</definedName>
    <definedName name="EssOptions">"A1110000000011001011001101000_03---00"</definedName>
    <definedName name="Estaff">#REF!</definedName>
    <definedName name="Estimate" hidden="1">{#N/A,#N/A,FALSE,"P&amp;L";#N/A,#N/A,FALSE,"Capital";#N/A,#N/A,FALSE,"Summary";#N/A,#N/A,FALSE,"VAR Rec";#N/A,#N/A,FALSE,"EBIT Rec"}</definedName>
    <definedName name="Estimate_2000">#REF!</definedName>
    <definedName name="et" hidden="1">{"Test",#N/A,FALSE,"Index";#N/A,"RISK",FALSE,"MarketProjection"}</definedName>
    <definedName name="et_1" hidden="1">{"Test",#N/A,FALSE,"Index";#N/A,"RISK",FALSE,"MarketProjection"}</definedName>
    <definedName name="etet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FCq">#REF!</definedName>
    <definedName name="etr" hidden="1">{#N/A,#N/A,FALSE,"FACTSHEETS";#N/A,#N/A,FALSE,"pump";#N/A,#N/A,FALSE,"filter"}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BinDelta">#REF!</definedName>
    <definedName name="EuBinGamma">#REF!</definedName>
    <definedName name="EuBinRho1">#REF!</definedName>
    <definedName name="EuBinRho2">#REF!</definedName>
    <definedName name="EuBinTheta">#REF!</definedName>
    <definedName name="EuBinVega">#REF!</definedName>
    <definedName name="EUnits">#REF!</definedName>
    <definedName name="EUR">#REF!</definedName>
    <definedName name="Euro">#REF!</definedName>
    <definedName name="EURO_Rate">#REF!</definedName>
    <definedName name="EuroDollar">#REF!</definedName>
    <definedName name="EuroDollarFactor">#REF!</definedName>
    <definedName name="EuroDollarQ408">#REF!</definedName>
    <definedName name="EUROPA" hidden="1">{"assets",#N/A,FALSE,"historicBS";"liab",#N/A,FALSE,"historicBS";"is",#N/A,FALSE,"historicIS";"ratios",#N/A,FALSE,"ratios"}</definedName>
    <definedName name="Europe">#REF!</definedName>
    <definedName name="Europe_Share">#REF!</definedName>
    <definedName name="EUSCA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ev.Calculation">-4135</definedName>
    <definedName name="ev.Initialized">FALSE</definedName>
    <definedName name="EV__ALLOWSTOPEXPAND__">1</definedName>
    <definedName name="EV__CVPARAMS__">"Any by Any!$B$17:$C$38;"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42292.4863425926</definedName>
    <definedName name="EV__LOCKEDCVW__BILLING">"BTR_ALLBTR,BIN_AllBusInd,BAR_ALL_BUS_AREAS,CAT_ACTUAL,ACC_BillQ,CTY_ALLCTRY,P_GBP,DSR_TOTAL_DSRC,BDC_TOTAL_DC,MKT_ALLMK,2006.TOTAL,PIN_Total_Pind,PRD_1.1.2.2,STO_CGROUP_ALLAI,VEN_ALLVENDOR,PERIODIC,"</definedName>
    <definedName name="EV__LOCKEDCVW__BILLING_SUMMARY">"BIN_AllBusInd,CAT_BUDGET_v3,ACC_NetRev,G_EUR,DSR_TOTAL_DSRC,BDC_02,LOB_000,MKT_ALLMK,2008.TOTAL,PIN_Total_Pind,PRD_1.1.2.2,VEN_CGROUP_OTHER,YTD,"</definedName>
    <definedName name="EV__LOCKEDCVW__CASHFLOW" hidden="1">"A_TOTCFA,AC_CASHAC,ACTUAL,LC,E_QSG,2004.TOTAL,PERIODIC,"</definedName>
    <definedName name="EV__LOCKEDCVW__CONSO" hidden="1">"A_NONE_BALSHT,B_ALL,ACTUAL,C_ALL,LC,TOTCONSO,E_200,G_ALL,2007.JAN,PERIODIC,"</definedName>
    <definedName name="EV__LOCKEDCVW__CONSOLIDATIONS" hidden="1">"CREV,STANDARD,TotalAdj,NetSales,All_InterCo,BT,0XKR,USD,2007.Q2,PERIODIC,"</definedName>
    <definedName name="EV__LOCKEDCVW__CORPOPS" hidden="1">"A_None_BALSHT,B_ALL,ACTUAL,C_ALL,LC,TotConso,E_CorpOps,G_ALL,2004.TOTAL,PERIODIC,"</definedName>
    <definedName name="EV__LOCKEDCVW__FIN_CASHFLOW">"CFA_INC_CLCSHPOS,CFC_ACTUAL,CMP_EAP,P_GBP,FDS_ALL,CFI_ALL_INTCO,1999.TOTAL,PERIODIC,"</definedName>
    <definedName name="EV__LOCKEDCVW__FIN_OPEX">"G_EUR,FIN_GR01,BUN_ALL,CAT_BUDGET_v3,CMP_EAP,FDS_ALL,FDVA_066,MOV_END,MKT_ALLMK,2008.TOTAL,RVP_ALL,YTD,"</definedName>
    <definedName name="EV__LOCKEDCVW__FINANCE" hidden="1">"Miles,Plan,TotalAdj,TOT_DEPT,TOT_COMPANY,TOT_LOB,2008.total,PERIODIC,"</definedName>
    <definedName name="EV__LOCKEDCVW__FPR" hidden="1">"A_All_RVNUES,B_ALL,ACTUAL,C_ALL,LC,TotConso,D_ALL,E_200,P_ALL,S_ALL,2007.JAN,PERIODIC,"</definedName>
    <definedName name="EV__LOCKEDCVW__FPR_NEW" hidden="1">"A_All_RVNUES,B_ALL,ACTUAL,C_ALL,USD,TotConso,D_ALL,E_QSG,P_ALL,S_ALL,2005.Q3,PERIODIC,"</definedName>
    <definedName name="EV__LOCKEDCVW__HBG_REPORTING">"BTO_AllBillTo,CAT_ACTUAL,ACC_NetRev,P_GBP,DSR_TOTAL_DSRC,BDC_TOTAL_DC,MKT_ALLMK,2007.SEP,PRD_TOTAL_HBG,SDT_TOTALSD,STO_AllSoldTo,VEN_ALLVENDOR,PERIODIC,"</definedName>
    <definedName name="EV__LOCKEDCVW__INTERCOMATCHING" hidden="1">"ICAssets,Actual,Input,E_All,I_All,2004.TOTAL,USD,PERIODIC,"</definedName>
    <definedName name="EV__LOCKEDCVW__KPI" hidden="1">"KPISales,B_ALL,ACTUAL,C_ALL,LC,E_QuikEur,2006.OCT10,PERIODIC,"</definedName>
    <definedName name="EV__LOCKEDCVW__PAYROLL">"11250,Actual,TotalAdj,TOT_DEPT,ALLEMPL,TOT_COMPANY_PF,Tot_Job,TOT_LOB,XCG,2008.Total,4215,PERIODIC,"</definedName>
    <definedName name="EV__LOCKEDCVW__PLANNING" hidden="1">"AA_NETINC,OutlookApr_AOPFx,CO_NoCompany,Total_Mgmt,DC_450,Trade,PC_P0T7.TOTAL,USD,2012.TOTAL,Periodic,"</definedName>
    <definedName name="EV__LOCKEDCVW__PRODUCTLINE" hidden="1">"Ord,ACTUAL,GrandTotal,AllDiv,BT,MILX,AllPLoasis,USD,2002.TOTAL,PERIODIC,"</definedName>
    <definedName name="EV__LOCKEDCVW__RATE">"TotalEntity2,P_GBP,2007.TOTAL,RAT_PLA_MTH,CAT_ACTUAL,PERIODIC,"</definedName>
    <definedName name="EV__LOCKEDCVW__RATE_INTERCO" hidden="1">"Actual,Avg,Default,2004.TOTAL,USD,PERIODIC,"</definedName>
    <definedName name="EV__LOCKEDCVW__RATEKPI" hidden="1">"ACTUAL,USD,Avg,Default,2004.TOTAL,PERIODIC,"</definedName>
    <definedName name="EV__LOCKEDCVW__REVENUE">"Balance_Sheet,Actual,TOT_CUSTOMERS,TotalAdj,TOT_COMPANY_PF,TOT_LOB,2005.TOTAL,PERIODIC,"</definedName>
    <definedName name="EV__LOCKEDCVW__SAFETY">"Accidents,Actual,TotalAdj,TOT_DEPT,TOT_COMPANY_PF,TOT_LOB,2005.TOTAL,PERIODIC,"</definedName>
    <definedName name="EV__LOCKEDCVW__SALARYPLANNING">"AllAccounts,grande,ACTUAL,TotalAdj,AllEmployees,AllGrades,2000.TOTAL,PERIODIC,"</definedName>
    <definedName name="EV__LOCKEDCVW__TEST">"Tot_Broker_Rev,Actual,TotalAdj,TOT_COMPANY,TOT_LOB,2008.APR,TOT_DEPT,PERIODIC,"</definedName>
    <definedName name="EV__LOCKEDCVW__TSL_REPORTING">"BTO_AllBillTo,CAT_ACTUAL,ACC_NetRev,P_GBP,DSR_TOTAL_DSRC,BDC_TOTAL_DC,MKT_ALLMK,0000.TOTAL,PRD_TOTAL_TSL,SDT_TOTALSD,STO_AllSoldTo,VEN_ALLVENDOR,PERIODIC,"</definedName>
    <definedName name="EV__LOCKEDCVW__WEEKLYSALES">"TOTAL_SALES,ACTUAL,TOTAL_DATASRC,TOTAL_DEPTS,BRGTOTAL1,TOTAL_PROJECT,LC,2010.JUL.W2,Periodic,"</definedName>
    <definedName name="EV__LOCKSTATUS__" hidden="1">2</definedName>
    <definedName name="EV__MAXEXPCOLS__" hidden="1">255</definedName>
    <definedName name="EV__MAXEXPROWS__" hidden="1">65535</definedName>
    <definedName name="EV__MEMORYCVW__" hidden="1">0</definedName>
    <definedName name="EV__MEMORYCVW__IS_VAR.XLT_MEASURES" hidden="1">"PERIODIC"</definedName>
    <definedName name="EV__MEMORYCVW__TOTCONSOLIDATING_COLL_PL.XLT_MEASURES" hidden="1">"PERIODIC"</definedName>
    <definedName name="EV__MEMORYCVW__TOTCONSOLIDATING_COLL_PL.XLT_PRODUCT" hidden="1">"TOT_PROD"</definedName>
    <definedName name="EV__MEMORYCVW__TOTCONSOLIDATING_COLL_PL.XLT_RPTCURRENCY" hidden="1">"USD"</definedName>
    <definedName name="EV__MEMORYCVW__TOTCONSOLIDATING_COLL_PL.XLT_TIME" hidden="1">"2006.APR"</definedName>
    <definedName name="EV__USERCHANGEOPTIONS__" hidden="1">1</definedName>
    <definedName name="EV__WBEVMODE__" hidden="1">1</definedName>
    <definedName name="EV__WBREFOPTIONS__" hidden="1">134217728</definedName>
    <definedName name="EV__WBVERSION__" hidden="1">0</definedName>
    <definedName name="EV__WSINFO__" hidden="1">"silver"</definedName>
    <definedName name="EV1Other1">#REF!</definedName>
    <definedName name="EV1Other2">#REF!</definedName>
    <definedName name="EV1OtherLTM">#REF!</definedName>
    <definedName name="EV2Other1">#REF!</definedName>
    <definedName name="EV2Other2">#REF!</definedName>
    <definedName name="EV2OtherLTM">#REF!</definedName>
    <definedName name="EV3Other1">#REF!</definedName>
    <definedName name="EV3Other2">#REF!</definedName>
    <definedName name="EV3OtherLTM">#REF!</definedName>
    <definedName name="EVCashFlow1">#REF!</definedName>
    <definedName name="EVCashFlow2">#REF!</definedName>
    <definedName name="EVCashFlowLTM">#REF!</definedName>
    <definedName name="EVDESCRIPTION">"  "</definedName>
    <definedName name="EVEBIT1">#REF!</definedName>
    <definedName name="EVEBIT2">#REF!</definedName>
    <definedName name="EVEBITDA1">#REF!</definedName>
    <definedName name="EVEBITDA2">#REF!</definedName>
    <definedName name="EVEBITDALTM">#REF!</definedName>
    <definedName name="EVEBITLTM">#REF!</definedName>
    <definedName name="EVENT">#REF!</definedName>
    <definedName name="evergreen_ar">#REF!</definedName>
    <definedName name="evergreen_inv">#REF!</definedName>
    <definedName name="EVMAXHIER">0</definedName>
    <definedName name="EVNetInc1">#REF!</definedName>
    <definedName name="EVNetInc2">#REF!</definedName>
    <definedName name="EVNetIncLTM">#REF!</definedName>
    <definedName name="EVPRINTHIER">1</definedName>
    <definedName name="EVRevenues1">#REF!</definedName>
    <definedName name="EVRevenues2">#REF!</definedName>
    <definedName name="EVRevenuesLTM">#REF!</definedName>
    <definedName name="EVSEPARATE">FALSE</definedName>
    <definedName name="ew">#REF!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EWEWEWE" hidden="1">#REF!</definedName>
    <definedName name="ewq" hidden="1">{"oct_res_comm",#N/A,FALSE,"VarToBud"}</definedName>
    <definedName name="ewqee">{"'NPCGUIDELINES'!$A$1:$J$41"}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hidden="1">{#N/A,#N/A,FALSE,"Projections";#N/A,#N/A,FALSE,"Multiples Valuation";#N/A,#N/A,FALSE,"LBO";#N/A,#N/A,FALSE,"Multiples_Sensitivity";#N/A,#N/A,FALSE,"Summary"}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2" hidden="1">{#N/A,#N/A,FALSE,"REPORT"}</definedName>
    <definedName name="ewwe_3" hidden="1">{#N/A,#N/A,FALSE,"REPORT"}</definedName>
    <definedName name="ewwe_4" hidden="1">{#N/A,#N/A,FALSE,"REPORT"}</definedName>
    <definedName name="EWWF" hidden="1">{#N/A,#N/A,FALSE,"FINAL"}</definedName>
    <definedName name="Ex">#REF!</definedName>
    <definedName name="ExactAddinConnection">"001"</definedName>
    <definedName name="ExactAddinConnection.001">"MARGE;001;jdarnell;0"</definedName>
    <definedName name="ExactAddinConnection.001_1">"plastec-data;001;jyoung;0"</definedName>
    <definedName name="ExactAddinConnection.002">"MARGE;002;jdarnell;0"</definedName>
    <definedName name="ExactAddinConnection.003">"SRV-SQL01\\RESSOFTWARE;003;never;1"</definedName>
    <definedName name="ExactAddinConnection.004">"SRV-SQL01\\RESSOFTWARE;004;never;1"</definedName>
    <definedName name="ExactAddinConnection.005">"SRV-SQL01\\RESSOFTWARE;005;never;1"</definedName>
    <definedName name="ExactAddinConnection.006">"SRV-SQL01\\RESSOFTWARE;006;never;1"</definedName>
    <definedName name="ExactAddinConnection.008">"SRV-SQL01\\RESSOFTWARE;008;never;1"</definedName>
    <definedName name="ExactAddinConnection.009">"SRV-SQL01\\RESSOFTWARE;009;never;1"</definedName>
    <definedName name="ExactAddinConnection.010">"MARGE;010;jdarnell;0"</definedName>
    <definedName name="ExactAddinConnection.011">"SRV-SQL01\\RESSOFTWARE;001;never;1"</definedName>
    <definedName name="ExactAddinConnection.012">"SRV-SQL01\\RESSOFTWARE;012;comber;1"</definedName>
    <definedName name="ExactAddinConnection.020">"MARGE;020;jdarnell;0"</definedName>
    <definedName name="ExactAddinConnection.034">"MARGE;034;jdarnell;0"</definedName>
    <definedName name="ExactAddinConnection.100">"SMS-MACOLA;100;bmclean;0"</definedName>
    <definedName name="ExactAddinConnection.102" hidden="1">"Billings;102;tvandermeer;1"</definedName>
    <definedName name="ExactAddinReports">1</definedName>
    <definedName name="EXB">#REF!</definedName>
    <definedName name="EXBB">#REF!</definedName>
    <definedName name="exbi">#REF!</definedName>
    <definedName name="EXBII1">#REF!</definedName>
    <definedName name="EXBII2">#REF!</definedName>
    <definedName name="EXBII3">#REF!</definedName>
    <definedName name="EXBII4">#REF!</definedName>
    <definedName name="EXBII5">#REF!</definedName>
    <definedName name="EXBIII1">#REF!</definedName>
    <definedName name="EXBIV1">#REF!</definedName>
    <definedName name="EXBIV2">#REF!</definedName>
    <definedName name="EXBIV3">#REF!</definedName>
    <definedName name="EXBIV4">#REF!</definedName>
    <definedName name="EXBIV5A">#REF!</definedName>
    <definedName name="EXBIV5B">#REF!</definedName>
    <definedName name="EXBIV6A">#REF!</definedName>
    <definedName name="EXBIV6B">#REF!</definedName>
    <definedName name="ExbMult_Total" hidden="1">#REF!</definedName>
    <definedName name="exbnumlist" hidden="1">#REF!</definedName>
    <definedName name="EXBV1">#REF!</definedName>
    <definedName name="EXBV2">#REF!</definedName>
    <definedName name="EXBV3">#REF!</definedName>
    <definedName name="EXBV4">#REF!</definedName>
    <definedName name="EXBV5">#REF!</definedName>
    <definedName name="EXBV6">#REF!</definedName>
    <definedName name="exbwpname">#REF!</definedName>
    <definedName name="EXC">#REF!</definedName>
    <definedName name="Excel_BuiltIn_Print_Area_10">"$#REF!.$A$1:$G$10"</definedName>
    <definedName name="Excel_BuiltIn_Print_Area_11">"$#REF!.$A$1:$G$11"</definedName>
    <definedName name="Excel_BuiltIn_Print_Area_12">"$#REF!.$A$1:$N$1"</definedName>
    <definedName name="Excel_BuiltIn_Print_Area_2">"$#REF!.$A$1:$N$1"</definedName>
    <definedName name="Excel_BuiltIn_Print_Area_3">"$#REF!.$A$1:$M$33"</definedName>
    <definedName name="Excel_BuiltIn_Print_Area_4">"$#REF!.$A$1:$G$10;$#REF!.$A$12:$G$28;$#REF!.$A$50:$J$74"</definedName>
    <definedName name="Excel_BuiltIn_Print_Area_5">"$#REF!.$A$1:$G$11"</definedName>
    <definedName name="Excel_BuiltIn_Print_Area_6">"$#REF!.$A$1:$G$11"</definedName>
    <definedName name="Excel_BuiltIn_Print_Area_7">"$#REF!.$A$1:$H$11"</definedName>
    <definedName name="Excel_BuiltIn_Print_Area_8">"$#REF!.$A$1:$G$11"</definedName>
    <definedName name="Excel_BuiltIn_Print_Area_9">"$#REF!.$A$1:$G$11"</definedName>
    <definedName name="ExcessCash">#REF!</definedName>
    <definedName name="EXCESSCF">#REF!</definedName>
    <definedName name="Excg">#REF!</definedName>
    <definedName name="exch">#REF!</definedName>
    <definedName name="exch96">'[40]תזרים מזומנים'!$L$4</definedName>
    <definedName name="Exchange">#REF!</definedName>
    <definedName name="Exchange_Rate">#REF!</definedName>
    <definedName name="Exchange_Ratio">#REF!</definedName>
    <definedName name="ExchangeRatio">#REF!</definedName>
    <definedName name="exchangrates">#REF!</definedName>
    <definedName name="exchr">#REF!</definedName>
    <definedName name="exclude_large_claimant_ind" hidden="1">#REF!</definedName>
    <definedName name="Exclude_MDC_Range" hidden="1">#REF!</definedName>
    <definedName name="ExcRate">#REF!</definedName>
    <definedName name="Exec_SUmmary_Default_text" hidden="1">#REF!</definedName>
    <definedName name="ExecGrowthPct">#REF!</definedName>
    <definedName name="Executive">#REF!</definedName>
    <definedName name="eXelate_fee">#REF!</definedName>
    <definedName name="exercise_options">#REF!</definedName>
    <definedName name="Exercise_Price">#REF!</definedName>
    <definedName name="ExercisePeriodEndsDays">#REF!</definedName>
    <definedName name="ExercisePeriodEndsMonths">#REF!</definedName>
    <definedName name="EXERCISEPRICE">#REF!</definedName>
    <definedName name="ExerciseRecord1Date">#REF!</definedName>
    <definedName name="ExerciseRecord1Value">#REF!</definedName>
    <definedName name="ExerciseRecord2Date">#REF!</definedName>
    <definedName name="ExerciseRecord2Value">#REF!</definedName>
    <definedName name="Exh5.2" hidden="1">#REF!</definedName>
    <definedName name="exh6p1">#REF!</definedName>
    <definedName name="exh6p10">#REF!</definedName>
    <definedName name="exh6p11">#REF!</definedName>
    <definedName name="exh6p12">#REF!</definedName>
    <definedName name="exh6p13">#REF!</definedName>
    <definedName name="exh6p14">#REF!</definedName>
    <definedName name="exh6p15">#REF!</definedName>
    <definedName name="exh6p16">#REF!</definedName>
    <definedName name="exh6p17">#REF!</definedName>
    <definedName name="exh6p18">#REF!</definedName>
    <definedName name="exh6p19">#REF!</definedName>
    <definedName name="exh6p2">#REF!</definedName>
    <definedName name="exh6p20">#REF!</definedName>
    <definedName name="exh6p21">#REF!</definedName>
    <definedName name="exh6p22">#REF!</definedName>
    <definedName name="exh6p23">#REF!</definedName>
    <definedName name="exh6p24">#REF!</definedName>
    <definedName name="exh6p25">#REF!</definedName>
    <definedName name="exh6p26">#REF!</definedName>
    <definedName name="exh6p27">#REF!</definedName>
    <definedName name="exh6p28">#REF!</definedName>
    <definedName name="exh6p29">#REF!</definedName>
    <definedName name="exh6p3">#REF!</definedName>
    <definedName name="exh6p30">#REF!</definedName>
    <definedName name="exh6p4">#REF!</definedName>
    <definedName name="exh6p5">#REF!</definedName>
    <definedName name="exh6p6">#REF!</definedName>
    <definedName name="exh6p7">#REF!</definedName>
    <definedName name="exh6p8">#REF!</definedName>
    <definedName name="exh6p9">#REF!</definedName>
    <definedName name="EXHIBIT_4">#REF!</definedName>
    <definedName name="EXHIBIT_5">#REF!</definedName>
    <definedName name="EXHIBIT_6">#REF!</definedName>
    <definedName name="EXHIBIT_7">#REF!</definedName>
    <definedName name="EXHIBIT_8">#REF!</definedName>
    <definedName name="EXHIBIT_9">#REF!</definedName>
    <definedName name="EXHT">15</definedName>
    <definedName name="Exit">#REF!</definedName>
    <definedName name="Exit_Multiple">#REF!</definedName>
    <definedName name="Exit_Valuation">#REF!</definedName>
    <definedName name="EXITYEAR">#REF!</definedName>
    <definedName name="exp">#REF!</definedName>
    <definedName name="EXP_OVERVIEW">#REF!</definedName>
    <definedName name="expanded" hidden="1">{"printceo5",#N/A,FALSE,"CEO";"prints15",#N/A,FALSE,"S1";"printdepr5",#N/A,FALSE,"DEPR"}</definedName>
    <definedName name="ExpandedTable">TRUE</definedName>
    <definedName name="EXPCONTRACT">#REF!</definedName>
    <definedName name="Expense">#REF!</definedName>
    <definedName name="ExpenseRate">#REF!</definedName>
    <definedName name="Expenses">#REF!</definedName>
    <definedName name="ExpensesList">[30]Parameters!$N$3:$N$20</definedName>
    <definedName name="ExpensesQ3">#REF!</definedName>
    <definedName name="expga">#REF!</definedName>
    <definedName name="Exploration___Prod._Real_Estate">#REF!</definedName>
    <definedName name="expmkt">#REF!</definedName>
    <definedName name="EXPORT">#REF!</definedName>
    <definedName name="EXPP">#REF!</definedName>
    <definedName name="expsales">#REF!</definedName>
    <definedName name="ExRate">#REF!</definedName>
    <definedName name="EXTN_Vlookup">#REF!</definedName>
    <definedName name="Extra_Months">[15]Index!$D$2:$J$14</definedName>
    <definedName name="_xlnm.Extract">#REF!</definedName>
    <definedName name="Extract_MI">#REF!</definedName>
    <definedName name="eyal">#REF!</definedName>
    <definedName name="eydsr" hidden="1">{#N/A,"PURCHM",FALSE,"Business Analysis";#N/A,"SPADD",FALSE,"Business Analysis"}</definedName>
    <definedName name="eyteye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ey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">#REF!</definedName>
    <definedName name="F.A">#REF!</definedName>
    <definedName name="f.ffff" hidden="1">{#N/A,#N/A,FALSE,"Umsatz 99";#N/A,#N/A,FALSE,"ER 99 "}</definedName>
    <definedName name="F\" hidden="1">{#N/A,#N/A,FALSE,"ALM-ASISC"}</definedName>
    <definedName name="F3_geographic_areas">#REF!</definedName>
    <definedName name="F3_R_AND_D">#REF!</definedName>
    <definedName name="F3_S_AND_M">#REF!</definedName>
    <definedName name="F9EmailXmlGuidCells0">"{9C0006B2-3D6D-467D-B3F0-FAA454969D07}"</definedName>
    <definedName name="F9HorizontalAxis">#REF!</definedName>
    <definedName name="F9ModelCompany">#REF!</definedName>
    <definedName name="F9OtherAxes">#REF!</definedName>
    <definedName name="F9ReportBody">#REF!</definedName>
    <definedName name="F9ReportTitle">#REF!</definedName>
    <definedName name="F9VerticalAxis">#REF!</definedName>
    <definedName name="fa">{"'2ND_QUAR'!$A$1:$P$106"}</definedName>
    <definedName name="FA_AUG">#REF!</definedName>
    <definedName name="FA_DEC">#REF!</definedName>
    <definedName name="FA_JAN_19">#REF!</definedName>
    <definedName name="FA_JUL">#REF!</definedName>
    <definedName name="FA_NOV">#REF!</definedName>
    <definedName name="FA_OCT">#REF!</definedName>
    <definedName name="FA_SEP">#REF!</definedName>
    <definedName name="faa">#REF!</definedName>
    <definedName name="FAC">#REF!</definedName>
    <definedName name="fac_dep">#REF!</definedName>
    <definedName name="fac_dep_appl1">#REF!</definedName>
    <definedName name="fac_dep_appl2">#REF!</definedName>
    <definedName name="fac_dep_pmt1">#REF!</definedName>
    <definedName name="fac_dep_pmt2">#REF!</definedName>
    <definedName name="Facade">#REF!</definedName>
    <definedName name="Face_Value">#REF!</definedName>
    <definedName name="FACharge">#REF!</definedName>
    <definedName name="FACIL">#REF!</definedName>
    <definedName name="FACILITIES">#REF!</definedName>
    <definedName name="fact30">#REF!</definedName>
    <definedName name="factor">#REF!</definedName>
    <definedName name="Factory_Card_Outlet_Corp.">#REF!</definedName>
    <definedName name="FactSetData">#REF!</definedName>
    <definedName name="FactsetDownloadData">#REF!</definedName>
    <definedName name="fadsfd" hidden="1">{#N/A,#N/A,FALSE,"Model";#N/A,#N/A,FALSE,"CapitalCosts"}</definedName>
    <definedName name="faf">#REF!</definedName>
    <definedName name="fafa">{"'NPCGUIDELINES'!$A$1:$J$41"}</definedName>
    <definedName name="fafaf">{"'NPCGUIDELINES'!$A$1:$J$41"}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irMarketValue">#REF!</definedName>
    <definedName name="FALL">#REF!</definedName>
    <definedName name="FALLFISCAL">#REF!</definedName>
    <definedName name="FALLFISCALSTD">#REF!</definedName>
    <definedName name="FALLSTD">#REF!</definedName>
    <definedName name="Family">#REF!</definedName>
    <definedName name="farm">#REF!</definedName>
    <definedName name="fas">#REF!</definedName>
    <definedName name="fas_123">#REF!</definedName>
    <definedName name="fasass">#REF!</definedName>
    <definedName name="fasass\">#REF!</definedName>
    <definedName name="fasdfs" hidden="1">{#N/A,#N/A,FALSE,"Aging Summary";#N/A,#N/A,FALSE,"Ratio Analysis";#N/A,#N/A,FALSE,"Test 120 Day Accts";#N/A,#N/A,FALSE,"Tickmarks"}</definedName>
    <definedName name="fasdfsdfsegds" hidden="1">{#N/A,#N/A,FALSE,"PMTABB";#N/A,#N/A,FALSE,"PMTABB"}</definedName>
    <definedName name="fawedfa" hidden="1">{#N/A,#N/A,FALSE,"ALM-ASISC"}</definedName>
    <definedName name="Fax">#REF!</definedName>
    <definedName name="FB">#REF!</definedName>
    <definedName name="fbb" hidden="1">{"table",#N/A,FALSE,"COVER";"income_statement",#N/A,FALSE,"COVER"}</definedName>
    <definedName name="FC">#REF!</definedName>
    <definedName name="FCB">{"'NPCGUIDELINES'!$A$1:$J$41"}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SFDFDSF" hidden="1">{#N/A,#N/A,FALSE,"ALM-ASISC"}</definedName>
    <definedName name="FCDSVFCA" hidden="1">{#N/A,#N/A,FALSE,"ALM-ASISC"}</definedName>
    <definedName name="FCode" hidden="1">#REF!</definedName>
    <definedName name="Fcst_Q1_2006">#REF!</definedName>
    <definedName name="FCST1">#REF!</definedName>
    <definedName name="FCST10">#REF!</definedName>
    <definedName name="FCST11">#REF!</definedName>
    <definedName name="FCST12">#REF!</definedName>
    <definedName name="FCST2">#REF!</definedName>
    <definedName name="FCST3">#REF!</definedName>
    <definedName name="FCST4">#REF!</definedName>
    <definedName name="FCST5">#REF!</definedName>
    <definedName name="FCST6">#REF!</definedName>
    <definedName name="FCST7">#REF!</definedName>
    <definedName name="FCST8">#REF!</definedName>
    <definedName name="FCST9">#REF!</definedName>
    <definedName name="fcuk" hidden="1">{"by departments",#N/A,TRUE,"FORECAST";"cap_headcount",#N/A,TRUE,"FORECAST";"summary",#N/A,TRUE,"FORECAST"}</definedName>
    <definedName name="fd" hidden="1">{#N/A,#N/A,FALSE,"Sales"}</definedName>
    <definedName name="fdasfds" hidden="1">{#N/A,#N/A,TRUE,"Cover sheet";#N/A,#N/A,TRUE,"INPUTS";#N/A,#N/A,TRUE,"OUTPUTS";#N/A,#N/A,TRUE,"VALUATION"}</definedName>
    <definedName name="FDC_0_0">"#"</definedName>
    <definedName name="FDC_1_0">"#"</definedName>
    <definedName name="FDC_10_0">"#"</definedName>
    <definedName name="FDC_10_1">"#"</definedName>
    <definedName name="FDC_10_2">"#"</definedName>
    <definedName name="FDC_10_3">"#"</definedName>
    <definedName name="FDC_11_0">"#"</definedName>
    <definedName name="FDC_11_1">"#"</definedName>
    <definedName name="FDC_11_2">"#"</definedName>
    <definedName name="FDC_11_3">"#"</definedName>
    <definedName name="FDC_12_0">"#"</definedName>
    <definedName name="FDC_12_1">"#"</definedName>
    <definedName name="FDC_12_2">"#"</definedName>
    <definedName name="FDC_12_3">"#"</definedName>
    <definedName name="FDC_13_0">"#"</definedName>
    <definedName name="FDC_13_1">"#"</definedName>
    <definedName name="FDC_13_2">"#"</definedName>
    <definedName name="FDC_13_3">"#"</definedName>
    <definedName name="FDC_14_0">"#"</definedName>
    <definedName name="FDC_14_1">"#"</definedName>
    <definedName name="FDC_14_2">"#"</definedName>
    <definedName name="FDC_14_3">"#"</definedName>
    <definedName name="FDC_15_0">"#"</definedName>
    <definedName name="FDC_16_0">"#"</definedName>
    <definedName name="FDC_17_0">"#"</definedName>
    <definedName name="FDC_18_0">"#"</definedName>
    <definedName name="FDC_19_0">"#"</definedName>
    <definedName name="FDC_19_1">"#"</definedName>
    <definedName name="FDC_19_2">"#"</definedName>
    <definedName name="FDC_19_3">"#"</definedName>
    <definedName name="FDC_2_0">"#"</definedName>
    <definedName name="FDC_20_0">"#"</definedName>
    <definedName name="FDC_21_0">"#"</definedName>
    <definedName name="FDC_21_1">"#"</definedName>
    <definedName name="FDC_21_2">"#"</definedName>
    <definedName name="FDC_21_3">"#"</definedName>
    <definedName name="FDC_22_0">"#"</definedName>
    <definedName name="FDC_23_0">"#"</definedName>
    <definedName name="FDC_24_0">"#"</definedName>
    <definedName name="FDC_25_0">"#"</definedName>
    <definedName name="FDC_25_1">"#"</definedName>
    <definedName name="FDC_25_2">"#"</definedName>
    <definedName name="FDC_25_3">"#"</definedName>
    <definedName name="FDC_26_0">"#"</definedName>
    <definedName name="FDC_26_1">"#"</definedName>
    <definedName name="FDC_26_2">"#"</definedName>
    <definedName name="FDC_26_3">"#"</definedName>
    <definedName name="FDC_27_0">"#"</definedName>
    <definedName name="FDC_28_0">"#"</definedName>
    <definedName name="FDC_28_1">"#"</definedName>
    <definedName name="FDC_28_2">"#"</definedName>
    <definedName name="FDC_28_3">"#"</definedName>
    <definedName name="FDC_29_0">"#"</definedName>
    <definedName name="FDC_29_1">"#"</definedName>
    <definedName name="FDC_29_2">"#"</definedName>
    <definedName name="FDC_29_3">"#"</definedName>
    <definedName name="FDC_3_0">"#"</definedName>
    <definedName name="FDC_30_0">"#"</definedName>
    <definedName name="FDC_31_0">"#"</definedName>
    <definedName name="FDC_32_0">"#"</definedName>
    <definedName name="FDC_33_0">"#"</definedName>
    <definedName name="FDC_34_0">"#"</definedName>
    <definedName name="FDC_35_0">"#"</definedName>
    <definedName name="FDC_36_0">"#"</definedName>
    <definedName name="FDC_37_0">"#"</definedName>
    <definedName name="FDC_38_0">"#"</definedName>
    <definedName name="FDC_39_0">"#"</definedName>
    <definedName name="FDC_4_0">"#"</definedName>
    <definedName name="FDC_40_0">"#"</definedName>
    <definedName name="FDC_41_0">"#"</definedName>
    <definedName name="FDC_41_1">"#"</definedName>
    <definedName name="FDC_41_2">"#"</definedName>
    <definedName name="FDC_41_3">"#"</definedName>
    <definedName name="FDC_42_0">"#"</definedName>
    <definedName name="FDC_42_1">"#"</definedName>
    <definedName name="FDC_42_2">"#"</definedName>
    <definedName name="FDC_42_3">"#"</definedName>
    <definedName name="FDC_43_0">"#"</definedName>
    <definedName name="FDC_43_1">"#"</definedName>
    <definedName name="FDC_43_2">"#"</definedName>
    <definedName name="FDC_43_3">"#"</definedName>
    <definedName name="FDC_44_0">"#"</definedName>
    <definedName name="FDC_45_0">"#"</definedName>
    <definedName name="FDC_45_1">"#"</definedName>
    <definedName name="FDC_45_2">"#"</definedName>
    <definedName name="FDC_45_3">"#"</definedName>
    <definedName name="FDC_46_0">"#"</definedName>
    <definedName name="FDC_46_1">"#"</definedName>
    <definedName name="FDC_46_2">"#"</definedName>
    <definedName name="FDC_46_3">"#"</definedName>
    <definedName name="FDC_47_0">"#"</definedName>
    <definedName name="FDC_47_1">"#"</definedName>
    <definedName name="FDC_47_2">"#"</definedName>
    <definedName name="FDC_47_3">"#"</definedName>
    <definedName name="FDC_48_0">"#"</definedName>
    <definedName name="FDC_48_1">"#"</definedName>
    <definedName name="FDC_48_2">"#"</definedName>
    <definedName name="FDC_48_3">"#"</definedName>
    <definedName name="FDC_49_0">"#"</definedName>
    <definedName name="FDC_49_1">"#"</definedName>
    <definedName name="FDC_49_2">"#"</definedName>
    <definedName name="FDC_49_3">"#"</definedName>
    <definedName name="FDC_5_0">"#"</definedName>
    <definedName name="FDC_5_1">"#"</definedName>
    <definedName name="FDC_5_2">"#"</definedName>
    <definedName name="FDC_5_3">"#"</definedName>
    <definedName name="FDC_50_0">"#"</definedName>
    <definedName name="FDC_50_1">"#"</definedName>
    <definedName name="FDC_50_2">"#"</definedName>
    <definedName name="FDC_50_3">"#"</definedName>
    <definedName name="FDC_51_0">"#"</definedName>
    <definedName name="FDC_51_1">"#"</definedName>
    <definedName name="FDC_51_2">"#"</definedName>
    <definedName name="FDC_51_3">"#"</definedName>
    <definedName name="FDC_52_0">"#"</definedName>
    <definedName name="FDC_52_1">"#"</definedName>
    <definedName name="FDC_52_2">"#"</definedName>
    <definedName name="FDC_52_3">"#"</definedName>
    <definedName name="FDC_53_0">"#"</definedName>
    <definedName name="FDC_53_1">"#"</definedName>
    <definedName name="FDC_53_2">"#"</definedName>
    <definedName name="FDC_53_3">"#"</definedName>
    <definedName name="FDC_54_0">"#"</definedName>
    <definedName name="FDC_54_1">"#"</definedName>
    <definedName name="FDC_54_2">"#"</definedName>
    <definedName name="FDC_54_3">"#"</definedName>
    <definedName name="FDC_55_0">"#"</definedName>
    <definedName name="FDC_55_1">"#"</definedName>
    <definedName name="FDC_55_2">"#"</definedName>
    <definedName name="FDC_55_3">"#"</definedName>
    <definedName name="FDC_56_0">"#"</definedName>
    <definedName name="FDC_57_0">"#"</definedName>
    <definedName name="FDC_58_0">"#"</definedName>
    <definedName name="FDC_58_1">"#"</definedName>
    <definedName name="FDC_58_10">"#"</definedName>
    <definedName name="FDC_58_100">"#"</definedName>
    <definedName name="FDC_58_101">"#"</definedName>
    <definedName name="FDC_58_102">"#"</definedName>
    <definedName name="FDC_58_103">"#"</definedName>
    <definedName name="FDC_58_104">"#"</definedName>
    <definedName name="FDC_58_105">"#"</definedName>
    <definedName name="FDC_58_106">"#"</definedName>
    <definedName name="FDC_58_107">"#"</definedName>
    <definedName name="FDC_58_108">"#"</definedName>
    <definedName name="FDC_58_109">"#"</definedName>
    <definedName name="FDC_58_11">"#"</definedName>
    <definedName name="FDC_58_110">"#"</definedName>
    <definedName name="FDC_58_111">"#"</definedName>
    <definedName name="FDC_58_112">"#"</definedName>
    <definedName name="FDC_58_113">"#"</definedName>
    <definedName name="FDC_58_114">"#"</definedName>
    <definedName name="FDC_58_115">"#"</definedName>
    <definedName name="FDC_58_116">"#"</definedName>
    <definedName name="FDC_58_117">"#"</definedName>
    <definedName name="FDC_58_118">"#"</definedName>
    <definedName name="FDC_58_119">"#"</definedName>
    <definedName name="FDC_58_12">"#"</definedName>
    <definedName name="FDC_58_120">"#"</definedName>
    <definedName name="FDC_58_121">"#"</definedName>
    <definedName name="FDC_58_122">"#"</definedName>
    <definedName name="FDC_58_123">"#"</definedName>
    <definedName name="FDC_58_124">"#"</definedName>
    <definedName name="FDC_58_125">"#"</definedName>
    <definedName name="FDC_58_126">"#"</definedName>
    <definedName name="FDC_58_127">"#"</definedName>
    <definedName name="FDC_58_128">"#"</definedName>
    <definedName name="FDC_58_129">"#"</definedName>
    <definedName name="FDC_58_13">"#"</definedName>
    <definedName name="FDC_58_130">"#"</definedName>
    <definedName name="FDC_58_131">"#"</definedName>
    <definedName name="FDC_58_132">"#"</definedName>
    <definedName name="FDC_58_133">"#"</definedName>
    <definedName name="FDC_58_134">"#"</definedName>
    <definedName name="FDC_58_135">"#"</definedName>
    <definedName name="FDC_58_136">"#"</definedName>
    <definedName name="FDC_58_137">"#"</definedName>
    <definedName name="FDC_58_138">"#"</definedName>
    <definedName name="FDC_58_139">"#"</definedName>
    <definedName name="FDC_58_14">"#"</definedName>
    <definedName name="FDC_58_140">"#"</definedName>
    <definedName name="FDC_58_141">"#"</definedName>
    <definedName name="FDC_58_142">"#"</definedName>
    <definedName name="FDC_58_143">"#"</definedName>
    <definedName name="FDC_58_144">"#"</definedName>
    <definedName name="FDC_58_145">"#"</definedName>
    <definedName name="FDC_58_146">"#"</definedName>
    <definedName name="FDC_58_147">"#"</definedName>
    <definedName name="FDC_58_148">"#"</definedName>
    <definedName name="FDC_58_149">"#"</definedName>
    <definedName name="FDC_58_15">"#"</definedName>
    <definedName name="FDC_58_150">"#"</definedName>
    <definedName name="FDC_58_151">"#"</definedName>
    <definedName name="FDC_58_152">"#"</definedName>
    <definedName name="FDC_58_153">"#"</definedName>
    <definedName name="FDC_58_154">"#"</definedName>
    <definedName name="FDC_58_155">"#"</definedName>
    <definedName name="FDC_58_156">"#"</definedName>
    <definedName name="FDC_58_157">"#"</definedName>
    <definedName name="FDC_58_158">"#"</definedName>
    <definedName name="FDC_58_159">"#"</definedName>
    <definedName name="FDC_58_16">"#"</definedName>
    <definedName name="FDC_58_160">"#"</definedName>
    <definedName name="FDC_58_161">"#"</definedName>
    <definedName name="FDC_58_162">"#"</definedName>
    <definedName name="FDC_58_163">"#"</definedName>
    <definedName name="FDC_58_164">"#"</definedName>
    <definedName name="FDC_58_165">"#"</definedName>
    <definedName name="FDC_58_166">"#"</definedName>
    <definedName name="FDC_58_167">"#"</definedName>
    <definedName name="FDC_58_168">"#"</definedName>
    <definedName name="FDC_58_169">"#"</definedName>
    <definedName name="FDC_58_17">"#"</definedName>
    <definedName name="FDC_58_170">"#"</definedName>
    <definedName name="FDC_58_171">"#"</definedName>
    <definedName name="FDC_58_172">"#"</definedName>
    <definedName name="FDC_58_173">"#"</definedName>
    <definedName name="FDC_58_174">"#"</definedName>
    <definedName name="FDC_58_175">"#"</definedName>
    <definedName name="FDC_58_176">"#"</definedName>
    <definedName name="FDC_58_177">"#"</definedName>
    <definedName name="FDC_58_178">"#"</definedName>
    <definedName name="FDC_58_179">"#"</definedName>
    <definedName name="FDC_58_18">"#"</definedName>
    <definedName name="FDC_58_180">"#"</definedName>
    <definedName name="FDC_58_181">"#"</definedName>
    <definedName name="FDC_58_182">"#"</definedName>
    <definedName name="FDC_58_183">"#"</definedName>
    <definedName name="FDC_58_184">"#"</definedName>
    <definedName name="FDC_58_185">"#"</definedName>
    <definedName name="FDC_58_186">"#"</definedName>
    <definedName name="FDC_58_187">"#"</definedName>
    <definedName name="FDC_58_188">"#"</definedName>
    <definedName name="FDC_58_189">"#"</definedName>
    <definedName name="FDC_58_19">"#"</definedName>
    <definedName name="FDC_58_190">"#"</definedName>
    <definedName name="FDC_58_191">"#"</definedName>
    <definedName name="FDC_58_192">"#"</definedName>
    <definedName name="FDC_58_193">"#"</definedName>
    <definedName name="FDC_58_194">"#"</definedName>
    <definedName name="FDC_58_195">"#"</definedName>
    <definedName name="FDC_58_196">"#"</definedName>
    <definedName name="FDC_58_197">"#"</definedName>
    <definedName name="FDC_58_198">"#"</definedName>
    <definedName name="FDC_58_199">"#"</definedName>
    <definedName name="FDC_58_2">"#"</definedName>
    <definedName name="FDC_58_20">"#"</definedName>
    <definedName name="FDC_58_200">"#"</definedName>
    <definedName name="FDC_58_201">"#"</definedName>
    <definedName name="FDC_58_202">"#"</definedName>
    <definedName name="FDC_58_203">"#"</definedName>
    <definedName name="FDC_58_204">"#"</definedName>
    <definedName name="FDC_58_205">"#"</definedName>
    <definedName name="FDC_58_206">"#"</definedName>
    <definedName name="FDC_58_207">"#"</definedName>
    <definedName name="FDC_58_208">"#"</definedName>
    <definedName name="FDC_58_209">"#"</definedName>
    <definedName name="FDC_58_21">"#"</definedName>
    <definedName name="FDC_58_210">"#"</definedName>
    <definedName name="FDC_58_211">"#"</definedName>
    <definedName name="FDC_58_212">"#"</definedName>
    <definedName name="FDC_58_213">"#"</definedName>
    <definedName name="FDC_58_214">"#"</definedName>
    <definedName name="FDC_58_215">"#"</definedName>
    <definedName name="FDC_58_216">"#"</definedName>
    <definedName name="FDC_58_217">"#"</definedName>
    <definedName name="FDC_58_218">"#"</definedName>
    <definedName name="FDC_58_219">"#"</definedName>
    <definedName name="FDC_58_22">"#"</definedName>
    <definedName name="FDC_58_220">"#"</definedName>
    <definedName name="FDC_58_221">"#"</definedName>
    <definedName name="FDC_58_222">"#"</definedName>
    <definedName name="FDC_58_223">"#"</definedName>
    <definedName name="FDC_58_224">"#"</definedName>
    <definedName name="FDC_58_225">"#"</definedName>
    <definedName name="FDC_58_226">"#"</definedName>
    <definedName name="FDC_58_227">"#"</definedName>
    <definedName name="FDC_58_228">"#"</definedName>
    <definedName name="FDC_58_229">"#"</definedName>
    <definedName name="FDC_58_23">"#"</definedName>
    <definedName name="FDC_58_230">"#"</definedName>
    <definedName name="FDC_58_231">"#"</definedName>
    <definedName name="FDC_58_232">"#"</definedName>
    <definedName name="FDC_58_233">"#"</definedName>
    <definedName name="FDC_58_234">"#"</definedName>
    <definedName name="FDC_58_235">"#"</definedName>
    <definedName name="FDC_58_236">"#"</definedName>
    <definedName name="FDC_58_237">"#"</definedName>
    <definedName name="FDC_58_238">"#"</definedName>
    <definedName name="FDC_58_239">"#"</definedName>
    <definedName name="FDC_58_24">"#"</definedName>
    <definedName name="FDC_58_240">"#"</definedName>
    <definedName name="FDC_58_241">"#"</definedName>
    <definedName name="FDC_58_242">"#"</definedName>
    <definedName name="FDC_58_243">"#"</definedName>
    <definedName name="FDC_58_244">"#"</definedName>
    <definedName name="FDC_58_245">"#"</definedName>
    <definedName name="FDC_58_246">"#"</definedName>
    <definedName name="FDC_58_247">"#"</definedName>
    <definedName name="FDC_58_248">"#"</definedName>
    <definedName name="FDC_58_249">"#"</definedName>
    <definedName name="FDC_58_25">"#"</definedName>
    <definedName name="FDC_58_250">"#"</definedName>
    <definedName name="FDC_58_251">"#"</definedName>
    <definedName name="FDC_58_252">"#"</definedName>
    <definedName name="FDC_58_253">"#"</definedName>
    <definedName name="FDC_58_254">"#"</definedName>
    <definedName name="FDC_58_255">"#"</definedName>
    <definedName name="FDC_58_256">"#"</definedName>
    <definedName name="FDC_58_257">"#"</definedName>
    <definedName name="FDC_58_258">"#"</definedName>
    <definedName name="FDC_58_259">"#"</definedName>
    <definedName name="FDC_58_26">"#"</definedName>
    <definedName name="FDC_58_260">"#"</definedName>
    <definedName name="FDC_58_261">"#"</definedName>
    <definedName name="FDC_58_27">"#"</definedName>
    <definedName name="FDC_58_28">"#"</definedName>
    <definedName name="FDC_58_29">"#"</definedName>
    <definedName name="FDC_58_3">"#"</definedName>
    <definedName name="FDC_58_30">"#"</definedName>
    <definedName name="FDC_58_31">"#"</definedName>
    <definedName name="FDC_58_32">"#"</definedName>
    <definedName name="FDC_58_33">"#"</definedName>
    <definedName name="FDC_58_34">"#"</definedName>
    <definedName name="FDC_58_35">"#"</definedName>
    <definedName name="FDC_58_36">"#"</definedName>
    <definedName name="FDC_58_37">"#"</definedName>
    <definedName name="FDC_58_38">"#"</definedName>
    <definedName name="FDC_58_39">"#"</definedName>
    <definedName name="FDC_58_4">"#"</definedName>
    <definedName name="FDC_58_40">"#"</definedName>
    <definedName name="FDC_58_41">"#"</definedName>
    <definedName name="FDC_58_42">"#"</definedName>
    <definedName name="FDC_58_43">"#"</definedName>
    <definedName name="FDC_58_44">"#"</definedName>
    <definedName name="FDC_58_45">"#"</definedName>
    <definedName name="FDC_58_46">"#"</definedName>
    <definedName name="FDC_58_47">"#"</definedName>
    <definedName name="FDC_58_48">"#"</definedName>
    <definedName name="FDC_58_49">"#"</definedName>
    <definedName name="FDC_58_5">"#"</definedName>
    <definedName name="FDC_58_50">"#"</definedName>
    <definedName name="FDC_58_51">"#"</definedName>
    <definedName name="FDC_58_52">"#"</definedName>
    <definedName name="FDC_58_53">"#"</definedName>
    <definedName name="FDC_58_54">"#"</definedName>
    <definedName name="FDC_58_55">"#"</definedName>
    <definedName name="FDC_58_56">"#"</definedName>
    <definedName name="FDC_58_57">"#"</definedName>
    <definedName name="FDC_58_58">"#"</definedName>
    <definedName name="FDC_58_59">"#"</definedName>
    <definedName name="FDC_58_6">"#"</definedName>
    <definedName name="FDC_58_60">"#"</definedName>
    <definedName name="FDC_58_61">"#"</definedName>
    <definedName name="FDC_58_62">"#"</definedName>
    <definedName name="FDC_58_63">"#"</definedName>
    <definedName name="FDC_58_64">"#"</definedName>
    <definedName name="FDC_58_65">"#"</definedName>
    <definedName name="FDC_58_66">"#"</definedName>
    <definedName name="FDC_58_67">"#"</definedName>
    <definedName name="FDC_58_68">"#"</definedName>
    <definedName name="FDC_58_69">"#"</definedName>
    <definedName name="FDC_58_7">"#"</definedName>
    <definedName name="FDC_58_70">"#"</definedName>
    <definedName name="FDC_58_71">"#"</definedName>
    <definedName name="FDC_58_72">"#"</definedName>
    <definedName name="FDC_58_73">"#"</definedName>
    <definedName name="FDC_58_74">"#"</definedName>
    <definedName name="FDC_58_75">"#"</definedName>
    <definedName name="FDC_58_76">"#"</definedName>
    <definedName name="FDC_58_77">"#"</definedName>
    <definedName name="FDC_58_78">"#"</definedName>
    <definedName name="FDC_58_79">"#"</definedName>
    <definedName name="FDC_58_8">"#"</definedName>
    <definedName name="FDC_58_80">"#"</definedName>
    <definedName name="FDC_58_81">"#"</definedName>
    <definedName name="FDC_58_82">"#"</definedName>
    <definedName name="FDC_58_83">"#"</definedName>
    <definedName name="FDC_58_84">"#"</definedName>
    <definedName name="FDC_58_85">"#"</definedName>
    <definedName name="FDC_58_86">"#"</definedName>
    <definedName name="FDC_58_87">"#"</definedName>
    <definedName name="FDC_58_88">"#"</definedName>
    <definedName name="FDC_58_89">"#"</definedName>
    <definedName name="FDC_58_9">"#"</definedName>
    <definedName name="FDC_58_90">"#"</definedName>
    <definedName name="FDC_58_91">"#"</definedName>
    <definedName name="FDC_58_92">"#"</definedName>
    <definedName name="FDC_58_93">"#"</definedName>
    <definedName name="FDC_58_94">"#"</definedName>
    <definedName name="FDC_58_95">"#"</definedName>
    <definedName name="FDC_58_96">"#"</definedName>
    <definedName name="FDC_58_97">"#"</definedName>
    <definedName name="FDC_58_98">"#"</definedName>
    <definedName name="FDC_58_99">"#"</definedName>
    <definedName name="FDC_59_0">"#"</definedName>
    <definedName name="FDC_59_1">"#"</definedName>
    <definedName name="FDC_59_10">"#"</definedName>
    <definedName name="FDC_59_100">"#"</definedName>
    <definedName name="FDC_59_101">"#"</definedName>
    <definedName name="FDC_59_102">"#"</definedName>
    <definedName name="FDC_59_103">"#"</definedName>
    <definedName name="FDC_59_104">"#"</definedName>
    <definedName name="FDC_59_105">"#"</definedName>
    <definedName name="FDC_59_106">"#"</definedName>
    <definedName name="FDC_59_107">"#"</definedName>
    <definedName name="FDC_59_108">"#"</definedName>
    <definedName name="FDC_59_109">"#"</definedName>
    <definedName name="FDC_59_11">"#"</definedName>
    <definedName name="FDC_59_110">"#"</definedName>
    <definedName name="FDC_59_111">"#"</definedName>
    <definedName name="FDC_59_112">"#"</definedName>
    <definedName name="FDC_59_113">"#"</definedName>
    <definedName name="FDC_59_114">"#"</definedName>
    <definedName name="FDC_59_115">"#"</definedName>
    <definedName name="FDC_59_116">"#"</definedName>
    <definedName name="FDC_59_117">"#"</definedName>
    <definedName name="FDC_59_118">"#"</definedName>
    <definedName name="FDC_59_119">"#"</definedName>
    <definedName name="FDC_59_12">"#"</definedName>
    <definedName name="FDC_59_120">"#"</definedName>
    <definedName name="FDC_59_121">"#"</definedName>
    <definedName name="FDC_59_122">"#"</definedName>
    <definedName name="FDC_59_123">"#"</definedName>
    <definedName name="FDC_59_124">"#"</definedName>
    <definedName name="FDC_59_125">"#"</definedName>
    <definedName name="FDC_59_126">"#"</definedName>
    <definedName name="FDC_59_127">"#"</definedName>
    <definedName name="FDC_59_128">"#"</definedName>
    <definedName name="FDC_59_129">"#"</definedName>
    <definedName name="FDC_59_13">"#"</definedName>
    <definedName name="FDC_59_130">"#"</definedName>
    <definedName name="FDC_59_131">"#"</definedName>
    <definedName name="FDC_59_132">"#"</definedName>
    <definedName name="FDC_59_133">"#"</definedName>
    <definedName name="FDC_59_134">"#"</definedName>
    <definedName name="FDC_59_135">"#"</definedName>
    <definedName name="FDC_59_136">"#"</definedName>
    <definedName name="FDC_59_137">"#"</definedName>
    <definedName name="FDC_59_138">"#"</definedName>
    <definedName name="FDC_59_139">"#"</definedName>
    <definedName name="FDC_59_14">"#"</definedName>
    <definedName name="FDC_59_140">"#"</definedName>
    <definedName name="FDC_59_141">"#"</definedName>
    <definedName name="FDC_59_142">"#"</definedName>
    <definedName name="FDC_59_143">"#"</definedName>
    <definedName name="FDC_59_144">"#"</definedName>
    <definedName name="FDC_59_145">"#"</definedName>
    <definedName name="FDC_59_146">"#"</definedName>
    <definedName name="FDC_59_147">"#"</definedName>
    <definedName name="FDC_59_148">"#"</definedName>
    <definedName name="FDC_59_149">"#"</definedName>
    <definedName name="FDC_59_15">"#"</definedName>
    <definedName name="FDC_59_150">"#"</definedName>
    <definedName name="FDC_59_151">"#"</definedName>
    <definedName name="FDC_59_152">"#"</definedName>
    <definedName name="FDC_59_153">"#"</definedName>
    <definedName name="FDC_59_154">"#"</definedName>
    <definedName name="FDC_59_155">"#"</definedName>
    <definedName name="FDC_59_156">"#"</definedName>
    <definedName name="FDC_59_157">"#"</definedName>
    <definedName name="FDC_59_158">"#"</definedName>
    <definedName name="FDC_59_159">"#"</definedName>
    <definedName name="FDC_59_16">"#"</definedName>
    <definedName name="FDC_59_160">"#"</definedName>
    <definedName name="FDC_59_161">"#"</definedName>
    <definedName name="FDC_59_162">"#"</definedName>
    <definedName name="FDC_59_163">"#"</definedName>
    <definedName name="FDC_59_164">"#"</definedName>
    <definedName name="FDC_59_165">"#"</definedName>
    <definedName name="FDC_59_166">"#"</definedName>
    <definedName name="FDC_59_167">"#"</definedName>
    <definedName name="FDC_59_168">"#"</definedName>
    <definedName name="FDC_59_169">"#"</definedName>
    <definedName name="FDC_59_17">"#"</definedName>
    <definedName name="FDC_59_170">"#"</definedName>
    <definedName name="FDC_59_171">"#"</definedName>
    <definedName name="FDC_59_172">"#"</definedName>
    <definedName name="FDC_59_173">"#"</definedName>
    <definedName name="FDC_59_174">"#"</definedName>
    <definedName name="FDC_59_175">"#"</definedName>
    <definedName name="FDC_59_176">"#"</definedName>
    <definedName name="FDC_59_177">"#"</definedName>
    <definedName name="FDC_59_178">"#"</definedName>
    <definedName name="FDC_59_179">"#"</definedName>
    <definedName name="FDC_59_18">"#"</definedName>
    <definedName name="FDC_59_180">"#"</definedName>
    <definedName name="FDC_59_181">"#"</definedName>
    <definedName name="FDC_59_182">"#"</definedName>
    <definedName name="FDC_59_183">"#"</definedName>
    <definedName name="FDC_59_184">"#"</definedName>
    <definedName name="FDC_59_185">"#"</definedName>
    <definedName name="FDC_59_186">"#"</definedName>
    <definedName name="FDC_59_187">"#"</definedName>
    <definedName name="FDC_59_188">"#"</definedName>
    <definedName name="FDC_59_189">"#"</definedName>
    <definedName name="FDC_59_19">"#"</definedName>
    <definedName name="FDC_59_190">"#"</definedName>
    <definedName name="FDC_59_191">"#"</definedName>
    <definedName name="FDC_59_192">"#"</definedName>
    <definedName name="FDC_59_193">"#"</definedName>
    <definedName name="FDC_59_194">"#"</definedName>
    <definedName name="FDC_59_195">"#"</definedName>
    <definedName name="FDC_59_196">"#"</definedName>
    <definedName name="FDC_59_197">"#"</definedName>
    <definedName name="FDC_59_198">"#"</definedName>
    <definedName name="FDC_59_199">"#"</definedName>
    <definedName name="FDC_59_2">"#"</definedName>
    <definedName name="FDC_59_20">"#"</definedName>
    <definedName name="FDC_59_200">"#"</definedName>
    <definedName name="FDC_59_201">"#"</definedName>
    <definedName name="FDC_59_202">"#"</definedName>
    <definedName name="FDC_59_203">"#"</definedName>
    <definedName name="FDC_59_204">"#"</definedName>
    <definedName name="FDC_59_205">"#"</definedName>
    <definedName name="FDC_59_206">"#"</definedName>
    <definedName name="FDC_59_207">"#"</definedName>
    <definedName name="FDC_59_208">"#"</definedName>
    <definedName name="FDC_59_209">"#"</definedName>
    <definedName name="FDC_59_21">"#"</definedName>
    <definedName name="FDC_59_210">"#"</definedName>
    <definedName name="FDC_59_211">"#"</definedName>
    <definedName name="FDC_59_212">"#"</definedName>
    <definedName name="FDC_59_213">"#"</definedName>
    <definedName name="FDC_59_214">"#"</definedName>
    <definedName name="FDC_59_215">"#"</definedName>
    <definedName name="FDC_59_216">"#"</definedName>
    <definedName name="FDC_59_217">"#"</definedName>
    <definedName name="FDC_59_218">"#"</definedName>
    <definedName name="FDC_59_219">"#"</definedName>
    <definedName name="FDC_59_22">"#"</definedName>
    <definedName name="FDC_59_220">"#"</definedName>
    <definedName name="FDC_59_221">"#"</definedName>
    <definedName name="FDC_59_222">"#"</definedName>
    <definedName name="FDC_59_223">"#"</definedName>
    <definedName name="FDC_59_224">"#"</definedName>
    <definedName name="FDC_59_225">"#"</definedName>
    <definedName name="FDC_59_226">"#"</definedName>
    <definedName name="FDC_59_227">"#"</definedName>
    <definedName name="FDC_59_228">"#"</definedName>
    <definedName name="FDC_59_229">"#"</definedName>
    <definedName name="FDC_59_23">"#"</definedName>
    <definedName name="FDC_59_230">"#"</definedName>
    <definedName name="FDC_59_231">"#"</definedName>
    <definedName name="FDC_59_232">"#"</definedName>
    <definedName name="FDC_59_233">"#"</definedName>
    <definedName name="FDC_59_234">"#"</definedName>
    <definedName name="FDC_59_235">"#"</definedName>
    <definedName name="FDC_59_236">"#"</definedName>
    <definedName name="FDC_59_237">"#"</definedName>
    <definedName name="FDC_59_238">"#"</definedName>
    <definedName name="FDC_59_239">"#"</definedName>
    <definedName name="FDC_59_24">"#"</definedName>
    <definedName name="FDC_59_240">"#"</definedName>
    <definedName name="FDC_59_241">"#"</definedName>
    <definedName name="FDC_59_242">"#"</definedName>
    <definedName name="FDC_59_243">"#"</definedName>
    <definedName name="FDC_59_244">"#"</definedName>
    <definedName name="FDC_59_245">"#"</definedName>
    <definedName name="FDC_59_246">"#"</definedName>
    <definedName name="FDC_59_247">"#"</definedName>
    <definedName name="FDC_59_248">"#"</definedName>
    <definedName name="FDC_59_249">"#"</definedName>
    <definedName name="FDC_59_25">"#"</definedName>
    <definedName name="FDC_59_250">"#"</definedName>
    <definedName name="FDC_59_251">"#"</definedName>
    <definedName name="FDC_59_252">"#"</definedName>
    <definedName name="FDC_59_253">"#"</definedName>
    <definedName name="FDC_59_254">"#"</definedName>
    <definedName name="FDC_59_255">"#"</definedName>
    <definedName name="FDC_59_256">"#"</definedName>
    <definedName name="FDC_59_257">"#"</definedName>
    <definedName name="FDC_59_258">"#"</definedName>
    <definedName name="FDC_59_259">"#"</definedName>
    <definedName name="FDC_59_26">"#"</definedName>
    <definedName name="FDC_59_260">"#"</definedName>
    <definedName name="FDC_59_261">"#"</definedName>
    <definedName name="FDC_59_27">"#"</definedName>
    <definedName name="FDC_59_28">"#"</definedName>
    <definedName name="FDC_59_29">"#"</definedName>
    <definedName name="FDC_59_3">"#"</definedName>
    <definedName name="FDC_59_30">"#"</definedName>
    <definedName name="FDC_59_31">"#"</definedName>
    <definedName name="FDC_59_32">"#"</definedName>
    <definedName name="FDC_59_33">"#"</definedName>
    <definedName name="FDC_59_34">"#"</definedName>
    <definedName name="FDC_59_35">"#"</definedName>
    <definedName name="FDC_59_36">"#"</definedName>
    <definedName name="FDC_59_37">"#"</definedName>
    <definedName name="FDC_59_38">"#"</definedName>
    <definedName name="FDC_59_39">"#"</definedName>
    <definedName name="FDC_59_4">"#"</definedName>
    <definedName name="FDC_59_40">"#"</definedName>
    <definedName name="FDC_59_41">"#"</definedName>
    <definedName name="FDC_59_42">"#"</definedName>
    <definedName name="FDC_59_43">"#"</definedName>
    <definedName name="FDC_59_44">"#"</definedName>
    <definedName name="FDC_59_45">"#"</definedName>
    <definedName name="FDC_59_46">"#"</definedName>
    <definedName name="FDC_59_47">"#"</definedName>
    <definedName name="FDC_59_48">"#"</definedName>
    <definedName name="FDC_59_49">"#"</definedName>
    <definedName name="FDC_59_5">"#"</definedName>
    <definedName name="FDC_59_50">"#"</definedName>
    <definedName name="FDC_59_51">"#"</definedName>
    <definedName name="FDC_59_52">"#"</definedName>
    <definedName name="FDC_59_53">"#"</definedName>
    <definedName name="FDC_59_54">"#"</definedName>
    <definedName name="FDC_59_55">"#"</definedName>
    <definedName name="FDC_59_56">"#"</definedName>
    <definedName name="FDC_59_57">"#"</definedName>
    <definedName name="FDC_59_58">"#"</definedName>
    <definedName name="FDC_59_59">"#"</definedName>
    <definedName name="FDC_59_6">"#"</definedName>
    <definedName name="FDC_59_60">"#"</definedName>
    <definedName name="FDC_59_61">"#"</definedName>
    <definedName name="FDC_59_62">"#"</definedName>
    <definedName name="FDC_59_63">"#"</definedName>
    <definedName name="FDC_59_64">"#"</definedName>
    <definedName name="FDC_59_65">"#"</definedName>
    <definedName name="FDC_59_66">"#"</definedName>
    <definedName name="FDC_59_67">"#"</definedName>
    <definedName name="FDC_59_68">"#"</definedName>
    <definedName name="FDC_59_69">"#"</definedName>
    <definedName name="FDC_59_7">"#"</definedName>
    <definedName name="FDC_59_70">"#"</definedName>
    <definedName name="FDC_59_71">"#"</definedName>
    <definedName name="FDC_59_72">"#"</definedName>
    <definedName name="FDC_59_73">"#"</definedName>
    <definedName name="FDC_59_74">"#"</definedName>
    <definedName name="FDC_59_75">"#"</definedName>
    <definedName name="FDC_59_76">"#"</definedName>
    <definedName name="FDC_59_77">"#"</definedName>
    <definedName name="FDC_59_78">"#"</definedName>
    <definedName name="FDC_59_79">"#"</definedName>
    <definedName name="FDC_59_8">"#"</definedName>
    <definedName name="FDC_59_80">"#"</definedName>
    <definedName name="FDC_59_81">"#"</definedName>
    <definedName name="FDC_59_82">"#"</definedName>
    <definedName name="FDC_59_83">"#"</definedName>
    <definedName name="FDC_59_84">"#"</definedName>
    <definedName name="FDC_59_85">"#"</definedName>
    <definedName name="FDC_59_86">"#"</definedName>
    <definedName name="FDC_59_87">"#"</definedName>
    <definedName name="FDC_59_88">"#"</definedName>
    <definedName name="FDC_59_89">"#"</definedName>
    <definedName name="FDC_59_9">"#"</definedName>
    <definedName name="FDC_59_90">"#"</definedName>
    <definedName name="FDC_59_91">"#"</definedName>
    <definedName name="FDC_59_92">"#"</definedName>
    <definedName name="FDC_59_93">"#"</definedName>
    <definedName name="FDC_59_94">"#"</definedName>
    <definedName name="FDC_59_95">"#"</definedName>
    <definedName name="FDC_59_96">"#"</definedName>
    <definedName name="FDC_59_97">"#"</definedName>
    <definedName name="FDC_59_98">"#"</definedName>
    <definedName name="FDC_59_99">"#"</definedName>
    <definedName name="FDC_6_0">"#"</definedName>
    <definedName name="FDC_6_1">"#"</definedName>
    <definedName name="FDC_6_2">"#"</definedName>
    <definedName name="FDC_6_3">"#"</definedName>
    <definedName name="FDC_60_0">"#"</definedName>
    <definedName name="FDC_60_1">"#"</definedName>
    <definedName name="FDC_60_10">"#"</definedName>
    <definedName name="FDC_60_100">"#"</definedName>
    <definedName name="FDC_60_101">"#"</definedName>
    <definedName name="FDC_60_102">"#"</definedName>
    <definedName name="FDC_60_103">"#"</definedName>
    <definedName name="FDC_60_104">"#"</definedName>
    <definedName name="FDC_60_105">"#"</definedName>
    <definedName name="FDC_60_106">"#"</definedName>
    <definedName name="FDC_60_107">"#"</definedName>
    <definedName name="FDC_60_108">"#"</definedName>
    <definedName name="FDC_60_109">"#"</definedName>
    <definedName name="FDC_60_11">"#"</definedName>
    <definedName name="FDC_60_110">"#"</definedName>
    <definedName name="FDC_60_111">"#"</definedName>
    <definedName name="FDC_60_112">"#"</definedName>
    <definedName name="FDC_60_113">"#"</definedName>
    <definedName name="FDC_60_114">"#"</definedName>
    <definedName name="FDC_60_115">"#"</definedName>
    <definedName name="FDC_60_116">"#"</definedName>
    <definedName name="FDC_60_117">"#"</definedName>
    <definedName name="FDC_60_118">"#"</definedName>
    <definedName name="FDC_60_119">"#"</definedName>
    <definedName name="FDC_60_12">"#"</definedName>
    <definedName name="FDC_60_120">"#"</definedName>
    <definedName name="FDC_60_121">"#"</definedName>
    <definedName name="FDC_60_122">"#"</definedName>
    <definedName name="FDC_60_123">"#"</definedName>
    <definedName name="FDC_60_124">"#"</definedName>
    <definedName name="FDC_60_125">"#"</definedName>
    <definedName name="FDC_60_126">"#"</definedName>
    <definedName name="FDC_60_127">"#"</definedName>
    <definedName name="FDC_60_128">"#"</definedName>
    <definedName name="FDC_60_129">"#"</definedName>
    <definedName name="FDC_60_13">"#"</definedName>
    <definedName name="FDC_60_130">"#"</definedName>
    <definedName name="FDC_60_131">"#"</definedName>
    <definedName name="FDC_60_132">"#"</definedName>
    <definedName name="FDC_60_133">"#"</definedName>
    <definedName name="FDC_60_134">"#"</definedName>
    <definedName name="FDC_60_135">"#"</definedName>
    <definedName name="FDC_60_136">"#"</definedName>
    <definedName name="FDC_60_137">"#"</definedName>
    <definedName name="FDC_60_138">"#"</definedName>
    <definedName name="FDC_60_139">"#"</definedName>
    <definedName name="FDC_60_14">"#"</definedName>
    <definedName name="FDC_60_140">"#"</definedName>
    <definedName name="FDC_60_141">"#"</definedName>
    <definedName name="FDC_60_142">"#"</definedName>
    <definedName name="FDC_60_143">"#"</definedName>
    <definedName name="FDC_60_144">"#"</definedName>
    <definedName name="FDC_60_145">"#"</definedName>
    <definedName name="FDC_60_146">"#"</definedName>
    <definedName name="FDC_60_147">"#"</definedName>
    <definedName name="FDC_60_148">"#"</definedName>
    <definedName name="FDC_60_149">"#"</definedName>
    <definedName name="FDC_60_15">"#"</definedName>
    <definedName name="FDC_60_150">"#"</definedName>
    <definedName name="FDC_60_151">"#"</definedName>
    <definedName name="FDC_60_152">"#"</definedName>
    <definedName name="FDC_60_153">"#"</definedName>
    <definedName name="FDC_60_154">"#"</definedName>
    <definedName name="FDC_60_155">"#"</definedName>
    <definedName name="FDC_60_156">"#"</definedName>
    <definedName name="FDC_60_157">"#"</definedName>
    <definedName name="FDC_60_158">"#"</definedName>
    <definedName name="FDC_60_159">"#"</definedName>
    <definedName name="FDC_60_16">"#"</definedName>
    <definedName name="FDC_60_160">"#"</definedName>
    <definedName name="FDC_60_161">"#"</definedName>
    <definedName name="FDC_60_162">"#"</definedName>
    <definedName name="FDC_60_163">"#"</definedName>
    <definedName name="FDC_60_164">"#"</definedName>
    <definedName name="FDC_60_165">"#"</definedName>
    <definedName name="FDC_60_166">"#"</definedName>
    <definedName name="FDC_60_167">"#"</definedName>
    <definedName name="FDC_60_168">"#"</definedName>
    <definedName name="FDC_60_169">"#"</definedName>
    <definedName name="FDC_60_17">"#"</definedName>
    <definedName name="FDC_60_170">"#"</definedName>
    <definedName name="FDC_60_171">"#"</definedName>
    <definedName name="FDC_60_172">"#"</definedName>
    <definedName name="FDC_60_173">"#"</definedName>
    <definedName name="FDC_60_174">"#"</definedName>
    <definedName name="FDC_60_175">"#"</definedName>
    <definedName name="FDC_60_176">"#"</definedName>
    <definedName name="FDC_60_177">"#"</definedName>
    <definedName name="FDC_60_178">"#"</definedName>
    <definedName name="FDC_60_179">"#"</definedName>
    <definedName name="FDC_60_18">"#"</definedName>
    <definedName name="FDC_60_180">"#"</definedName>
    <definedName name="FDC_60_181">"#"</definedName>
    <definedName name="FDC_60_182">"#"</definedName>
    <definedName name="FDC_60_183">"#"</definedName>
    <definedName name="FDC_60_184">"#"</definedName>
    <definedName name="FDC_60_185">"#"</definedName>
    <definedName name="FDC_60_186">"#"</definedName>
    <definedName name="FDC_60_187">"#"</definedName>
    <definedName name="FDC_60_188">"#"</definedName>
    <definedName name="FDC_60_189">"#"</definedName>
    <definedName name="FDC_60_19">"#"</definedName>
    <definedName name="FDC_60_190">"#"</definedName>
    <definedName name="FDC_60_191">"#"</definedName>
    <definedName name="FDC_60_192">"#"</definedName>
    <definedName name="FDC_60_193">"#"</definedName>
    <definedName name="FDC_60_194">"#"</definedName>
    <definedName name="FDC_60_195">"#"</definedName>
    <definedName name="FDC_60_196">"#"</definedName>
    <definedName name="FDC_60_197">"#"</definedName>
    <definedName name="FDC_60_198">"#"</definedName>
    <definedName name="FDC_60_199">"#"</definedName>
    <definedName name="FDC_60_2">"#"</definedName>
    <definedName name="FDC_60_20">"#"</definedName>
    <definedName name="FDC_60_200">"#"</definedName>
    <definedName name="FDC_60_201">"#"</definedName>
    <definedName name="FDC_60_202">"#"</definedName>
    <definedName name="FDC_60_203">"#"</definedName>
    <definedName name="FDC_60_204">"#"</definedName>
    <definedName name="FDC_60_205">"#"</definedName>
    <definedName name="FDC_60_206">"#"</definedName>
    <definedName name="FDC_60_207">"#"</definedName>
    <definedName name="FDC_60_208">"#"</definedName>
    <definedName name="FDC_60_209">"#"</definedName>
    <definedName name="FDC_60_21">"#"</definedName>
    <definedName name="FDC_60_210">"#"</definedName>
    <definedName name="FDC_60_211">"#"</definedName>
    <definedName name="FDC_60_212">"#"</definedName>
    <definedName name="FDC_60_213">"#"</definedName>
    <definedName name="FDC_60_214">"#"</definedName>
    <definedName name="FDC_60_215">"#"</definedName>
    <definedName name="FDC_60_216">"#"</definedName>
    <definedName name="FDC_60_217">"#"</definedName>
    <definedName name="FDC_60_218">"#"</definedName>
    <definedName name="FDC_60_219">"#"</definedName>
    <definedName name="FDC_60_22">"#"</definedName>
    <definedName name="FDC_60_220">"#"</definedName>
    <definedName name="FDC_60_221">"#"</definedName>
    <definedName name="FDC_60_222">"#"</definedName>
    <definedName name="FDC_60_223">"#"</definedName>
    <definedName name="FDC_60_224">"#"</definedName>
    <definedName name="FDC_60_225">"#"</definedName>
    <definedName name="FDC_60_226">"#"</definedName>
    <definedName name="FDC_60_227">"#"</definedName>
    <definedName name="FDC_60_228">"#"</definedName>
    <definedName name="FDC_60_229">"#"</definedName>
    <definedName name="FDC_60_23">"#"</definedName>
    <definedName name="FDC_60_230">"#"</definedName>
    <definedName name="FDC_60_231">"#"</definedName>
    <definedName name="FDC_60_232">"#"</definedName>
    <definedName name="FDC_60_233">"#"</definedName>
    <definedName name="FDC_60_234">"#"</definedName>
    <definedName name="FDC_60_235">"#"</definedName>
    <definedName name="FDC_60_236">"#"</definedName>
    <definedName name="FDC_60_237">"#"</definedName>
    <definedName name="FDC_60_238">"#"</definedName>
    <definedName name="FDC_60_239">"#"</definedName>
    <definedName name="FDC_60_24">"#"</definedName>
    <definedName name="FDC_60_240">"#"</definedName>
    <definedName name="FDC_60_241">"#"</definedName>
    <definedName name="FDC_60_242">"#"</definedName>
    <definedName name="FDC_60_243">"#"</definedName>
    <definedName name="FDC_60_244">"#"</definedName>
    <definedName name="FDC_60_245">"#"</definedName>
    <definedName name="FDC_60_246">"#"</definedName>
    <definedName name="FDC_60_247">"#"</definedName>
    <definedName name="FDC_60_248">"#"</definedName>
    <definedName name="FDC_60_249">"#"</definedName>
    <definedName name="FDC_60_25">"#"</definedName>
    <definedName name="FDC_60_250">"#"</definedName>
    <definedName name="FDC_60_251">"#"</definedName>
    <definedName name="FDC_60_252">"#"</definedName>
    <definedName name="FDC_60_253">"#"</definedName>
    <definedName name="FDC_60_254">"#"</definedName>
    <definedName name="FDC_60_255">"#"</definedName>
    <definedName name="FDC_60_256">"#"</definedName>
    <definedName name="FDC_60_257">"#"</definedName>
    <definedName name="FDC_60_258">"#"</definedName>
    <definedName name="FDC_60_259">"#"</definedName>
    <definedName name="FDC_60_26">"#"</definedName>
    <definedName name="FDC_60_260">"#"</definedName>
    <definedName name="FDC_60_261">"#"</definedName>
    <definedName name="FDC_60_27">"#"</definedName>
    <definedName name="FDC_60_28">"#"</definedName>
    <definedName name="FDC_60_29">"#"</definedName>
    <definedName name="FDC_60_3">"#"</definedName>
    <definedName name="FDC_60_30">"#"</definedName>
    <definedName name="FDC_60_31">"#"</definedName>
    <definedName name="FDC_60_32">"#"</definedName>
    <definedName name="FDC_60_33">"#"</definedName>
    <definedName name="FDC_60_34">"#"</definedName>
    <definedName name="FDC_60_35">"#"</definedName>
    <definedName name="FDC_60_36">"#"</definedName>
    <definedName name="FDC_60_37">"#"</definedName>
    <definedName name="FDC_60_38">"#"</definedName>
    <definedName name="FDC_60_39">"#"</definedName>
    <definedName name="FDC_60_4">"#"</definedName>
    <definedName name="FDC_60_40">"#"</definedName>
    <definedName name="FDC_60_41">"#"</definedName>
    <definedName name="FDC_60_42">"#"</definedName>
    <definedName name="FDC_60_43">"#"</definedName>
    <definedName name="FDC_60_44">"#"</definedName>
    <definedName name="FDC_60_45">"#"</definedName>
    <definedName name="FDC_60_46">"#"</definedName>
    <definedName name="FDC_60_47">"#"</definedName>
    <definedName name="FDC_60_48">"#"</definedName>
    <definedName name="FDC_60_49">"#"</definedName>
    <definedName name="FDC_60_5">"#"</definedName>
    <definedName name="FDC_60_50">"#"</definedName>
    <definedName name="FDC_60_51">"#"</definedName>
    <definedName name="FDC_60_52">"#"</definedName>
    <definedName name="FDC_60_53">"#"</definedName>
    <definedName name="FDC_60_54">"#"</definedName>
    <definedName name="FDC_60_55">"#"</definedName>
    <definedName name="FDC_60_56">"#"</definedName>
    <definedName name="FDC_60_57">"#"</definedName>
    <definedName name="FDC_60_58">"#"</definedName>
    <definedName name="FDC_60_59">"#"</definedName>
    <definedName name="FDC_60_6">"#"</definedName>
    <definedName name="FDC_60_60">"#"</definedName>
    <definedName name="FDC_60_61">"#"</definedName>
    <definedName name="FDC_60_62">"#"</definedName>
    <definedName name="FDC_60_63">"#"</definedName>
    <definedName name="FDC_60_64">"#"</definedName>
    <definedName name="FDC_60_65">"#"</definedName>
    <definedName name="FDC_60_66">"#"</definedName>
    <definedName name="FDC_60_67">"#"</definedName>
    <definedName name="FDC_60_68">"#"</definedName>
    <definedName name="FDC_60_69">"#"</definedName>
    <definedName name="FDC_60_7">"#"</definedName>
    <definedName name="FDC_60_70">"#"</definedName>
    <definedName name="FDC_60_71">"#"</definedName>
    <definedName name="FDC_60_72">"#"</definedName>
    <definedName name="FDC_60_73">"#"</definedName>
    <definedName name="FDC_60_74">"#"</definedName>
    <definedName name="FDC_60_75">"#"</definedName>
    <definedName name="FDC_60_76">"#"</definedName>
    <definedName name="FDC_60_77">"#"</definedName>
    <definedName name="FDC_60_78">"#"</definedName>
    <definedName name="FDC_60_79">"#"</definedName>
    <definedName name="FDC_60_8">"#"</definedName>
    <definedName name="FDC_60_80">"#"</definedName>
    <definedName name="FDC_60_81">"#"</definedName>
    <definedName name="FDC_60_82">"#"</definedName>
    <definedName name="FDC_60_83">"#"</definedName>
    <definedName name="FDC_60_84">"#"</definedName>
    <definedName name="FDC_60_85">"#"</definedName>
    <definedName name="FDC_60_86">"#"</definedName>
    <definedName name="FDC_60_87">"#"</definedName>
    <definedName name="FDC_60_88">"#"</definedName>
    <definedName name="FDC_60_89">"#"</definedName>
    <definedName name="FDC_60_9">"#"</definedName>
    <definedName name="FDC_60_90">"#"</definedName>
    <definedName name="FDC_60_91">"#"</definedName>
    <definedName name="FDC_60_92">"#"</definedName>
    <definedName name="FDC_60_93">"#"</definedName>
    <definedName name="FDC_60_94">"#"</definedName>
    <definedName name="FDC_60_95">"#"</definedName>
    <definedName name="FDC_60_96">"#"</definedName>
    <definedName name="FDC_60_97">"#"</definedName>
    <definedName name="FDC_60_98">"#"</definedName>
    <definedName name="FDC_60_99">"#"</definedName>
    <definedName name="FDC_61_0">"#"</definedName>
    <definedName name="FDC_62_0">"#"</definedName>
    <definedName name="FDC_62_1">"#"</definedName>
    <definedName name="FDC_62_10">"#"</definedName>
    <definedName name="FDC_62_100">"#"</definedName>
    <definedName name="FDC_62_101">"#"</definedName>
    <definedName name="FDC_62_102">"#"</definedName>
    <definedName name="FDC_62_103">"#"</definedName>
    <definedName name="FDC_62_104">"#"</definedName>
    <definedName name="FDC_62_105">"#"</definedName>
    <definedName name="FDC_62_106">"#"</definedName>
    <definedName name="FDC_62_107">"#"</definedName>
    <definedName name="FDC_62_108">"#"</definedName>
    <definedName name="FDC_62_109">"#"</definedName>
    <definedName name="FDC_62_11">"#"</definedName>
    <definedName name="FDC_62_110">"#"</definedName>
    <definedName name="FDC_62_111">"#"</definedName>
    <definedName name="FDC_62_112">"#"</definedName>
    <definedName name="FDC_62_113">"#"</definedName>
    <definedName name="FDC_62_114">"#"</definedName>
    <definedName name="FDC_62_115">"#"</definedName>
    <definedName name="FDC_62_116">"#"</definedName>
    <definedName name="FDC_62_117">"#"</definedName>
    <definedName name="FDC_62_118">"#"</definedName>
    <definedName name="FDC_62_119">"#"</definedName>
    <definedName name="FDC_62_12">"#"</definedName>
    <definedName name="FDC_62_120">"#"</definedName>
    <definedName name="FDC_62_121">"#"</definedName>
    <definedName name="FDC_62_122">"#"</definedName>
    <definedName name="FDC_62_123">"#"</definedName>
    <definedName name="FDC_62_124">"#"</definedName>
    <definedName name="FDC_62_125">"#"</definedName>
    <definedName name="FDC_62_126">"#"</definedName>
    <definedName name="FDC_62_127">"#"</definedName>
    <definedName name="FDC_62_128">"#"</definedName>
    <definedName name="FDC_62_129">"#"</definedName>
    <definedName name="FDC_62_13">"#"</definedName>
    <definedName name="FDC_62_130">"#"</definedName>
    <definedName name="FDC_62_131">"#"</definedName>
    <definedName name="FDC_62_132">"#"</definedName>
    <definedName name="FDC_62_133">"#"</definedName>
    <definedName name="FDC_62_134">"#"</definedName>
    <definedName name="FDC_62_135">"#"</definedName>
    <definedName name="FDC_62_136">"#"</definedName>
    <definedName name="FDC_62_137">"#"</definedName>
    <definedName name="FDC_62_138">"#"</definedName>
    <definedName name="FDC_62_139">"#"</definedName>
    <definedName name="FDC_62_14">"#"</definedName>
    <definedName name="FDC_62_140">"#"</definedName>
    <definedName name="FDC_62_141">"#"</definedName>
    <definedName name="FDC_62_142">"#"</definedName>
    <definedName name="FDC_62_143">"#"</definedName>
    <definedName name="FDC_62_144">"#"</definedName>
    <definedName name="FDC_62_145">"#"</definedName>
    <definedName name="FDC_62_146">"#"</definedName>
    <definedName name="FDC_62_147">"#"</definedName>
    <definedName name="FDC_62_148">"#"</definedName>
    <definedName name="FDC_62_149">"#"</definedName>
    <definedName name="FDC_62_15">"#"</definedName>
    <definedName name="FDC_62_150">"#"</definedName>
    <definedName name="FDC_62_151">"#"</definedName>
    <definedName name="FDC_62_152">"#"</definedName>
    <definedName name="FDC_62_153">"#"</definedName>
    <definedName name="FDC_62_154">"#"</definedName>
    <definedName name="FDC_62_155">"#"</definedName>
    <definedName name="FDC_62_156">"#"</definedName>
    <definedName name="FDC_62_157">"#"</definedName>
    <definedName name="FDC_62_158">"#"</definedName>
    <definedName name="FDC_62_159">"#"</definedName>
    <definedName name="FDC_62_16">"#"</definedName>
    <definedName name="FDC_62_160">"#"</definedName>
    <definedName name="FDC_62_161">"#"</definedName>
    <definedName name="FDC_62_162">"#"</definedName>
    <definedName name="FDC_62_163">"#"</definedName>
    <definedName name="FDC_62_164">"#"</definedName>
    <definedName name="FDC_62_165">"#"</definedName>
    <definedName name="FDC_62_166">"#"</definedName>
    <definedName name="FDC_62_167">"#"</definedName>
    <definedName name="FDC_62_168">"#"</definedName>
    <definedName name="FDC_62_169">"#"</definedName>
    <definedName name="FDC_62_17">"#"</definedName>
    <definedName name="FDC_62_170">"#"</definedName>
    <definedName name="FDC_62_171">"#"</definedName>
    <definedName name="FDC_62_172">"#"</definedName>
    <definedName name="FDC_62_173">"#"</definedName>
    <definedName name="FDC_62_174">"#"</definedName>
    <definedName name="FDC_62_175">"#"</definedName>
    <definedName name="FDC_62_176">"#"</definedName>
    <definedName name="FDC_62_177">"#"</definedName>
    <definedName name="FDC_62_178">"#"</definedName>
    <definedName name="FDC_62_179">"#"</definedName>
    <definedName name="FDC_62_18">"#"</definedName>
    <definedName name="FDC_62_180">"#"</definedName>
    <definedName name="FDC_62_181">"#"</definedName>
    <definedName name="FDC_62_182">"#"</definedName>
    <definedName name="FDC_62_183">"#"</definedName>
    <definedName name="FDC_62_184">"#"</definedName>
    <definedName name="FDC_62_185">"#"</definedName>
    <definedName name="FDC_62_186">"#"</definedName>
    <definedName name="FDC_62_187">"#"</definedName>
    <definedName name="FDC_62_188">"#"</definedName>
    <definedName name="FDC_62_189">"#"</definedName>
    <definedName name="FDC_62_19">"#"</definedName>
    <definedName name="FDC_62_190">"#"</definedName>
    <definedName name="FDC_62_191">"#"</definedName>
    <definedName name="FDC_62_192">"#"</definedName>
    <definedName name="FDC_62_193">"#"</definedName>
    <definedName name="FDC_62_194">"#"</definedName>
    <definedName name="FDC_62_195">"#"</definedName>
    <definedName name="FDC_62_196">"#"</definedName>
    <definedName name="FDC_62_197">"#"</definedName>
    <definedName name="FDC_62_198">"#"</definedName>
    <definedName name="FDC_62_199">"#"</definedName>
    <definedName name="FDC_62_2">"#"</definedName>
    <definedName name="FDC_62_20">"#"</definedName>
    <definedName name="FDC_62_200">"#"</definedName>
    <definedName name="FDC_62_201">"#"</definedName>
    <definedName name="FDC_62_202">"#"</definedName>
    <definedName name="FDC_62_203">"#"</definedName>
    <definedName name="FDC_62_204">"#"</definedName>
    <definedName name="FDC_62_205">"#"</definedName>
    <definedName name="FDC_62_206">"#"</definedName>
    <definedName name="FDC_62_207">"#"</definedName>
    <definedName name="FDC_62_208">"#"</definedName>
    <definedName name="FDC_62_209">"#"</definedName>
    <definedName name="FDC_62_21">"#"</definedName>
    <definedName name="FDC_62_210">"#"</definedName>
    <definedName name="FDC_62_211">"#"</definedName>
    <definedName name="FDC_62_212">"#"</definedName>
    <definedName name="FDC_62_213">"#"</definedName>
    <definedName name="FDC_62_214">"#"</definedName>
    <definedName name="FDC_62_215">"#"</definedName>
    <definedName name="FDC_62_216">"#"</definedName>
    <definedName name="FDC_62_217">"#"</definedName>
    <definedName name="FDC_62_218">"#"</definedName>
    <definedName name="FDC_62_219">"#"</definedName>
    <definedName name="FDC_62_22">"#"</definedName>
    <definedName name="FDC_62_220">"#"</definedName>
    <definedName name="FDC_62_221">"#"</definedName>
    <definedName name="FDC_62_222">"#"</definedName>
    <definedName name="FDC_62_223">"#"</definedName>
    <definedName name="FDC_62_224">"#"</definedName>
    <definedName name="FDC_62_225">"#"</definedName>
    <definedName name="FDC_62_226">"#"</definedName>
    <definedName name="FDC_62_227">"#"</definedName>
    <definedName name="FDC_62_228">"#"</definedName>
    <definedName name="FDC_62_229">"#"</definedName>
    <definedName name="FDC_62_23">"#"</definedName>
    <definedName name="FDC_62_230">"#"</definedName>
    <definedName name="FDC_62_231">"#"</definedName>
    <definedName name="FDC_62_232">"#"</definedName>
    <definedName name="FDC_62_233">"#"</definedName>
    <definedName name="FDC_62_234">"#"</definedName>
    <definedName name="FDC_62_235">"#"</definedName>
    <definedName name="FDC_62_236">"#"</definedName>
    <definedName name="FDC_62_237">"#"</definedName>
    <definedName name="FDC_62_238">"#"</definedName>
    <definedName name="FDC_62_239">"#"</definedName>
    <definedName name="FDC_62_24">"#"</definedName>
    <definedName name="FDC_62_240">"#"</definedName>
    <definedName name="FDC_62_241">"#"</definedName>
    <definedName name="FDC_62_242">"#"</definedName>
    <definedName name="FDC_62_243">"#"</definedName>
    <definedName name="FDC_62_244">"#"</definedName>
    <definedName name="FDC_62_245">"#"</definedName>
    <definedName name="FDC_62_246">"#"</definedName>
    <definedName name="FDC_62_247">"#"</definedName>
    <definedName name="FDC_62_248">"#"</definedName>
    <definedName name="FDC_62_249">"#"</definedName>
    <definedName name="FDC_62_25">"#"</definedName>
    <definedName name="FDC_62_250">"#"</definedName>
    <definedName name="FDC_62_251">"#"</definedName>
    <definedName name="FDC_62_252">"#"</definedName>
    <definedName name="FDC_62_253">"#"</definedName>
    <definedName name="FDC_62_254">"#"</definedName>
    <definedName name="FDC_62_255">"#"</definedName>
    <definedName name="FDC_62_256">"#"</definedName>
    <definedName name="FDC_62_257">"#"</definedName>
    <definedName name="FDC_62_258">"#"</definedName>
    <definedName name="FDC_62_259">"#"</definedName>
    <definedName name="FDC_62_26">"#"</definedName>
    <definedName name="FDC_62_260">"#"</definedName>
    <definedName name="FDC_62_261">"#"</definedName>
    <definedName name="FDC_62_27">"#"</definedName>
    <definedName name="FDC_62_28">"#"</definedName>
    <definedName name="FDC_62_29">"#"</definedName>
    <definedName name="FDC_62_3">"#"</definedName>
    <definedName name="FDC_62_30">"#"</definedName>
    <definedName name="FDC_62_31">"#"</definedName>
    <definedName name="FDC_62_32">"#"</definedName>
    <definedName name="FDC_62_33">"#"</definedName>
    <definedName name="FDC_62_34">"#"</definedName>
    <definedName name="FDC_62_35">"#"</definedName>
    <definedName name="FDC_62_36">"#"</definedName>
    <definedName name="FDC_62_37">"#"</definedName>
    <definedName name="FDC_62_38">"#"</definedName>
    <definedName name="FDC_62_39">"#"</definedName>
    <definedName name="FDC_62_4">"#"</definedName>
    <definedName name="FDC_62_40">"#"</definedName>
    <definedName name="FDC_62_41">"#"</definedName>
    <definedName name="FDC_62_42">"#"</definedName>
    <definedName name="FDC_62_43">"#"</definedName>
    <definedName name="FDC_62_44">"#"</definedName>
    <definedName name="FDC_62_45">"#"</definedName>
    <definedName name="FDC_62_46">"#"</definedName>
    <definedName name="FDC_62_47">"#"</definedName>
    <definedName name="FDC_62_48">"#"</definedName>
    <definedName name="FDC_62_49">"#"</definedName>
    <definedName name="FDC_62_5">"#"</definedName>
    <definedName name="FDC_62_50">"#"</definedName>
    <definedName name="FDC_62_51">"#"</definedName>
    <definedName name="FDC_62_52">"#"</definedName>
    <definedName name="FDC_62_53">"#"</definedName>
    <definedName name="FDC_62_54">"#"</definedName>
    <definedName name="FDC_62_55">"#"</definedName>
    <definedName name="FDC_62_56">"#"</definedName>
    <definedName name="FDC_62_57">"#"</definedName>
    <definedName name="FDC_62_58">"#"</definedName>
    <definedName name="FDC_62_59">"#"</definedName>
    <definedName name="FDC_62_6">"#"</definedName>
    <definedName name="FDC_62_60">"#"</definedName>
    <definedName name="FDC_62_61">"#"</definedName>
    <definedName name="FDC_62_62">"#"</definedName>
    <definedName name="FDC_62_63">"#"</definedName>
    <definedName name="FDC_62_64">"#"</definedName>
    <definedName name="FDC_62_65">"#"</definedName>
    <definedName name="FDC_62_66">"#"</definedName>
    <definedName name="FDC_62_67">"#"</definedName>
    <definedName name="FDC_62_68">"#"</definedName>
    <definedName name="FDC_62_69">"#"</definedName>
    <definedName name="FDC_62_7">"#"</definedName>
    <definedName name="FDC_62_70">"#"</definedName>
    <definedName name="FDC_62_71">"#"</definedName>
    <definedName name="FDC_62_72">"#"</definedName>
    <definedName name="FDC_62_73">"#"</definedName>
    <definedName name="FDC_62_74">"#"</definedName>
    <definedName name="FDC_62_75">"#"</definedName>
    <definedName name="FDC_62_76">"#"</definedName>
    <definedName name="FDC_62_77">"#"</definedName>
    <definedName name="FDC_62_78">"#"</definedName>
    <definedName name="FDC_62_79">"#"</definedName>
    <definedName name="FDC_62_8">"#"</definedName>
    <definedName name="FDC_62_80">"#"</definedName>
    <definedName name="FDC_62_81">"#"</definedName>
    <definedName name="FDC_62_82">"#"</definedName>
    <definedName name="FDC_62_83">"#"</definedName>
    <definedName name="FDC_62_84">"#"</definedName>
    <definedName name="FDC_62_85">"#"</definedName>
    <definedName name="FDC_62_86">"#"</definedName>
    <definedName name="FDC_62_87">"#"</definedName>
    <definedName name="FDC_62_88">"#"</definedName>
    <definedName name="FDC_62_89">"#"</definedName>
    <definedName name="FDC_62_9">"#"</definedName>
    <definedName name="FDC_62_90">"#"</definedName>
    <definedName name="FDC_62_91">"#"</definedName>
    <definedName name="FDC_62_92">"#"</definedName>
    <definedName name="FDC_62_93">"#"</definedName>
    <definedName name="FDC_62_94">"#"</definedName>
    <definedName name="FDC_62_95">"#"</definedName>
    <definedName name="FDC_62_96">"#"</definedName>
    <definedName name="FDC_62_97">"#"</definedName>
    <definedName name="FDC_62_98">"#"</definedName>
    <definedName name="FDC_62_99">"#"</definedName>
    <definedName name="FDC_63_0">"#"</definedName>
    <definedName name="FDC_63_1">"#"</definedName>
    <definedName name="FDC_63_10">"#"</definedName>
    <definedName name="FDC_63_100">"#"</definedName>
    <definedName name="FDC_63_101">"#"</definedName>
    <definedName name="FDC_63_102">"#"</definedName>
    <definedName name="FDC_63_103">"#"</definedName>
    <definedName name="FDC_63_104">"#"</definedName>
    <definedName name="FDC_63_105">"#"</definedName>
    <definedName name="FDC_63_106">"#"</definedName>
    <definedName name="FDC_63_107">"#"</definedName>
    <definedName name="FDC_63_108">"#"</definedName>
    <definedName name="FDC_63_109">"#"</definedName>
    <definedName name="FDC_63_11">"#"</definedName>
    <definedName name="FDC_63_110">"#"</definedName>
    <definedName name="FDC_63_111">"#"</definedName>
    <definedName name="FDC_63_112">"#"</definedName>
    <definedName name="FDC_63_113">"#"</definedName>
    <definedName name="FDC_63_114">"#"</definedName>
    <definedName name="FDC_63_115">"#"</definedName>
    <definedName name="FDC_63_116">"#"</definedName>
    <definedName name="FDC_63_117">"#"</definedName>
    <definedName name="FDC_63_118">"#"</definedName>
    <definedName name="FDC_63_119">"#"</definedName>
    <definedName name="FDC_63_12">"#"</definedName>
    <definedName name="FDC_63_120">"#"</definedName>
    <definedName name="FDC_63_121">"#"</definedName>
    <definedName name="FDC_63_122">"#"</definedName>
    <definedName name="FDC_63_123">"#"</definedName>
    <definedName name="FDC_63_124">"#"</definedName>
    <definedName name="FDC_63_125">"#"</definedName>
    <definedName name="FDC_63_126">"#"</definedName>
    <definedName name="FDC_63_127">"#"</definedName>
    <definedName name="FDC_63_128">"#"</definedName>
    <definedName name="FDC_63_129">"#"</definedName>
    <definedName name="FDC_63_13">"#"</definedName>
    <definedName name="FDC_63_130">"#"</definedName>
    <definedName name="FDC_63_131">"#"</definedName>
    <definedName name="FDC_63_132">"#"</definedName>
    <definedName name="FDC_63_133">"#"</definedName>
    <definedName name="FDC_63_134">"#"</definedName>
    <definedName name="FDC_63_135">"#"</definedName>
    <definedName name="FDC_63_136">"#"</definedName>
    <definedName name="FDC_63_137">"#"</definedName>
    <definedName name="FDC_63_138">"#"</definedName>
    <definedName name="FDC_63_139">"#"</definedName>
    <definedName name="FDC_63_14">"#"</definedName>
    <definedName name="FDC_63_140">"#"</definedName>
    <definedName name="FDC_63_141">"#"</definedName>
    <definedName name="FDC_63_142">"#"</definedName>
    <definedName name="FDC_63_143">"#"</definedName>
    <definedName name="FDC_63_144">"#"</definedName>
    <definedName name="FDC_63_145">"#"</definedName>
    <definedName name="FDC_63_146">"#"</definedName>
    <definedName name="FDC_63_147">"#"</definedName>
    <definedName name="FDC_63_148">"#"</definedName>
    <definedName name="FDC_63_149">"#"</definedName>
    <definedName name="FDC_63_15">"#"</definedName>
    <definedName name="FDC_63_150">"#"</definedName>
    <definedName name="FDC_63_151">"#"</definedName>
    <definedName name="FDC_63_152">"#"</definedName>
    <definedName name="FDC_63_153">"#"</definedName>
    <definedName name="FDC_63_154">"#"</definedName>
    <definedName name="FDC_63_155">"#"</definedName>
    <definedName name="FDC_63_156">"#"</definedName>
    <definedName name="FDC_63_157">"#"</definedName>
    <definedName name="FDC_63_158">"#"</definedName>
    <definedName name="FDC_63_159">"#"</definedName>
    <definedName name="FDC_63_16">"#"</definedName>
    <definedName name="FDC_63_160">"#"</definedName>
    <definedName name="FDC_63_161">"#"</definedName>
    <definedName name="FDC_63_162">"#"</definedName>
    <definedName name="FDC_63_163">"#"</definedName>
    <definedName name="FDC_63_164">"#"</definedName>
    <definedName name="FDC_63_165">"#"</definedName>
    <definedName name="FDC_63_166">"#"</definedName>
    <definedName name="FDC_63_167">"#"</definedName>
    <definedName name="FDC_63_168">"#"</definedName>
    <definedName name="FDC_63_169">"#"</definedName>
    <definedName name="FDC_63_17">"#"</definedName>
    <definedName name="FDC_63_170">"#"</definedName>
    <definedName name="FDC_63_171">"#"</definedName>
    <definedName name="FDC_63_172">"#"</definedName>
    <definedName name="FDC_63_173">"#"</definedName>
    <definedName name="FDC_63_174">"#"</definedName>
    <definedName name="FDC_63_175">"#"</definedName>
    <definedName name="FDC_63_176">"#"</definedName>
    <definedName name="FDC_63_177">"#"</definedName>
    <definedName name="FDC_63_178">"#"</definedName>
    <definedName name="FDC_63_179">"#"</definedName>
    <definedName name="FDC_63_18">"#"</definedName>
    <definedName name="FDC_63_180">"#"</definedName>
    <definedName name="FDC_63_181">"#"</definedName>
    <definedName name="FDC_63_182">"#"</definedName>
    <definedName name="FDC_63_183">"#"</definedName>
    <definedName name="FDC_63_184">"#"</definedName>
    <definedName name="FDC_63_185">"#"</definedName>
    <definedName name="FDC_63_186">"#"</definedName>
    <definedName name="FDC_63_187">"#"</definedName>
    <definedName name="FDC_63_188">"#"</definedName>
    <definedName name="FDC_63_189">"#"</definedName>
    <definedName name="FDC_63_19">"#"</definedName>
    <definedName name="FDC_63_190">"#"</definedName>
    <definedName name="FDC_63_191">"#"</definedName>
    <definedName name="FDC_63_192">"#"</definedName>
    <definedName name="FDC_63_193">"#"</definedName>
    <definedName name="FDC_63_194">"#"</definedName>
    <definedName name="FDC_63_195">"#"</definedName>
    <definedName name="FDC_63_196">"#"</definedName>
    <definedName name="FDC_63_197">"#"</definedName>
    <definedName name="FDC_63_198">"#"</definedName>
    <definedName name="FDC_63_199">"#"</definedName>
    <definedName name="FDC_63_2">"#"</definedName>
    <definedName name="FDC_63_20">"#"</definedName>
    <definedName name="FDC_63_200">"#"</definedName>
    <definedName name="FDC_63_201">"#"</definedName>
    <definedName name="FDC_63_202">"#"</definedName>
    <definedName name="FDC_63_203">"#"</definedName>
    <definedName name="FDC_63_204">"#"</definedName>
    <definedName name="FDC_63_205">"#"</definedName>
    <definedName name="FDC_63_206">"#"</definedName>
    <definedName name="FDC_63_207">"#"</definedName>
    <definedName name="FDC_63_208">"#"</definedName>
    <definedName name="FDC_63_209">"#"</definedName>
    <definedName name="FDC_63_21">"#"</definedName>
    <definedName name="FDC_63_210">"#"</definedName>
    <definedName name="FDC_63_211">"#"</definedName>
    <definedName name="FDC_63_212">"#"</definedName>
    <definedName name="FDC_63_213">"#"</definedName>
    <definedName name="FDC_63_214">"#"</definedName>
    <definedName name="FDC_63_215">"#"</definedName>
    <definedName name="FDC_63_216">"#"</definedName>
    <definedName name="FDC_63_217">"#"</definedName>
    <definedName name="FDC_63_218">"#"</definedName>
    <definedName name="FDC_63_219">"#"</definedName>
    <definedName name="FDC_63_22">"#"</definedName>
    <definedName name="FDC_63_220">"#"</definedName>
    <definedName name="FDC_63_221">"#"</definedName>
    <definedName name="FDC_63_222">"#"</definedName>
    <definedName name="FDC_63_223">"#"</definedName>
    <definedName name="FDC_63_224">"#"</definedName>
    <definedName name="FDC_63_225">"#"</definedName>
    <definedName name="FDC_63_226">"#"</definedName>
    <definedName name="FDC_63_227">"#"</definedName>
    <definedName name="FDC_63_228">"#"</definedName>
    <definedName name="FDC_63_229">"#"</definedName>
    <definedName name="FDC_63_23">"#"</definedName>
    <definedName name="FDC_63_230">"#"</definedName>
    <definedName name="FDC_63_231">"#"</definedName>
    <definedName name="FDC_63_232">"#"</definedName>
    <definedName name="FDC_63_233">"#"</definedName>
    <definedName name="FDC_63_234">"#"</definedName>
    <definedName name="FDC_63_235">"#"</definedName>
    <definedName name="FDC_63_236">"#"</definedName>
    <definedName name="FDC_63_237">"#"</definedName>
    <definedName name="FDC_63_238">"#"</definedName>
    <definedName name="FDC_63_239">"#"</definedName>
    <definedName name="FDC_63_24">"#"</definedName>
    <definedName name="FDC_63_240">"#"</definedName>
    <definedName name="FDC_63_241">"#"</definedName>
    <definedName name="FDC_63_242">"#"</definedName>
    <definedName name="FDC_63_243">"#"</definedName>
    <definedName name="FDC_63_244">"#"</definedName>
    <definedName name="FDC_63_245">"#"</definedName>
    <definedName name="FDC_63_246">"#"</definedName>
    <definedName name="FDC_63_247">"#"</definedName>
    <definedName name="FDC_63_248">"#"</definedName>
    <definedName name="FDC_63_249">"#"</definedName>
    <definedName name="FDC_63_25">"#"</definedName>
    <definedName name="FDC_63_250">"#"</definedName>
    <definedName name="FDC_63_251">"#"</definedName>
    <definedName name="FDC_63_252">"#"</definedName>
    <definedName name="FDC_63_253">"#"</definedName>
    <definedName name="FDC_63_254">"#"</definedName>
    <definedName name="FDC_63_255">"#"</definedName>
    <definedName name="FDC_63_256">"#"</definedName>
    <definedName name="FDC_63_257">"#"</definedName>
    <definedName name="FDC_63_258">"#"</definedName>
    <definedName name="FDC_63_259">"#"</definedName>
    <definedName name="FDC_63_26">"#"</definedName>
    <definedName name="FDC_63_260">"#"</definedName>
    <definedName name="FDC_63_261">"#"</definedName>
    <definedName name="FDC_63_27">"#"</definedName>
    <definedName name="FDC_63_28">"#"</definedName>
    <definedName name="FDC_63_29">"#"</definedName>
    <definedName name="FDC_63_3">"#"</definedName>
    <definedName name="FDC_63_30">"#"</definedName>
    <definedName name="FDC_63_31">"#"</definedName>
    <definedName name="FDC_63_32">"#"</definedName>
    <definedName name="FDC_63_33">"#"</definedName>
    <definedName name="FDC_63_34">"#"</definedName>
    <definedName name="FDC_63_35">"#"</definedName>
    <definedName name="FDC_63_36">"#"</definedName>
    <definedName name="FDC_63_37">"#"</definedName>
    <definedName name="FDC_63_38">"#"</definedName>
    <definedName name="FDC_63_39">"#"</definedName>
    <definedName name="FDC_63_4">"#"</definedName>
    <definedName name="FDC_63_40">"#"</definedName>
    <definedName name="FDC_63_41">"#"</definedName>
    <definedName name="FDC_63_42">"#"</definedName>
    <definedName name="FDC_63_43">"#"</definedName>
    <definedName name="FDC_63_44">"#"</definedName>
    <definedName name="FDC_63_45">"#"</definedName>
    <definedName name="FDC_63_46">"#"</definedName>
    <definedName name="FDC_63_47">"#"</definedName>
    <definedName name="FDC_63_48">"#"</definedName>
    <definedName name="FDC_63_49">"#"</definedName>
    <definedName name="FDC_63_5">"#"</definedName>
    <definedName name="FDC_63_50">"#"</definedName>
    <definedName name="FDC_63_51">"#"</definedName>
    <definedName name="FDC_63_52">"#"</definedName>
    <definedName name="FDC_63_53">"#"</definedName>
    <definedName name="FDC_63_54">"#"</definedName>
    <definedName name="FDC_63_55">"#"</definedName>
    <definedName name="FDC_63_56">"#"</definedName>
    <definedName name="FDC_63_57">"#"</definedName>
    <definedName name="FDC_63_58">"#"</definedName>
    <definedName name="FDC_63_59">"#"</definedName>
    <definedName name="FDC_63_6">"#"</definedName>
    <definedName name="FDC_63_60">"#"</definedName>
    <definedName name="FDC_63_61">"#"</definedName>
    <definedName name="FDC_63_62">"#"</definedName>
    <definedName name="FDC_63_63">"#"</definedName>
    <definedName name="FDC_63_64">"#"</definedName>
    <definedName name="FDC_63_65">"#"</definedName>
    <definedName name="FDC_63_66">"#"</definedName>
    <definedName name="FDC_63_67">"#"</definedName>
    <definedName name="FDC_63_68">"#"</definedName>
    <definedName name="FDC_63_69">"#"</definedName>
    <definedName name="FDC_63_7">"#"</definedName>
    <definedName name="FDC_63_70">"#"</definedName>
    <definedName name="FDC_63_71">"#"</definedName>
    <definedName name="FDC_63_72">"#"</definedName>
    <definedName name="FDC_63_73">"#"</definedName>
    <definedName name="FDC_63_74">"#"</definedName>
    <definedName name="FDC_63_75">"#"</definedName>
    <definedName name="FDC_63_76">"#"</definedName>
    <definedName name="FDC_63_77">"#"</definedName>
    <definedName name="FDC_63_78">"#"</definedName>
    <definedName name="FDC_63_79">"#"</definedName>
    <definedName name="FDC_63_8">"#"</definedName>
    <definedName name="FDC_63_80">"#"</definedName>
    <definedName name="FDC_63_81">"#"</definedName>
    <definedName name="FDC_63_82">"#"</definedName>
    <definedName name="FDC_63_83">"#"</definedName>
    <definedName name="FDC_63_84">"#"</definedName>
    <definedName name="FDC_63_85">"#"</definedName>
    <definedName name="FDC_63_86">"#"</definedName>
    <definedName name="FDC_63_87">"#"</definedName>
    <definedName name="FDC_63_88">"#"</definedName>
    <definedName name="FDC_63_89">"#"</definedName>
    <definedName name="FDC_63_9">"#"</definedName>
    <definedName name="FDC_63_90">"#"</definedName>
    <definedName name="FDC_63_91">"#"</definedName>
    <definedName name="FDC_63_92">"#"</definedName>
    <definedName name="FDC_63_93">"#"</definedName>
    <definedName name="FDC_63_94">"#"</definedName>
    <definedName name="FDC_63_95">"#"</definedName>
    <definedName name="FDC_63_96">"#"</definedName>
    <definedName name="FDC_63_97">"#"</definedName>
    <definedName name="FDC_63_98">"#"</definedName>
    <definedName name="FDC_63_99">"#"</definedName>
    <definedName name="FDC_64_0">"#"</definedName>
    <definedName name="FDC_64_1">"#"</definedName>
    <definedName name="FDC_64_10">"#"</definedName>
    <definedName name="FDC_64_100">"#"</definedName>
    <definedName name="FDC_64_101">"#"</definedName>
    <definedName name="FDC_64_102">"#"</definedName>
    <definedName name="FDC_64_103">"#"</definedName>
    <definedName name="FDC_64_104">"#"</definedName>
    <definedName name="FDC_64_105">"#"</definedName>
    <definedName name="FDC_64_106">"#"</definedName>
    <definedName name="FDC_64_107">"#"</definedName>
    <definedName name="FDC_64_108">"#"</definedName>
    <definedName name="FDC_64_109">"#"</definedName>
    <definedName name="FDC_64_11">"#"</definedName>
    <definedName name="FDC_64_110">"#"</definedName>
    <definedName name="FDC_64_111">"#"</definedName>
    <definedName name="FDC_64_112">"#"</definedName>
    <definedName name="FDC_64_113">"#"</definedName>
    <definedName name="FDC_64_114">"#"</definedName>
    <definedName name="FDC_64_115">"#"</definedName>
    <definedName name="FDC_64_116">"#"</definedName>
    <definedName name="FDC_64_117">"#"</definedName>
    <definedName name="FDC_64_118">"#"</definedName>
    <definedName name="FDC_64_119">"#"</definedName>
    <definedName name="FDC_64_12">"#"</definedName>
    <definedName name="FDC_64_120">"#"</definedName>
    <definedName name="FDC_64_121">"#"</definedName>
    <definedName name="FDC_64_122">"#"</definedName>
    <definedName name="FDC_64_123">"#"</definedName>
    <definedName name="FDC_64_124">"#"</definedName>
    <definedName name="FDC_64_125">"#"</definedName>
    <definedName name="FDC_64_126">"#"</definedName>
    <definedName name="FDC_64_127">"#"</definedName>
    <definedName name="FDC_64_128">"#"</definedName>
    <definedName name="FDC_64_129">"#"</definedName>
    <definedName name="FDC_64_13">"#"</definedName>
    <definedName name="FDC_64_130">"#"</definedName>
    <definedName name="FDC_64_131">"#"</definedName>
    <definedName name="FDC_64_132">"#"</definedName>
    <definedName name="FDC_64_133">"#"</definedName>
    <definedName name="FDC_64_134">"#"</definedName>
    <definedName name="FDC_64_135">"#"</definedName>
    <definedName name="FDC_64_136">"#"</definedName>
    <definedName name="FDC_64_137">"#"</definedName>
    <definedName name="FDC_64_138">"#"</definedName>
    <definedName name="FDC_64_139">"#"</definedName>
    <definedName name="FDC_64_14">"#"</definedName>
    <definedName name="FDC_64_140">"#"</definedName>
    <definedName name="FDC_64_141">"#"</definedName>
    <definedName name="FDC_64_142">"#"</definedName>
    <definedName name="FDC_64_143">"#"</definedName>
    <definedName name="FDC_64_144">"#"</definedName>
    <definedName name="FDC_64_145">"#"</definedName>
    <definedName name="FDC_64_146">"#"</definedName>
    <definedName name="FDC_64_147">"#"</definedName>
    <definedName name="FDC_64_148">"#"</definedName>
    <definedName name="FDC_64_149">"#"</definedName>
    <definedName name="FDC_64_15">"#"</definedName>
    <definedName name="FDC_64_150">"#"</definedName>
    <definedName name="FDC_64_151">"#"</definedName>
    <definedName name="FDC_64_152">"#"</definedName>
    <definedName name="FDC_64_153">"#"</definedName>
    <definedName name="FDC_64_154">"#"</definedName>
    <definedName name="FDC_64_155">"#"</definedName>
    <definedName name="FDC_64_156">"#"</definedName>
    <definedName name="FDC_64_157">"#"</definedName>
    <definedName name="FDC_64_158">"#"</definedName>
    <definedName name="FDC_64_159">"#"</definedName>
    <definedName name="FDC_64_16">"#"</definedName>
    <definedName name="FDC_64_160">"#"</definedName>
    <definedName name="FDC_64_161">"#"</definedName>
    <definedName name="FDC_64_162">"#"</definedName>
    <definedName name="FDC_64_163">"#"</definedName>
    <definedName name="FDC_64_164">"#"</definedName>
    <definedName name="FDC_64_165">"#"</definedName>
    <definedName name="FDC_64_166">"#"</definedName>
    <definedName name="FDC_64_167">"#"</definedName>
    <definedName name="FDC_64_168">"#"</definedName>
    <definedName name="FDC_64_169">"#"</definedName>
    <definedName name="FDC_64_17">"#"</definedName>
    <definedName name="FDC_64_170">"#"</definedName>
    <definedName name="FDC_64_171">"#"</definedName>
    <definedName name="FDC_64_172">"#"</definedName>
    <definedName name="FDC_64_173">"#"</definedName>
    <definedName name="FDC_64_174">"#"</definedName>
    <definedName name="FDC_64_175">"#"</definedName>
    <definedName name="FDC_64_176">"#"</definedName>
    <definedName name="FDC_64_177">"#"</definedName>
    <definedName name="FDC_64_178">"#"</definedName>
    <definedName name="FDC_64_179">"#"</definedName>
    <definedName name="FDC_64_18">"#"</definedName>
    <definedName name="FDC_64_180">"#"</definedName>
    <definedName name="FDC_64_181">"#"</definedName>
    <definedName name="FDC_64_182">"#"</definedName>
    <definedName name="FDC_64_183">"#"</definedName>
    <definedName name="FDC_64_184">"#"</definedName>
    <definedName name="FDC_64_185">"#"</definedName>
    <definedName name="FDC_64_186">"#"</definedName>
    <definedName name="FDC_64_187">"#"</definedName>
    <definedName name="FDC_64_188">"#"</definedName>
    <definedName name="FDC_64_189">"#"</definedName>
    <definedName name="FDC_64_19">"#"</definedName>
    <definedName name="FDC_64_190">"#"</definedName>
    <definedName name="FDC_64_191">"#"</definedName>
    <definedName name="FDC_64_192">"#"</definedName>
    <definedName name="FDC_64_193">"#"</definedName>
    <definedName name="FDC_64_194">"#"</definedName>
    <definedName name="FDC_64_195">"#"</definedName>
    <definedName name="FDC_64_196">"#"</definedName>
    <definedName name="FDC_64_197">"#"</definedName>
    <definedName name="FDC_64_198">"#"</definedName>
    <definedName name="FDC_64_199">"#"</definedName>
    <definedName name="FDC_64_2">"#"</definedName>
    <definedName name="FDC_64_20">"#"</definedName>
    <definedName name="FDC_64_200">"#"</definedName>
    <definedName name="FDC_64_201">"#"</definedName>
    <definedName name="FDC_64_202">"#"</definedName>
    <definedName name="FDC_64_203">"#"</definedName>
    <definedName name="FDC_64_204">"#"</definedName>
    <definedName name="FDC_64_205">"#"</definedName>
    <definedName name="FDC_64_206">"#"</definedName>
    <definedName name="FDC_64_207">"#"</definedName>
    <definedName name="FDC_64_208">"#"</definedName>
    <definedName name="FDC_64_209">"#"</definedName>
    <definedName name="FDC_64_21">"#"</definedName>
    <definedName name="FDC_64_210">"#"</definedName>
    <definedName name="FDC_64_211">"#"</definedName>
    <definedName name="FDC_64_212">"#"</definedName>
    <definedName name="FDC_64_213">"#"</definedName>
    <definedName name="FDC_64_214">"#"</definedName>
    <definedName name="FDC_64_215">"#"</definedName>
    <definedName name="FDC_64_216">"#"</definedName>
    <definedName name="FDC_64_217">"#"</definedName>
    <definedName name="FDC_64_218">"#"</definedName>
    <definedName name="FDC_64_219">"#"</definedName>
    <definedName name="FDC_64_22">"#"</definedName>
    <definedName name="FDC_64_220">"#"</definedName>
    <definedName name="FDC_64_221">"#"</definedName>
    <definedName name="FDC_64_222">"#"</definedName>
    <definedName name="FDC_64_223">"#"</definedName>
    <definedName name="FDC_64_224">"#"</definedName>
    <definedName name="FDC_64_225">"#"</definedName>
    <definedName name="FDC_64_226">"#"</definedName>
    <definedName name="FDC_64_227">"#"</definedName>
    <definedName name="FDC_64_228">"#"</definedName>
    <definedName name="FDC_64_229">"#"</definedName>
    <definedName name="FDC_64_23">"#"</definedName>
    <definedName name="FDC_64_230">"#"</definedName>
    <definedName name="FDC_64_231">"#"</definedName>
    <definedName name="FDC_64_232">"#"</definedName>
    <definedName name="FDC_64_233">"#"</definedName>
    <definedName name="FDC_64_234">"#"</definedName>
    <definedName name="FDC_64_235">"#"</definedName>
    <definedName name="FDC_64_236">"#"</definedName>
    <definedName name="FDC_64_237">"#"</definedName>
    <definedName name="FDC_64_238">"#"</definedName>
    <definedName name="FDC_64_239">"#"</definedName>
    <definedName name="FDC_64_24">"#"</definedName>
    <definedName name="FDC_64_240">"#"</definedName>
    <definedName name="FDC_64_241">"#"</definedName>
    <definedName name="FDC_64_242">"#"</definedName>
    <definedName name="FDC_64_243">"#"</definedName>
    <definedName name="FDC_64_244">"#"</definedName>
    <definedName name="FDC_64_245">"#"</definedName>
    <definedName name="FDC_64_246">"#"</definedName>
    <definedName name="FDC_64_247">"#"</definedName>
    <definedName name="FDC_64_248">"#"</definedName>
    <definedName name="FDC_64_249">"#"</definedName>
    <definedName name="FDC_64_25">"#"</definedName>
    <definedName name="FDC_64_250">"#"</definedName>
    <definedName name="FDC_64_251">"#"</definedName>
    <definedName name="FDC_64_252">"#"</definedName>
    <definedName name="FDC_64_253">"#"</definedName>
    <definedName name="FDC_64_254">"#"</definedName>
    <definedName name="FDC_64_255">"#"</definedName>
    <definedName name="FDC_64_256">"#"</definedName>
    <definedName name="FDC_64_257">"#"</definedName>
    <definedName name="FDC_64_258">"#"</definedName>
    <definedName name="FDC_64_259">"#"</definedName>
    <definedName name="FDC_64_26">"#"</definedName>
    <definedName name="FDC_64_260">"#"</definedName>
    <definedName name="FDC_64_261">"#"</definedName>
    <definedName name="FDC_64_27">"#"</definedName>
    <definedName name="FDC_64_28">"#"</definedName>
    <definedName name="FDC_64_29">"#"</definedName>
    <definedName name="FDC_64_3">"#"</definedName>
    <definedName name="FDC_64_30">"#"</definedName>
    <definedName name="FDC_64_31">"#"</definedName>
    <definedName name="FDC_64_32">"#"</definedName>
    <definedName name="FDC_64_33">"#"</definedName>
    <definedName name="FDC_64_34">"#"</definedName>
    <definedName name="FDC_64_35">"#"</definedName>
    <definedName name="FDC_64_36">"#"</definedName>
    <definedName name="FDC_64_37">"#"</definedName>
    <definedName name="FDC_64_38">"#"</definedName>
    <definedName name="FDC_64_39">"#"</definedName>
    <definedName name="FDC_64_4">"#"</definedName>
    <definedName name="FDC_64_40">"#"</definedName>
    <definedName name="FDC_64_41">"#"</definedName>
    <definedName name="FDC_64_42">"#"</definedName>
    <definedName name="FDC_64_43">"#"</definedName>
    <definedName name="FDC_64_44">"#"</definedName>
    <definedName name="FDC_64_45">"#"</definedName>
    <definedName name="FDC_64_46">"#"</definedName>
    <definedName name="FDC_64_47">"#"</definedName>
    <definedName name="FDC_64_48">"#"</definedName>
    <definedName name="FDC_64_49">"#"</definedName>
    <definedName name="FDC_64_5">"#"</definedName>
    <definedName name="FDC_64_50">"#"</definedName>
    <definedName name="FDC_64_51">"#"</definedName>
    <definedName name="FDC_64_52">"#"</definedName>
    <definedName name="FDC_64_53">"#"</definedName>
    <definedName name="FDC_64_54">"#"</definedName>
    <definedName name="FDC_64_55">"#"</definedName>
    <definedName name="FDC_64_56">"#"</definedName>
    <definedName name="FDC_64_57">"#"</definedName>
    <definedName name="FDC_64_58">"#"</definedName>
    <definedName name="FDC_64_59">"#"</definedName>
    <definedName name="FDC_64_6">"#"</definedName>
    <definedName name="FDC_64_60">"#"</definedName>
    <definedName name="FDC_64_61">"#"</definedName>
    <definedName name="FDC_64_62">"#"</definedName>
    <definedName name="FDC_64_63">"#"</definedName>
    <definedName name="FDC_64_64">"#"</definedName>
    <definedName name="FDC_64_65">"#"</definedName>
    <definedName name="FDC_64_66">"#"</definedName>
    <definedName name="FDC_64_67">"#"</definedName>
    <definedName name="FDC_64_68">"#"</definedName>
    <definedName name="FDC_64_69">"#"</definedName>
    <definedName name="FDC_64_7">"#"</definedName>
    <definedName name="FDC_64_70">"#"</definedName>
    <definedName name="FDC_64_71">"#"</definedName>
    <definedName name="FDC_64_72">"#"</definedName>
    <definedName name="FDC_64_73">"#"</definedName>
    <definedName name="FDC_64_74">"#"</definedName>
    <definedName name="FDC_64_75">"#"</definedName>
    <definedName name="FDC_64_76">"#"</definedName>
    <definedName name="FDC_64_77">"#"</definedName>
    <definedName name="FDC_64_78">"#"</definedName>
    <definedName name="FDC_64_79">"#"</definedName>
    <definedName name="FDC_64_8">"#"</definedName>
    <definedName name="FDC_64_80">"#"</definedName>
    <definedName name="FDC_64_81">"#"</definedName>
    <definedName name="FDC_64_82">"#"</definedName>
    <definedName name="FDC_64_83">"#"</definedName>
    <definedName name="FDC_64_84">"#"</definedName>
    <definedName name="FDC_64_85">"#"</definedName>
    <definedName name="FDC_64_86">"#"</definedName>
    <definedName name="FDC_64_87">"#"</definedName>
    <definedName name="FDC_64_88">"#"</definedName>
    <definedName name="FDC_64_89">"#"</definedName>
    <definedName name="FDC_64_9">"#"</definedName>
    <definedName name="FDC_64_90">"#"</definedName>
    <definedName name="FDC_64_91">"#"</definedName>
    <definedName name="FDC_64_92">"#"</definedName>
    <definedName name="FDC_64_93">"#"</definedName>
    <definedName name="FDC_64_94">"#"</definedName>
    <definedName name="FDC_64_95">"#"</definedName>
    <definedName name="FDC_64_96">"#"</definedName>
    <definedName name="FDC_64_97">"#"</definedName>
    <definedName name="FDC_64_98">"#"</definedName>
    <definedName name="FDC_64_99">"#"</definedName>
    <definedName name="FDC_65_0">"#"</definedName>
    <definedName name="FDC_7_0">"#"</definedName>
    <definedName name="FDC_7_1">"#"</definedName>
    <definedName name="FDC_7_2">"#"</definedName>
    <definedName name="FDC_7_3">"#"</definedName>
    <definedName name="FDC_8_0">"#"</definedName>
    <definedName name="FDC_8_1">"#"</definedName>
    <definedName name="FDC_8_2">"#"</definedName>
    <definedName name="FDC_8_3">"#"</definedName>
    <definedName name="FDC_9_0">"#"</definedName>
    <definedName name="FDC_9_1">"#"</definedName>
    <definedName name="FDC_9_2">"#"</definedName>
    <definedName name="FDC_9_3">"#"</definedName>
    <definedName name="fdd" hidden="1">{#N/A,#N/A,FALSE,"summary";#N/A,#N/A,FALSE,"Input"}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_1" hidden="1">"A35795"</definedName>
    <definedName name="FDD_10_2" hidden="1">"A36160"</definedName>
    <definedName name="FDD_10_3" hidden="1">"E36525"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_1" hidden="1">"E35795"</definedName>
    <definedName name="FDD_11_2" hidden="1">"E36160"</definedName>
    <definedName name="FDD_11_3" hidden="1">"E36525"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_1" hidden="1">"E35795"</definedName>
    <definedName name="FDD_12_2" hidden="1">"E36160"</definedName>
    <definedName name="FDD_12_3" hidden="1">"E36525"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_1" hidden="1">"A35795"</definedName>
    <definedName name="FDD_19_2" hidden="1">"E36160"</definedName>
    <definedName name="FDD_19_3" hidden="1">"E36525"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_1" hidden="1">"U35795"</definedName>
    <definedName name="FDD_25_2" hidden="1">"U36160"</definedName>
    <definedName name="FDD_25_3" hidden="1">"U36525"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1_1" hidden="1">"A35795"</definedName>
    <definedName name="FDD_41_2" hidden="1">"E36160"</definedName>
    <definedName name="FDD_41_3" hidden="1">"E36525"</definedName>
    <definedName name="FDD_42_0">"U25569"</definedName>
    <definedName name="FDD_42_1" hidden="1">"U35795"</definedName>
    <definedName name="FDD_42_2" hidden="1">"U36160"</definedName>
    <definedName name="FDD_42_3" hidden="1">"U36525"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_1" hidden="1">"E35795"</definedName>
    <definedName name="FDD_5_2" hidden="1">"E36160"</definedName>
    <definedName name="FDD_5_3" hidden="1">"E36525"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>"A30681"</definedName>
    <definedName name="FDD_59_1">"A31047"</definedName>
    <definedName name="FDD_59_10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>"A25569"</definedName>
    <definedName name="FDD_6_1" hidden="1">"A35795"</definedName>
    <definedName name="FDD_6_2" hidden="1">"E36160"</definedName>
    <definedName name="FDD_6_3" hidden="1">"E36525"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_1" hidden="1">"E35795"</definedName>
    <definedName name="FDD_7_2" hidden="1">"E36160"</definedName>
    <definedName name="FDD_7_3" hidden="1">"E36525"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_1" hidden="1">"E35795"</definedName>
    <definedName name="FDD_8_2" hidden="1">"E36160"</definedName>
    <definedName name="FDD_8_3" hidden="1">"E36525"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_1" hidden="1">"E35795"</definedName>
    <definedName name="FDD_9_2" hidden="1">"E36160"</definedName>
    <definedName name="FDD_9_3" hidden="1">"E36525"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D" hidden="1">{#N/A,#N/A,FALSE,"Pharm";#N/A,#N/A,FALSE,"WWCM"}</definedName>
    <definedName name="FDFD_1" hidden="1">{#N/A,#N/A,FALSE,"Pharm";#N/A,#N/A,FALSE,"WWCM"}</definedName>
    <definedName name="FDFD_2" hidden="1">{#N/A,#N/A,FALSE,"Pharm";#N/A,#N/A,FALSE,"WWCM"}</definedName>
    <definedName name="FDFD_3" hidden="1">{#N/A,#N/A,FALSE,"Pharm";#N/A,#N/A,FALSE,"WWCM"}</definedName>
    <definedName name="FDFD_4" hidden="1">{#N/A,#N/A,FALSE,"Pharm";#N/A,#N/A,FALSE,"WWCM"}</definedName>
    <definedName name="f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s" hidden="1">{"GLI-Income Statement",#N/A,FALSE,"gli";"GLI - Balance Sheet Wksht",#N/A,FALSE,"gli";"GLI-Cash Flow",#N/A,FALSE,"gli";"GLI Qtrly Stats",#N/A,FALSE,"gli"}</definedName>
    <definedName name="fdg" hidden="1">{"Assumptions",#N/A,TRUE,"Assumptions";"Income",#N/A,TRUE,"Income";"Balance",#N/A,TRUE,"Balance"}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DRGD" hidden="1">{#N/A,#N/A,FALSE,"Aging Summary";#N/A,#N/A,FALSE,"Ratio Analysis";#N/A,#N/A,FALSE,"Test 120 Day Accts";#N/A,#N/A,FALSE,"Tickmarks"}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hidden="1">{#N/A,#N/A,FALSE,"KA CH  (2)"}</definedName>
    <definedName name="fdgfdgsdgsdgs" hidden="1">{#N/A,#N/A,FALSE,"KA CH  (2)"}</definedName>
    <definedName name="fdgrdsgf" hidden="1">40975.4053935185</definedName>
    <definedName name="fdjkei" hidden="1">{"bs",#N/A,FALSE,"SCF"}</definedName>
    <definedName name="FDP_0_1_aSrv" hidden="1">#REF!</definedName>
    <definedName name="FDP_1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3_1_aS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6_1_aSrv" hidden="1">#REF!</definedName>
    <definedName name="FDP_117_1_aUrv" hidden="1">#REF!</definedName>
    <definedName name="FDP_118_1_aUrv" hidden="1">#REF!</definedName>
    <definedName name="FDP_119_1_aU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3_1_aSrv" hidden="1">#REF!</definedName>
    <definedName name="FDP_134_1_aUrv" hidden="1">#REF!</definedName>
    <definedName name="FDP_135_1_aUrv" hidden="1">#REF!</definedName>
    <definedName name="FDP_136_1_aUrv" hidden="1">#REF!</definedName>
    <definedName name="FDP_137_1_aSrv" hidden="1">#REF!</definedName>
    <definedName name="FDP_138_1_aSrv" hidden="1">#REF!</definedName>
    <definedName name="FDP_139_1_aSrv" hidden="1">#REF!</definedName>
    <definedName name="FDP_14_1_aUrv" hidden="1">#REF!</definedName>
    <definedName name="FDP_140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Urv" hidden="1">#REF!</definedName>
    <definedName name="FDP_156_1_aUrv" hidden="1">#REF!</definedName>
    <definedName name="FDP_157_1_aUrv" hidden="1">#REF!</definedName>
    <definedName name="FDP_158_1_aUrv" hidden="1">#REF!</definedName>
    <definedName name="FDP_159_1_aSrv" hidden="1">#REF!</definedName>
    <definedName name="FDP_16_1_aUrv" hidden="1">#REF!</definedName>
    <definedName name="FDP_160_1_aUrv" hidden="1">#REF!</definedName>
    <definedName name="FDP_161_1_aSrv" hidden="1">#REF!</definedName>
    <definedName name="FDP_162_1_aUrv" hidden="1">#REF!</definedName>
    <definedName name="FDP_163_1_aUrv" hidden="1">#REF!</definedName>
    <definedName name="FDP_164_1_aUrv" hidden="1">#REF!</definedName>
    <definedName name="FDP_165_1_aUrv" hidden="1">#REF!</definedName>
    <definedName name="FDP_166_1_aUrv" hidden="1">#REF!</definedName>
    <definedName name="FDP_167_1_aUrv" hidden="1">#REF!</definedName>
    <definedName name="FDP_168_1_aSrv" hidden="1">#REF!</definedName>
    <definedName name="FDP_169_1_aSrv" hidden="1">#REF!</definedName>
    <definedName name="FDP_17_1_aUrv" hidden="1">#REF!</definedName>
    <definedName name="FDP_170_1_aUrv" hidden="1">#REF!</definedName>
    <definedName name="FDP_171_1_aSrv" hidden="1">#REF!</definedName>
    <definedName name="FDP_172_1_aUrv" hidden="1">#REF!</definedName>
    <definedName name="FDP_173_1_aUrv" hidden="1">#REF!</definedName>
    <definedName name="FDP_174_1_aSrv" hidden="1">#REF!</definedName>
    <definedName name="FDP_175_1_aUrv" hidden="1">#REF!</definedName>
    <definedName name="FDP_176_1_aUrv" hidden="1">#REF!</definedName>
    <definedName name="FDP_177_1_aSrv" hidden="1">#REF!</definedName>
    <definedName name="FDP_178_1_aU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1_1_aUrv" hidden="1">#REF!</definedName>
    <definedName name="FDP_182_1_aSrv" hidden="1">#REF!</definedName>
    <definedName name="FDP_183_1_aUrv" hidden="1">#REF!</definedName>
    <definedName name="FDP_184_1_aUrv" hidden="1">#REF!</definedName>
    <definedName name="FDP_185_1_aSrv" hidden="1">#REF!</definedName>
    <definedName name="FDP_186_1_aUrv" hidden="1">#REF!</definedName>
    <definedName name="FDP_187_1_aUrv" hidden="1">#REF!</definedName>
    <definedName name="FDP_188_1_aUrv" hidden="1">#REF!</definedName>
    <definedName name="FDP_189_1_aUrv" hidden="1">#REF!</definedName>
    <definedName name="FDP_19_1_aUrv" hidden="1">#REF!</definedName>
    <definedName name="FDP_190_1_aUrv" hidden="1">#REF!</definedName>
    <definedName name="FDP_191_1_aUrv" hidden="1">#REF!</definedName>
    <definedName name="FDP_192_1_aUrv" hidden="1">#REF!</definedName>
    <definedName name="FDP_193_1_aUrv" hidden="1">#REF!</definedName>
    <definedName name="FDP_194_1_aUrv" hidden="1">#REF!</definedName>
    <definedName name="FDP_195_1_aUrv" hidden="1">#REF!</definedName>
    <definedName name="FDP_196_1_aUrv" hidden="1">#REF!</definedName>
    <definedName name="FDP_197_1_aSrv" hidden="1">#REF!</definedName>
    <definedName name="FDP_198_1_aUrv" hidden="1">#REF!</definedName>
    <definedName name="FDP_199_1_aUrv" hidden="1">#REF!</definedName>
    <definedName name="FDP_2_1_aUrv" hidden="1">#REF!</definedName>
    <definedName name="FDP_20_1_aUrv" hidden="1">#REF!</definedName>
    <definedName name="FDP_200_1_aUrv" hidden="1">#REF!</definedName>
    <definedName name="FDP_201_1_aUrv" hidden="1">#REF!</definedName>
    <definedName name="FDP_202_1_aUrv" hidden="1">#REF!</definedName>
    <definedName name="FDP_203_1_aUrv" hidden="1">#REF!</definedName>
    <definedName name="FDP_204_1_aUrv" hidden="1">#REF!</definedName>
    <definedName name="FDP_205_1_aUrv" hidden="1">#REF!</definedName>
    <definedName name="FDP_206_1_aUrv" hidden="1">#REF!</definedName>
    <definedName name="FDP_207_1_aUrv" hidden="1">#REF!</definedName>
    <definedName name="FDP_208_1_aUrv" hidden="1">#REF!</definedName>
    <definedName name="FDP_209_1_aU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7_1_aUrv" hidden="1">#REF!</definedName>
    <definedName name="FDP_218_1_aUrv" hidden="1">#REF!</definedName>
    <definedName name="FDP_219_1_aUrv" hidden="1">#REF!</definedName>
    <definedName name="FDP_22_1_aUrv" hidden="1">#REF!</definedName>
    <definedName name="FDP_220_1_aUrv" hidden="1">#REF!</definedName>
    <definedName name="FDP_221_1_aUrv" hidden="1">#REF!</definedName>
    <definedName name="FDP_222_1_aUrv" hidden="1">#REF!</definedName>
    <definedName name="FDP_223_1_aUrv" hidden="1">#REF!</definedName>
    <definedName name="FDP_224_1_aSrv" hidden="1">#REF!</definedName>
    <definedName name="FDP_225_1_aSrv" hidden="1">#REF!</definedName>
    <definedName name="FDP_226_1_aSrv" hidden="1">#REF!</definedName>
    <definedName name="FDP_227_1_aSrv" hidden="1">#REF!</definedName>
    <definedName name="FDP_228_1_aSrv" hidden="1">#REF!</definedName>
    <definedName name="FDP_229_1_aS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5_1_aSrv" hidden="1">#REF!</definedName>
    <definedName name="FDP_236_1_aSrv" hidden="1">#REF!</definedName>
    <definedName name="FDP_237_1_aSrv" hidden="1">#REF!</definedName>
    <definedName name="FDP_238_1_aSrv" hidden="1">#REF!</definedName>
    <definedName name="FDP_239_1_aS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5_1_aSrv" hidden="1">#REF!</definedName>
    <definedName name="FDP_266_1_aSrv" hidden="1">#REF!</definedName>
    <definedName name="FDP_267_1_aSrv" hidden="1">#REF!</definedName>
    <definedName name="FDP_268_1_aSrv" hidden="1">#REF!</definedName>
    <definedName name="FDP_269_1_aSrv" hidden="1">#REF!</definedName>
    <definedName name="FDP_27_1_aUrv" hidden="1">#REF!</definedName>
    <definedName name="FDP_270_1_aSrv" hidden="1">#REF!</definedName>
    <definedName name="FDP_271_1_aSrv" hidden="1">#REF!</definedName>
    <definedName name="FDP_272_1_aSrv" hidden="1">#REF!</definedName>
    <definedName name="FDP_273_1_aSrv" hidden="1">#REF!</definedName>
    <definedName name="FDP_274_1_aSrv" hidden="1">#REF!</definedName>
    <definedName name="FDP_275_1_aSrv" hidden="1">#REF!</definedName>
    <definedName name="FDP_276_1_aSrv" hidden="1">#REF!</definedName>
    <definedName name="FDP_277_1_aSrv" hidden="1">#REF!</definedName>
    <definedName name="FDP_278_1_aSrv" hidden="1">#REF!</definedName>
    <definedName name="FDP_279_1_aS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Urv" hidden="1">#REF!</definedName>
    <definedName name="FDP_30_1_aS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S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Urv" hidden="1">#REF!</definedName>
    <definedName name="FDP_50_1_aS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Urv" hidden="1">#REF!</definedName>
    <definedName name="FDP_65_1_aSrv" hidden="1">#REF!</definedName>
    <definedName name="FDP_66_1_aUrv" hidden="1">#REF!</definedName>
    <definedName name="FDP_67_1_aSrv" hidden="1">#REF!</definedName>
    <definedName name="FDP_68_1_aUrv" hidden="1">#REF!</definedName>
    <definedName name="FDP_69_1_aSrv" hidden="1">#REF!</definedName>
    <definedName name="FDP_7_1_aUrv" hidden="1">#REF!</definedName>
    <definedName name="FDP_70_1_aSrv" hidden="1">#REF!</definedName>
    <definedName name="FDP_71_1_aUrv" hidden="1">#REF!</definedName>
    <definedName name="FDP_72_1_aUrv" hidden="1">#REF!</definedName>
    <definedName name="FDP_73_1_aSrv" hidden="1">#REF!</definedName>
    <definedName name="FDP_74_1_aSrv" hidden="1">#REF!</definedName>
    <definedName name="FDP_75_1_aUrv" hidden="1">#REF!</definedName>
    <definedName name="FDP_76_1_aSrv" hidden="1">#REF!</definedName>
    <definedName name="FDP_77_1_aSrv" hidden="1">#REF!</definedName>
    <definedName name="FDP_78_1_aUrv" hidden="1">#REF!</definedName>
    <definedName name="FDP_79_1_aUrv" hidden="1">#REF!</definedName>
    <definedName name="FDP_8_1_aU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1_1_aUrv" hidden="1">#REF!</definedName>
    <definedName name="FDP_92_1_aU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Q" hidden="1">{"detail",#N/A,FALSE,"mfg";"summary",#N/A,FALSE,"mfg"}</definedName>
    <definedName name="fds" hidden="1">{#N/A,#N/A,FALSE,"Pharm";#N/A,#N/A,FALSE,"WWCM"}</definedName>
    <definedName name="fds_1" hidden="1">{#N/A,#N/A,FALSE,"Pharm";#N/A,#N/A,FALSE,"WWCM"}</definedName>
    <definedName name="fds_2" hidden="1">{#N/A,#N/A,FALSE,"Pharm";#N/A,#N/A,FALSE,"WWCM"}</definedName>
    <definedName name="fds_3" hidden="1">{#N/A,#N/A,FALSE,"Pharm";#N/A,#N/A,FALSE,"WWCM"}</definedName>
    <definedName name="fds_4" hidden="1">{#N/A,#N/A,FALSE,"Pharm";#N/A,#N/A,FALSE,"WWCM"}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f" hidden="1">{#N/A,#N/A,TRUE,"Cover sheet";#N/A,#N/A,TRUE,"INPUTS";#N/A,#N/A,TRUE,"OUTPUTS";#N/A,#N/A,TRUE,"VALUATION"}</definedName>
    <definedName name="fdsf" hidden="1">{"general",#N/A,FALSE,"Assumptions"}</definedName>
    <definedName name="fdsfs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hares">#REF!</definedName>
    <definedName name="fdskj" hidden="1">{#N/A,#N/A,FALSE,"Model";#N/A,#N/A,FALSE,"Division"}</definedName>
    <definedName name="fdv" hidden="1">{"quarterly",#N/A,FALSE,"Income Statement";#N/A,#N/A,FALSE,"print segment";#N/A,#N/A,FALSE,"Balance Sheet";#N/A,#N/A,FALSE,"Annl Inc";#N/A,#N/A,FALSE,"Cash Flow"}</definedName>
    <definedName name="fdyh" hidden="1">{"Balance sheet",#N/A,FALSE,"P&amp;L";"P&amp;L",#N/A,FALSE,"P&amp;L"}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#REF!</definedName>
    <definedName name="FEB_19_ACT">#REF!</definedName>
    <definedName name="FEB_19_AOP">#REF!</definedName>
    <definedName name="FEB_BUD">#REF!</definedName>
    <definedName name="FEB_TB">#REF!</definedName>
    <definedName name="february_2000">#REF!</definedName>
    <definedName name="FederalExemption">#REF!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tax">#REF!</definedName>
    <definedName name="FEE">#REF!</definedName>
    <definedName name="fee_amort">#REF!</definedName>
    <definedName name="feesses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ret" hidden="1">{#N/A,#N/A,FALSE,"FREE"}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" hidden="1">{#N/A,#N/A,FALSE,"PMTABB";#N/A,#N/A,FALSE,"PMTABB"}</definedName>
    <definedName name="fewaFC" hidden="1">{#N/A,#N/A,FALSE,"ALM-ASISC"}</definedName>
    <definedName name="fewq" hidden="1">{"Comp_of_Price_Effect",#N/A,FALSE,"QTRDPVAR"}</definedName>
    <definedName name="fewt" hidden="1">{#N/A,#N/A,FALSE,"EW"}</definedName>
    <definedName name="ff">#REF!</definedName>
    <definedName name="ff_1" hidden="1">{#N/A,#N/A,FALSE,"Pharm";#N/A,#N/A,FALSE,"WWCM"}</definedName>
    <definedName name="ff_2" hidden="1">{#N/A,#N/A,FALSE,"Pharm";#N/A,#N/A,FALSE,"WWCM"}</definedName>
    <definedName name="ff_3" hidden="1">{#N/A,#N/A,FALSE,"Pharm";#N/A,#N/A,FALSE,"WWCM"}</definedName>
    <definedName name="ff_4" hidden="1">{#N/A,#N/A,FALSE,"Pharm";#N/A,#N/A,FALSE,"WWCM"}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ff_1" hidden="1">{#N/A,#N/A,FALSE,"Pharm";#N/A,#N/A,FALSE,"WWCM"}</definedName>
    <definedName name="fff_2" hidden="1">{#N/A,#N/A,FALSE,"Pharm";#N/A,#N/A,FALSE,"WWCM"}</definedName>
    <definedName name="fff_3" hidden="1">{#N/A,#N/A,FALSE,"Pharm";#N/A,#N/A,FALSE,"WWCM"}</definedName>
    <definedName name="fff_4" hidden="1">{#N/A,#N/A,FALSE,"Pharm";#N/A,#N/A,FALSE,"WWCM"}</definedName>
    <definedName name="ffff">#REF!</definedName>
    <definedName name="ffff1">#REF!</definedName>
    <definedName name="ffff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ff" hidden="1">{"budget992000 capex",#N/A,FALSE,"Celtel alternative 6"}</definedName>
    <definedName name="fffffff" hidden="1">{#N/A,#N/A,FALSE,"Pharm";#N/A,#N/A,FALSE,"WWCM"}</definedName>
    <definedName name="fffffff_1" hidden="1">{#N/A,#N/A,FALSE,"Pharm";#N/A,#N/A,FALSE,"WWCM"}</definedName>
    <definedName name="fffffff_2" hidden="1">{#N/A,#N/A,FALSE,"Pharm";#N/A,#N/A,FALSE,"WWCM"}</definedName>
    <definedName name="fffffff_3" hidden="1">{#N/A,#N/A,FALSE,"Pharm";#N/A,#N/A,FALSE,"WWCM"}</definedName>
    <definedName name="fffffff_4" hidden="1">{#N/A,#N/A,FALSE,"Pharm";#N/A,#N/A,FALSE,"WWCM"}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ffffff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g" hidden="1">{"table",#N/A,FALSE,"COVER";"income_statement",#N/A,FALSE,"COVER"}</definedName>
    <definedName name="ffpersecin">#REF!</definedName>
    <definedName name="FFR">#REF!</definedName>
    <definedName name="ffs" hidden="1">#REF!</definedName>
    <definedName name="ffy" hidden="1">{#N/A,#N/A,FALSE,"FY97";#N/A,#N/A,FALSE,"FY98";#N/A,#N/A,FALSE,"FY99";#N/A,#N/A,FALSE,"FY00";#N/A,#N/A,FALSE,"FY01"}</definedName>
    <definedName name="fg" hidden="1">{#N/A,#N/A,FALSE,"REPORT"}</definedName>
    <definedName name="fg_1" hidden="1">{#N/A,#N/A,FALSE,"REPORT"}</definedName>
    <definedName name="fg_2" hidden="1">{#N/A,#N/A,FALSE,"REPORT"}</definedName>
    <definedName name="fg_3" hidden="1">{#N/A,#N/A,FALSE,"REPORT"}</definedName>
    <definedName name="fg_4" hidden="1">{#N/A,#N/A,FALSE,"REPORT"}</definedName>
    <definedName name="fgefgef">{"qchm_dcf",#N/A,FALSE,"QCHMDCF2";"qchm_terminal",#N/A,FALSE,"QCHMDCF2"}</definedName>
    <definedName name="fgf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x" hidden="1">{#N/A,#N/A,FALSE,"Umsatz 99";#N/A,#N/A,FALSE,"ER 99 "}</definedName>
    <definedName name="fgg" hidden="1">{"Inc Stmt",#N/A,TRUE,"Financials";"Common Size",#N/A,TRUE,"Financials";"BS Assets",#N/A,TRUE,"Financials";"BS Liabilities",#N/A,TRUE,"Financials";"Cash Flow Stmt",#N/A,TRUE,"Financials";"DCF",#N/A,TRUE,"Financials"}</definedName>
    <definedName name="FGGGGGGGGGGGGGGGD">'[41]פק'' נוספות'!$A$2:$P$33,'[41]פק'' נוספות'!#REF!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D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ghr" hidden="1">{#N/A,#N/A,FALSE,"PGW"}</definedName>
    <definedName name="FGHFH" hidden="1">{"' calendrier 2000'!$A$1:$Q$38"}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SD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hidden="1">{#N/A,#N/A,FALSE,"REPORT"}</definedName>
    <definedName name="fgkjkh_1" hidden="1">{#N/A,#N/A,FALSE,"REPORT"}</definedName>
    <definedName name="fgkjkh_2" hidden="1">{#N/A,#N/A,FALSE,"REPORT"}</definedName>
    <definedName name="fgkjkh_3" hidden="1">{#N/A,#N/A,FALSE,"REPORT"}</definedName>
    <definedName name="fgkjkh_4" hidden="1">{#N/A,#N/A,FALSE,"REPORT"}</definedName>
    <definedName name="fgmixp1">#REF!</definedName>
    <definedName name="fgmixp2">#REF!</definedName>
    <definedName name="fgmixp3">#REF!</definedName>
    <definedName name="FGNOTES">#REF!</definedName>
    <definedName name="fgr">#REF!</definedName>
    <definedName name="fgsd" hidden="1">{"PAGE 1",#N/A,FALSE,"COS Excluding Geismar";"PAGE 2",#N/A,FALSE,"COS Excluding Geismar";"PAGE 3",#N/A,FALSE,"COS Excluding Geismar"}</definedName>
    <definedName name="fgsdf" hidden="1">{"Summary Schedule",#N/A,FALSE,"Sheet1";"Divisional Support",#N/A,FALSE,"Sheet2";"Corporate Support",#N/A,FALSE,"Sheet3"}</definedName>
    <definedName name="fgsg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gtg" hidden="1">{#N/A,#N/A,FALSE,"Aging Summary";#N/A,#N/A,FALSE,"Ratio Analysis";#N/A,#N/A,FALSE,"Test 120 Day Accts";#N/A,#N/A,FALSE,"Tickmarks"}</definedName>
    <definedName name="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BGFHGF" hidden="1">#REF!</definedName>
    <definedName name="FHDF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JFJ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rghgrd">{"DCF1",#N/A,FALSE,"SIERRA DCF";"MATRIX1",#N/A,FALSE,"SIERRA DCF"}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htm_control">{"'2ND_QUAR'!$A$1:$P$106"}</definedName>
    <definedName name="fhy" hidden="1">{"table",#N/A,FALSE,"COVER";"income_statement",#N/A,FALSE,"COVER"}</definedName>
    <definedName name="FI_ExclusionInd" hidden="1">#REF!</definedName>
    <definedName name="FI_medicare_Rx_Key_Stats_Number_of_Employees" hidden="1">#REF!</definedName>
    <definedName name="FI_medicare_Rx_Key_Stats_ratio_of_members_to_employees" hidden="1">#REF!</definedName>
    <definedName name="FILENAMES">#REF!</definedName>
    <definedName name="filter">#REF!</definedName>
    <definedName name="filterdbse" hidden="1">#REF!</definedName>
    <definedName name="Fin_Outlook">#REF!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_year">#REF!</definedName>
    <definedName name="finalwtrul">#REF!</definedName>
    <definedName name="FINAN">#REF!</definedName>
    <definedName name="Finance">#REF!</definedName>
    <definedName name="finance2">#REF!</definedName>
    <definedName name="financenote">#REF!</definedName>
    <definedName name="FINANCIAL">#REF!</definedName>
    <definedName name="financial_1" hidden="1">{#N/A,#N/A,FALSE,"Summary";#N/A,#N/A,FALSE,"Projections";#N/A,#N/A,FALSE,"Mkt Mults";#N/A,#N/A,FALSE,"DCF";#N/A,#N/A,FALSE,"Accr Dil";#N/A,#N/A,FALSE,"PIC LBO";#N/A,#N/A,FALSE,"MULT10_4";#N/A,#N/A,FALSE,"CBI LBO"}</definedName>
    <definedName name="financial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2" hidden="1">{#N/A,#N/A,FALSE,"Summary";#N/A,#N/A,FALSE,"Projections";#N/A,#N/A,FALSE,"Mkt Mults";#N/A,#N/A,FALSE,"DCF";#N/A,#N/A,FALSE,"Accr Dil";#N/A,#N/A,FALSE,"PIC LBO";#N/A,#N/A,FALSE,"MULT10_4";#N/A,#N/A,FALSE,"CBI LBO"}</definedName>
    <definedName name="financial_1_3" hidden="1">{#N/A,#N/A,FALSE,"Summary";#N/A,#N/A,FALSE,"Projections";#N/A,#N/A,FALSE,"Mkt Mults";#N/A,#N/A,FALSE,"DCF";#N/A,#N/A,FALSE,"Accr Dil";#N/A,#N/A,FALSE,"PIC LBO";#N/A,#N/A,FALSE,"MULT10_4";#N/A,#N/A,FALSE,"CBI LBO"}</definedName>
    <definedName name="financial_1_4" hidden="1">{#N/A,#N/A,FALSE,"Summary";#N/A,#N/A,FALSE,"Projections";#N/A,#N/A,FALSE,"Mkt Mults";#N/A,#N/A,FALSE,"DCF";#N/A,#N/A,FALSE,"Accr Dil";#N/A,#N/A,FALSE,"PIC LBO";#N/A,#N/A,FALSE,"MULT10_4";#N/A,#N/A,FALSE,"CBI LBO"}</definedName>
    <definedName name="financial_1_5" hidden="1">{#N/A,#N/A,FALSE,"Summary";#N/A,#N/A,FALSE,"Projections";#N/A,#N/A,FALSE,"Mkt Mults";#N/A,#N/A,FALSE,"DCF";#N/A,#N/A,FALSE,"Accr Dil";#N/A,#N/A,FALSE,"PIC LBO";#N/A,#N/A,FALSE,"MULT10_4";#N/A,#N/A,FALSE,"CBI LBO"}</definedName>
    <definedName name="financial_2" hidden="1">{#N/A,#N/A,FALSE,"Summary";#N/A,#N/A,FALSE,"Projections";#N/A,#N/A,FALSE,"Mkt Mults";#N/A,#N/A,FALSE,"DCF";#N/A,#N/A,FALSE,"Accr Dil";#N/A,#N/A,FALSE,"PIC LBO";#N/A,#N/A,FALSE,"MULT10_4";#N/A,#N/A,FALSE,"CBI LBO"}</definedName>
    <definedName name="financial_2_1" hidden="1">{#N/A,#N/A,FALSE,"Summary";#N/A,#N/A,FALSE,"Projections";#N/A,#N/A,FALSE,"Mkt Mults";#N/A,#N/A,FALSE,"DCF";#N/A,#N/A,FALSE,"Accr Dil";#N/A,#N/A,FALSE,"PIC LBO";#N/A,#N/A,FALSE,"MULT10_4";#N/A,#N/A,FALSE,"CBI LBO"}</definedName>
    <definedName name="financial_2_2" hidden="1">{#N/A,#N/A,FALSE,"Summary";#N/A,#N/A,FALSE,"Projections";#N/A,#N/A,FALSE,"Mkt Mults";#N/A,#N/A,FALSE,"DCF";#N/A,#N/A,FALSE,"Accr Dil";#N/A,#N/A,FALSE,"PIC LBO";#N/A,#N/A,FALSE,"MULT10_4";#N/A,#N/A,FALSE,"CBI LBO"}</definedName>
    <definedName name="financial_2_3" hidden="1">{#N/A,#N/A,FALSE,"Summary";#N/A,#N/A,FALSE,"Projections";#N/A,#N/A,FALSE,"Mkt Mults";#N/A,#N/A,FALSE,"DCF";#N/A,#N/A,FALSE,"Accr Dil";#N/A,#N/A,FALSE,"PIC LBO";#N/A,#N/A,FALSE,"MULT10_4";#N/A,#N/A,FALSE,"CBI LBO"}</definedName>
    <definedName name="financial_2_4" hidden="1">{#N/A,#N/A,FALSE,"Summary";#N/A,#N/A,FALSE,"Projections";#N/A,#N/A,FALSE,"Mkt Mults";#N/A,#N/A,FALSE,"DCF";#N/A,#N/A,FALSE,"Accr Dil";#N/A,#N/A,FALSE,"PIC LBO";#N/A,#N/A,FALSE,"MULT10_4";#N/A,#N/A,FALSE,"CBI LBO"}</definedName>
    <definedName name="financial_2_5" hidden="1">{#N/A,#N/A,FALSE,"Summary";#N/A,#N/A,FALSE,"Projections";#N/A,#N/A,FALSE,"Mkt Mults";#N/A,#N/A,FALSE,"DCF";#N/A,#N/A,FALSE,"Accr Dil";#N/A,#N/A,FALSE,"PIC LBO";#N/A,#N/A,FALSE,"MULT10_4";#N/A,#N/A,FALSE,"CBI LBO"}</definedName>
    <definedName name="financial_3" hidden="1">{#N/A,#N/A,FALSE,"Summary";#N/A,#N/A,FALSE,"Projections";#N/A,#N/A,FALSE,"Mkt Mults";#N/A,#N/A,FALSE,"DCF";#N/A,#N/A,FALSE,"Accr Dil";#N/A,#N/A,FALSE,"PIC LBO";#N/A,#N/A,FALSE,"MULT10_4";#N/A,#N/A,FALSE,"CBI LBO"}</definedName>
    <definedName name="financial_3_1" hidden="1">{#N/A,#N/A,FALSE,"Summary";#N/A,#N/A,FALSE,"Projections";#N/A,#N/A,FALSE,"Mkt Mults";#N/A,#N/A,FALSE,"DCF";#N/A,#N/A,FALSE,"Accr Dil";#N/A,#N/A,FALSE,"PIC LBO";#N/A,#N/A,FALSE,"MULT10_4";#N/A,#N/A,FALSE,"CBI LBO"}</definedName>
    <definedName name="financial_3_2" hidden="1">{#N/A,#N/A,FALSE,"Summary";#N/A,#N/A,FALSE,"Projections";#N/A,#N/A,FALSE,"Mkt Mults";#N/A,#N/A,FALSE,"DCF";#N/A,#N/A,FALSE,"Accr Dil";#N/A,#N/A,FALSE,"PIC LBO";#N/A,#N/A,FALSE,"MULT10_4";#N/A,#N/A,FALSE,"CBI LBO"}</definedName>
    <definedName name="financial_3_3" hidden="1">{#N/A,#N/A,FALSE,"Summary";#N/A,#N/A,FALSE,"Projections";#N/A,#N/A,FALSE,"Mkt Mults";#N/A,#N/A,FALSE,"DCF";#N/A,#N/A,FALSE,"Accr Dil";#N/A,#N/A,FALSE,"PIC LBO";#N/A,#N/A,FALSE,"MULT10_4";#N/A,#N/A,FALSE,"CBI LBO"}</definedName>
    <definedName name="financial_3_4" hidden="1">{#N/A,#N/A,FALSE,"Summary";#N/A,#N/A,FALSE,"Projections";#N/A,#N/A,FALSE,"Mkt Mults";#N/A,#N/A,FALSE,"DCF";#N/A,#N/A,FALSE,"Accr Dil";#N/A,#N/A,FALSE,"PIC LBO";#N/A,#N/A,FALSE,"MULT10_4";#N/A,#N/A,FALSE,"CBI LBO"}</definedName>
    <definedName name="financial_3_5" hidden="1">{#N/A,#N/A,FALSE,"Summary";#N/A,#N/A,FALSE,"Projections";#N/A,#N/A,FALSE,"Mkt Mults";#N/A,#N/A,FALSE,"DCF";#N/A,#N/A,FALSE,"Accr Dil";#N/A,#N/A,FALSE,"PIC LBO";#N/A,#N/A,FALSE,"MULT10_4";#N/A,#N/A,FALSE,"CBI LBO"}</definedName>
    <definedName name="financial_4" hidden="1">{#N/A,#N/A,FALSE,"Summary";#N/A,#N/A,FALSE,"Projections";#N/A,#N/A,FALSE,"Mkt Mults";#N/A,#N/A,FALSE,"DCF";#N/A,#N/A,FALSE,"Accr Dil";#N/A,#N/A,FALSE,"PIC LBO";#N/A,#N/A,FALSE,"MULT10_4";#N/A,#N/A,FALSE,"CBI LBO"}</definedName>
    <definedName name="financial_4_1" hidden="1">{#N/A,#N/A,FALSE,"Summary";#N/A,#N/A,FALSE,"Projections";#N/A,#N/A,FALSE,"Mkt Mults";#N/A,#N/A,FALSE,"DCF";#N/A,#N/A,FALSE,"Accr Dil";#N/A,#N/A,FALSE,"PIC LBO";#N/A,#N/A,FALSE,"MULT10_4";#N/A,#N/A,FALSE,"CBI LBO"}</definedName>
    <definedName name="financial_4_2" hidden="1">{#N/A,#N/A,FALSE,"Summary";#N/A,#N/A,FALSE,"Projections";#N/A,#N/A,FALSE,"Mkt Mults";#N/A,#N/A,FALSE,"DCF";#N/A,#N/A,FALSE,"Accr Dil";#N/A,#N/A,FALSE,"PIC LBO";#N/A,#N/A,FALSE,"MULT10_4";#N/A,#N/A,FALSE,"CBI LBO"}</definedName>
    <definedName name="financial_4_3" hidden="1">{#N/A,#N/A,FALSE,"Summary";#N/A,#N/A,FALSE,"Projections";#N/A,#N/A,FALSE,"Mkt Mults";#N/A,#N/A,FALSE,"DCF";#N/A,#N/A,FALSE,"Accr Dil";#N/A,#N/A,FALSE,"PIC LBO";#N/A,#N/A,FALSE,"MULT10_4";#N/A,#N/A,FALSE,"CBI LBO"}</definedName>
    <definedName name="financial_4_4" hidden="1">{#N/A,#N/A,FALSE,"Summary";#N/A,#N/A,FALSE,"Projections";#N/A,#N/A,FALSE,"Mkt Mults";#N/A,#N/A,FALSE,"DCF";#N/A,#N/A,FALSE,"Accr Dil";#N/A,#N/A,FALSE,"PIC LBO";#N/A,#N/A,FALSE,"MULT10_4";#N/A,#N/A,FALSE,"CBI LBO"}</definedName>
    <definedName name="financial_4_5" hidden="1">{#N/A,#N/A,FALSE,"Summary";#N/A,#N/A,FALSE,"Projections";#N/A,#N/A,FALSE,"Mkt Mults";#N/A,#N/A,FALSE,"DCF";#N/A,#N/A,FALSE,"Accr Dil";#N/A,#N/A,FALSE,"PIC LBO";#N/A,#N/A,FALSE,"MULT10_4";#N/A,#N/A,FALSE,"CBI LBO"}</definedName>
    <definedName name="financial_5" hidden="1">{#N/A,#N/A,FALSE,"Summary";#N/A,#N/A,FALSE,"Projections";#N/A,#N/A,FALSE,"Mkt Mults";#N/A,#N/A,FALSE,"DCF";#N/A,#N/A,FALSE,"Accr Dil";#N/A,#N/A,FALSE,"PIC LBO";#N/A,#N/A,FALSE,"MULT10_4";#N/A,#N/A,FALSE,"CBI LBO"}</definedName>
    <definedName name="financial_5_1" hidden="1">{#N/A,#N/A,FALSE,"Summary";#N/A,#N/A,FALSE,"Projections";#N/A,#N/A,FALSE,"Mkt Mults";#N/A,#N/A,FALSE,"DCF";#N/A,#N/A,FALSE,"Accr Dil";#N/A,#N/A,FALSE,"PIC LBO";#N/A,#N/A,FALSE,"MULT10_4";#N/A,#N/A,FALSE,"CBI LBO"}</definedName>
    <definedName name="financial_5_2" hidden="1">{#N/A,#N/A,FALSE,"Summary";#N/A,#N/A,FALSE,"Projections";#N/A,#N/A,FALSE,"Mkt Mults";#N/A,#N/A,FALSE,"DCF";#N/A,#N/A,FALSE,"Accr Dil";#N/A,#N/A,FALSE,"PIC LBO";#N/A,#N/A,FALSE,"MULT10_4";#N/A,#N/A,FALSE,"CBI LBO"}</definedName>
    <definedName name="financial_5_3" hidden="1">{#N/A,#N/A,FALSE,"Summary";#N/A,#N/A,FALSE,"Projections";#N/A,#N/A,FALSE,"Mkt Mults";#N/A,#N/A,FALSE,"DCF";#N/A,#N/A,FALSE,"Accr Dil";#N/A,#N/A,FALSE,"PIC LBO";#N/A,#N/A,FALSE,"MULT10_4";#N/A,#N/A,FALSE,"CBI LBO"}</definedName>
    <definedName name="financial_5_4" hidden="1">{#N/A,#N/A,FALSE,"Summary";#N/A,#N/A,FALSE,"Projections";#N/A,#N/A,FALSE,"Mkt Mults";#N/A,#N/A,FALSE,"DCF";#N/A,#N/A,FALSE,"Accr Dil";#N/A,#N/A,FALSE,"PIC LBO";#N/A,#N/A,FALSE,"MULT10_4";#N/A,#N/A,FALSE,"CBI LBO"}</definedName>
    <definedName name="financial_5_5" hidden="1">{#N/A,#N/A,FALSE,"Summary";#N/A,#N/A,FALSE,"Projections";#N/A,#N/A,FALSE,"Mkt Mults";#N/A,#N/A,FALSE,"DCF";#N/A,#N/A,FALSE,"Accr Dil";#N/A,#N/A,FALSE,"PIC LBO";#N/A,#N/A,FALSE,"MULT10_4";#N/A,#N/A,FALSE,"CBI LBO"}</definedName>
    <definedName name="FinancialData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nancing_Activities">#REF!</definedName>
    <definedName name="finexpenses">#REF!</definedName>
    <definedName name="Finished_Goods">'[10]GL-PC'!#REF!</definedName>
    <definedName name="finres" hidden="1">#REF!</definedName>
    <definedName name="FINUS">#REF!</definedName>
    <definedName name="FirmValue">#REF!</definedName>
    <definedName name="FIRST_MONTH_NBR">#REF!</definedName>
    <definedName name="First_Time_Switch" hidden="1">#REF!</definedName>
    <definedName name="FIRST_YEAR_NBR">#REF!</definedName>
    <definedName name="FirstCalendarEnd">#REF!</definedName>
    <definedName name="FirstCallDate">#REF!</definedName>
    <definedName name="firstcomprow">#REF!</definedName>
    <definedName name="FirstTick">#REF!</definedName>
    <definedName name="FIRSTYEAR">#REF!</definedName>
    <definedName name="FISCAL">#REF!</definedName>
    <definedName name="Fiscal_2002___Results_of_Operations">#REF!</definedName>
    <definedName name="Fiscal2002Additions">#REF!</definedName>
    <definedName name="Fitch">#REF!</definedName>
    <definedName name="five" hidden="1">#REF!,#REF!,#REF!</definedName>
    <definedName name="five_year_dcf_already_run">#REF!</definedName>
    <definedName name="FiveYearEPSGrowth">#REF!</definedName>
    <definedName name="Fix">#REF!</definedName>
    <definedName name="fixed">#REF!</definedName>
    <definedName name="Fixed_asset_life">#REF!</definedName>
    <definedName name="fixed_asset_table">#REF!</definedName>
    <definedName name="fixed_asset_turnover">#REF!</definedName>
    <definedName name="Fixed_Assets">#REF!</definedName>
    <definedName name="Fixed_Assets_Gross_1">#REF!</definedName>
    <definedName name="Fixed_Assets_Gross_2">#REF!</definedName>
    <definedName name="Fixed_Assets_Gross_3">#REF!</definedName>
    <definedName name="Fixed_Assets_Gross_4">#REF!</definedName>
    <definedName name="Fixed_Assets_Gross_5">#REF!</definedName>
    <definedName name="Fixed_Assets_Net_1">#REF!</definedName>
    <definedName name="Fixed_Assets_Net_2">#REF!</definedName>
    <definedName name="Fixed_Assets_Net_3">#REF!</definedName>
    <definedName name="Fixed_Assets_Net_4">#REF!</definedName>
    <definedName name="Fixed_Assets_Net_5">#REF!</definedName>
    <definedName name="fixed_assets_rate">#REF!</definedName>
    <definedName name="Fixed_Assets_return">#REF!</definedName>
    <definedName name="fixed1">#REF!</definedName>
    <definedName name="FixedAssets">#REF!</definedName>
    <definedName name="fjaojfa" hidden="1">{#N/A,#N/A,FALSE,"ALM-ASISC"}</definedName>
    <definedName name="fjdalöfjdsalköfdjsalö" hidden="1">{#N/A,#N/A,TRUE,"Cover sheet";#N/A,#N/A,TRUE,"INPUTS";#N/A,#N/A,TRUE,"OUTPUTS";#N/A,#N/A,TRUE,"VALUATION"}</definedName>
    <definedName name="fjdkjfkl" hidden="1">{"glc1",#N/A,FALSE,"GLC";"glc2",#N/A,FALSE,"GLC";"glc3",#N/A,FALSE,"GLC";"glc4",#N/A,FALSE,"GLC";"glc5",#N/A,FALSE,"GLC"}</definedName>
    <definedName name="FJEZK" hidden="1">{#N/A,#N/A,FALSE,"Pharm";#N/A,#N/A,FALSE,"WWCM"}</definedName>
    <definedName name="FJEZK_1" hidden="1">{#N/A,#N/A,FALSE,"Pharm";#N/A,#N/A,FALSE,"WWCM"}</definedName>
    <definedName name="FJEZK_2" hidden="1">{#N/A,#N/A,FALSE,"Pharm";#N/A,#N/A,FALSE,"WWCM"}</definedName>
    <definedName name="FJEZK_3" hidden="1">{#N/A,#N/A,FALSE,"Pharm";#N/A,#N/A,FALSE,"WWCM"}</definedName>
    <definedName name="FJEZK_4" hidden="1">{#N/A,#N/A,FALSE,"Pharm";#N/A,#N/A,FALSE,"WWCM"}</definedName>
    <definedName name="FJJF" hidden="1">{#N/A,#N/A,FALSE,"ALM-ASISC"}</definedName>
    <definedName name="FJK" hidden="1">{#N/A,#N/A,FALSE,"FINAL"}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sdjfjkd" hidden="1">{#N/A,#N/A,FALSE,"Financial";#N/A,#N/A,FALSE,"Balance Sheet";#N/A,#N/A,FALSE,"Income stmt";#N/A,#N/A,FALSE,"Ratio"}</definedName>
    <definedName name="FK_Quote">#REF!</definedName>
    <definedName name="Flash" hidden="1">{#N/A,#N/A,FALSE,"Créances";#N/A,#N/A,FALSE,"Effectifs";#N/A,#N/A,FALSE,"SI"}</definedName>
    <definedName name="Fleet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FLETCHER" hidden="1">{#N/A,#N/A,FALSE,"Land";#N/A,#N/A,FALSE,"Cost Analysis";"Summary",#N/A,FALSE,"Equipment"}</definedName>
    <definedName name="FLFL">#REF!</definedName>
    <definedName name="Floor">#REF!</definedName>
    <definedName name="FLORE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Florida_CIQWBGuid">"9d384fbf-5330-4fe3-a8f9-882e46ab05f6"</definedName>
    <definedName name="Florida_CIQWBGuid2">"9d384fbf-5330-4fe3-a8f9-882e46ab05f6"</definedName>
    <definedName name="Florida_IQ_Names_Revision_Date_">41677.6871296296</definedName>
    <definedName name="Florida_IQ_Names_Revision_Date_2">41677.6871296296</definedName>
    <definedName name="FMSA_Vlookup">#REF!</definedName>
    <definedName name="FMV">#REF!</definedName>
    <definedName name="FMV_BS">#REF!</definedName>
    <definedName name="FMV_Fixed_No_Risk">#REF!</definedName>
    <definedName name="FMV_Fixed_Risk_Adj">#REF!</definedName>
    <definedName name="FMV_of_Customer_List">#REF!</definedName>
    <definedName name="FMV_of_Fixed_Assets">#REF!</definedName>
    <definedName name="FMV_of_Tech._Know_How">#REF!</definedName>
    <definedName name="FMV_of_Work_Force">#REF!</definedName>
    <definedName name="FMVACCOUNT">#REF!</definedName>
    <definedName name="FMVACCT">#REF!</definedName>
    <definedName name="fmvfinal">#REF!</definedName>
    <definedName name="FMVPerShare">#REF!</definedName>
    <definedName name="fn">{"'2ND_QUAR'!$A$1:$P$106"}</definedName>
    <definedName name="fnewcap">{"'2ND_QUAR'!$A$1:$P$106"}</definedName>
    <definedName name="FO_Dental_report_has_xml_ind" hidden="1">#REF!</definedName>
    <definedName name="foc_growth">#REF!</definedName>
    <definedName name="foc_mix">#REF!</definedName>
    <definedName name="foc_pricing">#REF!</definedName>
    <definedName name="foc_share">#REF!</definedName>
    <definedName name="Focal" hidden="1">{"histincome",#N/A,FALSE,"hyfins";"closing balance",#N/A,FALSE,"hyfins"}</definedName>
    <definedName name="food">#REF!</definedName>
    <definedName name="Food_Margin">#REF!</definedName>
    <definedName name="Food_Sales">#REF!</definedName>
    <definedName name="foot_1">#REF!</definedName>
    <definedName name="foot_four">#REF!</definedName>
    <definedName name="foot_three">#REF!</definedName>
    <definedName name="FOOTER2">#REF!</definedName>
    <definedName name="footnote_1">#REF!</definedName>
    <definedName name="footnote_2">#REF!</definedName>
    <definedName name="Footnote1">#REF!</definedName>
    <definedName name="Footnote2">#REF!</definedName>
    <definedName name="Footnote3">#REF!</definedName>
    <definedName name="Footnote4">#REF!</definedName>
    <definedName name="for">#REF!</definedName>
    <definedName name="forass">#REF!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Period" hidden="1">#REF!</definedName>
    <definedName name="Foreign" hidden="1">{#N/A,#N/A,FALSE,"PMTABB";#N/A,#N/A,FALSE,"PMTABB"}</definedName>
    <definedName name="Foreign_Office_Sales_Growth">#REF!</definedName>
    <definedName name="ForeignSalesOffice">#REF!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ula" hidden="1">{#N/A,#N/A,FALSE,"summary";#N/A,#N/A,FALSE,"Input"}</definedName>
    <definedName name="Formula_PL_INPUT">#REF!,#REF!,#REF!,#REF!,#REF!,#REF!,#REF!,#REF!,#REF!,#REF!</definedName>
    <definedName name="formula2" hidden="1">{#N/A,#N/A,FALSE,"summary";#N/A,#N/A,FALSE,"Input"}</definedName>
    <definedName name="formulary_curr" hidden="1">#REF!</definedName>
    <definedName name="formulary_prior" hidden="1">#REF!</definedName>
    <definedName name="Forward0">#REF!</definedName>
    <definedName name="Forward1">#REF!</definedName>
    <definedName name="Forward2">#REF!</definedName>
    <definedName name="four_scenario">[0]!four_scenario</definedName>
    <definedName name="four_scenarios">[0]!four_scenarios</definedName>
    <definedName name="FP">#REF!</definedName>
    <definedName name="fp_category">#REF!</definedName>
    <definedName name="FPCOSTCONTRACT">#REF!</definedName>
    <definedName name="FPCOSTDATA">#REF!</definedName>
    <definedName name="FPCOSTDEPT">#REF!</definedName>
    <definedName name="FPCOSTRET">#REF!</definedName>
    <definedName name="FPEXPCONTRACT">#REF!</definedName>
    <definedName name="FPEXPDATA">#REF!</definedName>
    <definedName name="FPEXPDEPT">#REF!</definedName>
    <definedName name="FPEXPRET">#REF!</definedName>
    <definedName name="FPNONREGHC">#REF!</definedName>
    <definedName name="FPP">#REF!</definedName>
    <definedName name="FPREGHC">#REF!</definedName>
    <definedName name="FPRESCONTRACT">#REF!</definedName>
    <definedName name="FPRESDEPT">#REF!</definedName>
    <definedName name="FPRESRET1">#REF!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_CLEAR_AREA1">#REF!,#REF!</definedName>
    <definedName name="FR_CODE_COPY_LINK">" "</definedName>
    <definedName name="FR_CODE_DOWNLOAD_START">" "</definedName>
    <definedName name="FR_CODE_STOCK_LINK">" "</definedName>
    <definedName name="FR_COM_ABBR">"CHKP"</definedName>
    <definedName name="FR_COM_AGG">0</definedName>
    <definedName name="FR_COU_ABBR">"usa"</definedName>
    <definedName name="FR_COU_NAME_LINK">" "</definedName>
    <definedName name="FR_DATABOX_DOWNLOAD">"N"</definedName>
    <definedName name="FR_DISP_HIDDEN">FALSE</definedName>
    <definedName name="FR_END_DATE">"'"</definedName>
    <definedName name="FR_LINKS_OVERRUN">TRUE</definedName>
    <definedName name="FR_LOG_END_DATE">"'"</definedName>
    <definedName name="FR_LOG_START_DATE">"'"</definedName>
    <definedName name="FR_PROTECT">"TRUE"</definedName>
    <definedName name="FR_RATIO_ABBR">"VDF_RATIO_BUNDLE"</definedName>
    <definedName name="FR_RATIO_COM_ABBR">"CWG.L"</definedName>
    <definedName name="FR_RATIO_COU_ABBR">"uk"</definedName>
    <definedName name="FR_RATIO_IGNORE_PROT_FLAG">TRUE</definedName>
    <definedName name="FR_RATIO_RECALC_FLAG">TRUE</definedName>
    <definedName name="FR_REPORT_TYPE">""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DS_KEY">1</definedName>
    <definedName name="FR_SHOW_LINK_MARKER">FALSE</definedName>
    <definedName name="FR_START_DATE">"'"</definedName>
    <definedName name="FR_SYBASE_SERVER">"PNYEQFRD01"</definedName>
    <definedName name="FR_TEMPLATE_KEY">"69924|1"</definedName>
    <definedName name="FR_USE_BILLIONS">FALSE</definedName>
    <definedName name="FR_USE_DIMFAC">TRUE</definedName>
    <definedName name="FR_USE_LOCAL_CCY">FALSE</definedName>
    <definedName name="FR_USE_PRICEFACTORING">FALSE</definedName>
    <definedName name="FR_USE_SCALE_FLAG">TRUE</definedName>
    <definedName name="frac">#REF!</definedName>
    <definedName name="franc">#REF!</definedName>
    <definedName name="France">#REF!</definedName>
    <definedName name="FRANCHISE">#REF!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_1" hidden="1">{#N/A,#N/A,FALSE,"Spain MKT";#N/A,#N/A,FALSE,"Assumptions";#N/A,#N/A,FALSE,"Adve";#N/A,#N/A,FALSE,"E-Commerce";#N/A,#N/A,FALSE,"Opex";#N/A,#N/A,FALSE,"P&amp;L";#N/A,#N/A,FALSE,"FCF &amp; DCF"}</definedName>
    <definedName name="frank_1_1" hidden="1">{#N/A,#N/A,FALSE,"Spain MKT";#N/A,#N/A,FALSE,"Assumptions";#N/A,#N/A,FALSE,"Adve";#N/A,#N/A,FALSE,"E-Commerce";#N/A,#N/A,FALSE,"Opex";#N/A,#N/A,FALSE,"P&amp;L";#N/A,#N/A,FALSE,"FCF &amp; DCF"}</definedName>
    <definedName name="frank_1_2" hidden="1">{#N/A,#N/A,FALSE,"Spain MKT";#N/A,#N/A,FALSE,"Assumptions";#N/A,#N/A,FALSE,"Adve";#N/A,#N/A,FALSE,"E-Commerce";#N/A,#N/A,FALSE,"Opex";#N/A,#N/A,FALSE,"P&amp;L";#N/A,#N/A,FALSE,"FCF &amp; DCF"}</definedName>
    <definedName name="frank_1_3" hidden="1">{#N/A,#N/A,FALSE,"Spain MKT";#N/A,#N/A,FALSE,"Assumptions";#N/A,#N/A,FALSE,"Adve";#N/A,#N/A,FALSE,"E-Commerce";#N/A,#N/A,FALSE,"Opex";#N/A,#N/A,FALSE,"P&amp;L";#N/A,#N/A,FALSE,"FCF &amp; DCF"}</definedName>
    <definedName name="frank_1_4" hidden="1">{#N/A,#N/A,FALSE,"Spain MKT";#N/A,#N/A,FALSE,"Assumptions";#N/A,#N/A,FALSE,"Adve";#N/A,#N/A,FALSE,"E-Commerce";#N/A,#N/A,FALSE,"Opex";#N/A,#N/A,FALSE,"P&amp;L";#N/A,#N/A,FALSE,"FCF &amp; DCF"}</definedName>
    <definedName name="frank_1_5" hidden="1">{#N/A,#N/A,FALSE,"Spain MKT";#N/A,#N/A,FALSE,"Assumptions";#N/A,#N/A,FALSE,"Adve";#N/A,#N/A,FALSE,"E-Commerce";#N/A,#N/A,FALSE,"Opex";#N/A,#N/A,FALSE,"P&amp;L";#N/A,#N/A,FALSE,"FCF &amp; DCF"}</definedName>
    <definedName name="frank_2" hidden="1">{#N/A,#N/A,FALSE,"Spain MKT";#N/A,#N/A,FALSE,"Assumptions";#N/A,#N/A,FALSE,"Adve";#N/A,#N/A,FALSE,"E-Commerce";#N/A,#N/A,FALSE,"Opex";#N/A,#N/A,FALSE,"P&amp;L";#N/A,#N/A,FALSE,"FCF &amp; DCF"}</definedName>
    <definedName name="frank_2_1" hidden="1">{#N/A,#N/A,FALSE,"Spain MKT";#N/A,#N/A,FALSE,"Assumptions";#N/A,#N/A,FALSE,"Adve";#N/A,#N/A,FALSE,"E-Commerce";#N/A,#N/A,FALSE,"Opex";#N/A,#N/A,FALSE,"P&amp;L";#N/A,#N/A,FALSE,"FCF &amp; DCF"}</definedName>
    <definedName name="frank_2_2" hidden="1">{#N/A,#N/A,FALSE,"Spain MKT";#N/A,#N/A,FALSE,"Assumptions";#N/A,#N/A,FALSE,"Adve";#N/A,#N/A,FALSE,"E-Commerce";#N/A,#N/A,FALSE,"Opex";#N/A,#N/A,FALSE,"P&amp;L";#N/A,#N/A,FALSE,"FCF &amp; DCF"}</definedName>
    <definedName name="frank_2_3" hidden="1">{#N/A,#N/A,FALSE,"Spain MKT";#N/A,#N/A,FALSE,"Assumptions";#N/A,#N/A,FALSE,"Adve";#N/A,#N/A,FALSE,"E-Commerce";#N/A,#N/A,FALSE,"Opex";#N/A,#N/A,FALSE,"P&amp;L";#N/A,#N/A,FALSE,"FCF &amp; DCF"}</definedName>
    <definedName name="frank_2_4" hidden="1">{#N/A,#N/A,FALSE,"Spain MKT";#N/A,#N/A,FALSE,"Assumptions";#N/A,#N/A,FALSE,"Adve";#N/A,#N/A,FALSE,"E-Commerce";#N/A,#N/A,FALSE,"Opex";#N/A,#N/A,FALSE,"P&amp;L";#N/A,#N/A,FALSE,"FCF &amp; DCF"}</definedName>
    <definedName name="frank_2_5" hidden="1">{#N/A,#N/A,FALSE,"Spain MKT";#N/A,#N/A,FALSE,"Assumptions";#N/A,#N/A,FALSE,"Adve";#N/A,#N/A,FALSE,"E-Commerce";#N/A,#N/A,FALSE,"Opex";#N/A,#N/A,FALSE,"P&amp;L";#N/A,#N/A,FALSE,"FCF &amp; DCF"}</definedName>
    <definedName name="frank_3" hidden="1">{#N/A,#N/A,FALSE,"Spain MKT";#N/A,#N/A,FALSE,"Assumptions";#N/A,#N/A,FALSE,"Adve";#N/A,#N/A,FALSE,"E-Commerce";#N/A,#N/A,FALSE,"Opex";#N/A,#N/A,FALSE,"P&amp;L";#N/A,#N/A,FALSE,"FCF &amp; DCF"}</definedName>
    <definedName name="frank_3_1" hidden="1">{#N/A,#N/A,FALSE,"Spain MKT";#N/A,#N/A,FALSE,"Assumptions";#N/A,#N/A,FALSE,"Adve";#N/A,#N/A,FALSE,"E-Commerce";#N/A,#N/A,FALSE,"Opex";#N/A,#N/A,FALSE,"P&amp;L";#N/A,#N/A,FALSE,"FCF &amp; DCF"}</definedName>
    <definedName name="frank_3_2" hidden="1">{#N/A,#N/A,FALSE,"Spain MKT";#N/A,#N/A,FALSE,"Assumptions";#N/A,#N/A,FALSE,"Adve";#N/A,#N/A,FALSE,"E-Commerce";#N/A,#N/A,FALSE,"Opex";#N/A,#N/A,FALSE,"P&amp;L";#N/A,#N/A,FALSE,"FCF &amp; DCF"}</definedName>
    <definedName name="frank_3_3" hidden="1">{#N/A,#N/A,FALSE,"Spain MKT";#N/A,#N/A,FALSE,"Assumptions";#N/A,#N/A,FALSE,"Adve";#N/A,#N/A,FALSE,"E-Commerce";#N/A,#N/A,FALSE,"Opex";#N/A,#N/A,FALSE,"P&amp;L";#N/A,#N/A,FALSE,"FCF &amp; DCF"}</definedName>
    <definedName name="frank_3_4" hidden="1">{#N/A,#N/A,FALSE,"Spain MKT";#N/A,#N/A,FALSE,"Assumptions";#N/A,#N/A,FALSE,"Adve";#N/A,#N/A,FALSE,"E-Commerce";#N/A,#N/A,FALSE,"Opex";#N/A,#N/A,FALSE,"P&amp;L";#N/A,#N/A,FALSE,"FCF &amp; DCF"}</definedName>
    <definedName name="frank_3_5" hidden="1">{#N/A,#N/A,FALSE,"Spain MKT";#N/A,#N/A,FALSE,"Assumptions";#N/A,#N/A,FALSE,"Adve";#N/A,#N/A,FALSE,"E-Commerce";#N/A,#N/A,FALSE,"Opex";#N/A,#N/A,FALSE,"P&amp;L";#N/A,#N/A,FALSE,"FCF &amp; DCF"}</definedName>
    <definedName name="frank_4" hidden="1">{#N/A,#N/A,FALSE,"Spain MKT";#N/A,#N/A,FALSE,"Assumptions";#N/A,#N/A,FALSE,"Adve";#N/A,#N/A,FALSE,"E-Commerce";#N/A,#N/A,FALSE,"Opex";#N/A,#N/A,FALSE,"P&amp;L";#N/A,#N/A,FALSE,"FCF &amp; DCF"}</definedName>
    <definedName name="frank_4_1" hidden="1">{#N/A,#N/A,FALSE,"Spain MKT";#N/A,#N/A,FALSE,"Assumptions";#N/A,#N/A,FALSE,"Adve";#N/A,#N/A,FALSE,"E-Commerce";#N/A,#N/A,FALSE,"Opex";#N/A,#N/A,FALSE,"P&amp;L";#N/A,#N/A,FALSE,"FCF &amp; DCF"}</definedName>
    <definedName name="frank_4_2" hidden="1">{#N/A,#N/A,FALSE,"Spain MKT";#N/A,#N/A,FALSE,"Assumptions";#N/A,#N/A,FALSE,"Adve";#N/A,#N/A,FALSE,"E-Commerce";#N/A,#N/A,FALSE,"Opex";#N/A,#N/A,FALSE,"P&amp;L";#N/A,#N/A,FALSE,"FCF &amp; DCF"}</definedName>
    <definedName name="frank_4_3" hidden="1">{#N/A,#N/A,FALSE,"Spain MKT";#N/A,#N/A,FALSE,"Assumptions";#N/A,#N/A,FALSE,"Adve";#N/A,#N/A,FALSE,"E-Commerce";#N/A,#N/A,FALSE,"Opex";#N/A,#N/A,FALSE,"P&amp;L";#N/A,#N/A,FALSE,"FCF &amp; DCF"}</definedName>
    <definedName name="frank_4_4" hidden="1">{#N/A,#N/A,FALSE,"Spain MKT";#N/A,#N/A,FALSE,"Assumptions";#N/A,#N/A,FALSE,"Adve";#N/A,#N/A,FALSE,"E-Commerce";#N/A,#N/A,FALSE,"Opex";#N/A,#N/A,FALSE,"P&amp;L";#N/A,#N/A,FALSE,"FCF &amp; DCF"}</definedName>
    <definedName name="frank_4_5" hidden="1">{#N/A,#N/A,FALSE,"Spain MKT";#N/A,#N/A,FALSE,"Assumptions";#N/A,#N/A,FALSE,"Adve";#N/A,#N/A,FALSE,"E-Commerce";#N/A,#N/A,FALSE,"Opex";#N/A,#N/A,FALSE,"P&amp;L";#N/A,#N/A,FALSE,"FCF &amp; DCF"}</definedName>
    <definedName name="frank_5" hidden="1">{#N/A,#N/A,FALSE,"Spain MKT";#N/A,#N/A,FALSE,"Assumptions";#N/A,#N/A,FALSE,"Adve";#N/A,#N/A,FALSE,"E-Commerce";#N/A,#N/A,FALSE,"Opex";#N/A,#N/A,FALSE,"P&amp;L";#N/A,#N/A,FALSE,"FCF &amp; DCF"}</definedName>
    <definedName name="frank_5_1" hidden="1">{#N/A,#N/A,FALSE,"Spain MKT";#N/A,#N/A,FALSE,"Assumptions";#N/A,#N/A,FALSE,"Adve";#N/A,#N/A,FALSE,"E-Commerce";#N/A,#N/A,FALSE,"Opex";#N/A,#N/A,FALSE,"P&amp;L";#N/A,#N/A,FALSE,"FCF &amp; DCF"}</definedName>
    <definedName name="frank_5_2" hidden="1">{#N/A,#N/A,FALSE,"Spain MKT";#N/A,#N/A,FALSE,"Assumptions";#N/A,#N/A,FALSE,"Adve";#N/A,#N/A,FALSE,"E-Commerce";#N/A,#N/A,FALSE,"Opex";#N/A,#N/A,FALSE,"P&amp;L";#N/A,#N/A,FALSE,"FCF &amp; DCF"}</definedName>
    <definedName name="frank_5_3" hidden="1">{#N/A,#N/A,FALSE,"Spain MKT";#N/A,#N/A,FALSE,"Assumptions";#N/A,#N/A,FALSE,"Adve";#N/A,#N/A,FALSE,"E-Commerce";#N/A,#N/A,FALSE,"Opex";#N/A,#N/A,FALSE,"P&amp;L";#N/A,#N/A,FALSE,"FCF &amp; DCF"}</definedName>
    <definedName name="frank_5_4" hidden="1">{#N/A,#N/A,FALSE,"Spain MKT";#N/A,#N/A,FALSE,"Assumptions";#N/A,#N/A,FALSE,"Adve";#N/A,#N/A,FALSE,"E-Commerce";#N/A,#N/A,FALSE,"Opex";#N/A,#N/A,FALSE,"P&amp;L";#N/A,#N/A,FALSE,"FCF &amp; DCF"}</definedName>
    <definedName name="frank_5_5" hidden="1">{#N/A,#N/A,FALSE,"Spain MKT";#N/A,#N/A,FALSE,"Assumptions";#N/A,#N/A,FALSE,"Adve";#N/A,#N/A,FALSE,"E-Commerce";#N/A,#N/A,FALSE,"Opex";#N/A,#N/A,FALSE,"P&amp;L";#N/A,#N/A,FALSE,"FCF &amp; DCF"}</definedName>
    <definedName name="Franks">#REF!</definedName>
    <definedName name="FRANREVENUE">#REF!</definedName>
    <definedName name="FRED" hidden="1">{"' calendrier 2000'!$A$1:$Q$38"}</definedName>
    <definedName name="Free_Rent">#REF!</definedName>
    <definedName name="FreeCashFlow">#REF!</definedName>
    <definedName name="Freq">#REF!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2" hidden="1">{#N/A,#N/A,FALSE,"Pharm";#N/A,#N/A,FALSE,"WWCM"}</definedName>
    <definedName name="FRFERFE_3" hidden="1">{#N/A,#N/A,FALSE,"Pharm";#N/A,#N/A,FALSE,"WWCM"}</definedName>
    <definedName name="FRFERFE_4" hidden="1">{#N/A,#N/A,FALSE,"Pharm";#N/A,#N/A,FALSE,"WWCM"}</definedName>
    <definedName name="Fringe">#REF!</definedName>
    <definedName name="FromD">#REF!</definedName>
    <definedName name="frty" hidden="1">{"PRS",#N/A,FALSE,"CM"}</definedName>
    <definedName name="FS">#REF!,#REF!,#REF!</definedName>
    <definedName name="fs_1">#REF!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>"c330"</definedName>
    <definedName name="fsdfdfa">{"page1",#N/A,FALSE,"BHCOMPC5";"page2",#N/A,FALSE,"BHCOMPC5";"page3",#N/A,FALSE,"BHCOMPC5";"page4",#N/A,FALSE,"BHCOMPC5"}</definedName>
    <definedName name="FSDFDS" hidden="1">{#N/A,#N/A,FALSE,"PMTABB";#N/A,#N/A,FALSE,"PMTABB"}</definedName>
    <definedName name="fsdfwe" hidden="1">{"comp1",#N/A,FALSE,"COMPS";"footnotes",#N/A,FALSE,"COMPS"}</definedName>
    <definedName name="fsdsfafd" hidden="1">{"CSheet",#N/A,FALSE,"C";"SmCap",#N/A,FALSE,"VAL1";"GulfCoast",#N/A,FALSE,"VAL1";"nav",#N/A,FALSE,"NAV";"Summary",#N/A,FALSE,"NAV"}</definedName>
    <definedName name="fse" hidden="1">{#N/A,#N/A,FALSE,"Sheet1"}</definedName>
    <definedName name="fsfa" hidden="1">{"SchL1",#N/A,FALSE,"Schedules";"SchL2",#N/A,FALSE,"Schedules"}</definedName>
    <definedName name="fsfs" hidden="1">{#N/A,#N/A,FALSE,"Calc";#N/A,#N/A,FALSE,"Sensitivity";#N/A,#N/A,FALSE,"LT Earn.Dil.";#N/A,#N/A,FALSE,"Dil. AVP"}</definedName>
    <definedName name="FSFSFFSFSFEWS" hidden="1">{#N/A,#N/A,FALSE,"ALM-ASISC"}</definedName>
    <definedName name="fsi" hidden="1">#REF!</definedName>
    <definedName name="FSoPacific" hidden="1">{"BS",#N/A,FALSE,"USA"}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TRJKD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tss" hidden="1">{"FTS",#N/A,FALSE,"E"}</definedName>
    <definedName name="fuck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ll_income">#REF!</definedName>
    <definedName name="full_operating">#REF!</definedName>
    <definedName name="Full_Print" hidden="1">#REF!</definedName>
    <definedName name="full_year">#REF!</definedName>
    <definedName name="FullAssetRate">#REF!</definedName>
    <definedName name="FullLiabilityRate">'[42]Figures from Company'!#REF!</definedName>
    <definedName name="fully">#REF!</definedName>
    <definedName name="FULLY_DILUTED">#REF!</definedName>
    <definedName name="Fullydilutedbasis">#REF!</definedName>
    <definedName name="FullyDilutedSharesOutstanding">#REF!</definedName>
    <definedName name="functional_depreciation">#REF!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sFromOperations">#REF!</definedName>
    <definedName name="FundsFromOperationsDebt">#REF!</definedName>
    <definedName name="FundsFromOperationsInterestCoverage">#REF!</definedName>
    <definedName name="FURNITURE">#REF!</definedName>
    <definedName name="furniture_dbf">#REF!</definedName>
    <definedName name="furniture_rcn">#REF!</definedName>
    <definedName name="FUT_COS_Item_1">#REF!</definedName>
    <definedName name="FUT_COS_Item_10">#REF!</definedName>
    <definedName name="FUT_COS_Item_2">#REF!</definedName>
    <definedName name="FUT_COS_Item_3">#REF!</definedName>
    <definedName name="FUT_COS_Item_4">#REF!</definedName>
    <definedName name="FUT_COS_Item_5">#REF!</definedName>
    <definedName name="FUT_COS_Item_6">#REF!</definedName>
    <definedName name="FUT_COS_Item_7">#REF!</definedName>
    <definedName name="FUT_COS_Item_8">#REF!</definedName>
    <definedName name="FUT_COS_Item_9">#REF!</definedName>
    <definedName name="FUT_COS_Structure">#REF!</definedName>
    <definedName name="FUT_Discount_Rate">#REF!</definedName>
    <definedName name="FUT_OpEx_Item_1">#REF!</definedName>
    <definedName name="FUT_OpEx_Item_10">#REF!</definedName>
    <definedName name="FUT_OpEx_Item_2">#REF!</definedName>
    <definedName name="FUT_OpEx_Item_3">#REF!</definedName>
    <definedName name="FUT_OpEx_Item_4">#REF!</definedName>
    <definedName name="FUT_OpEx_Item_5">#REF!</definedName>
    <definedName name="FUT_OpEx_Item_6">#REF!</definedName>
    <definedName name="FUT_OpEx_Item_7">#REF!</definedName>
    <definedName name="FUT_OpEx_Item_8">#REF!</definedName>
    <definedName name="FUT_OpEx_Item_9">#REF!</definedName>
    <definedName name="FUT_OpEx_Structure">#REF!</definedName>
    <definedName name="FUT_Starting_FA">#REF!</definedName>
    <definedName name="FUT_Tax_Rate">#REF!</definedName>
    <definedName name="FuturePipe">#REF!</definedName>
    <definedName name="FV_Capital_Asset_1">#REF!</definedName>
    <definedName name="FV_Capital_Asset_10">#REF!</definedName>
    <definedName name="FV_Capital_Asset_11">#REF!</definedName>
    <definedName name="FV_Capital_Asset_12">#REF!</definedName>
    <definedName name="FV_Capital_Asset_13">#REF!</definedName>
    <definedName name="FV_Capital_Asset_14">#REF!</definedName>
    <definedName name="FV_Capital_Asset_15">#REF!</definedName>
    <definedName name="FV_Capital_Asset_2">#REF!</definedName>
    <definedName name="FV_Capital_Asset_3">#REF!</definedName>
    <definedName name="FV_Capital_Asset_4">#REF!</definedName>
    <definedName name="FV_Capital_Asset_5">#REF!</definedName>
    <definedName name="FV_Capital_Asset_6">#REF!</definedName>
    <definedName name="FV_Capital_Asset_7">#REF!</definedName>
    <definedName name="FV_Capital_Asset_8">#REF!</definedName>
    <definedName name="FV_Capital_Asset_9">#REF!</definedName>
    <definedName name="FV_CP_Project_1">#REF!</definedName>
    <definedName name="FV_CP_Project_10">#REF!</definedName>
    <definedName name="FV_CP_Project_11">#REF!</definedName>
    <definedName name="FV_CP_Project_12">#REF!</definedName>
    <definedName name="FV_CP_Project_13">#REF!</definedName>
    <definedName name="FV_CP_Project_14">#REF!</definedName>
    <definedName name="FV_CP_Project_15">#REF!</definedName>
    <definedName name="FV_CP_Project_2">#REF!</definedName>
    <definedName name="FV_CP_Project_3">#REF!</definedName>
    <definedName name="FV_CP_Project_4">#REF!</definedName>
    <definedName name="FV_CP_Project_5">#REF!</definedName>
    <definedName name="FV_CP_Project_6">#REF!</definedName>
    <definedName name="FV_CP_Project_7">#REF!</definedName>
    <definedName name="FV_CP_Project_8">#REF!</definedName>
    <definedName name="FV_CP_Project_9">#REF!</definedName>
    <definedName name="FV_FUT">#REF!</definedName>
    <definedName name="FV_IPRD_Project_1">#REF!</definedName>
    <definedName name="FV_IPRD_Project_2">#REF!</definedName>
    <definedName name="FV_IPRD_Project_5">#REF!</definedName>
    <definedName name="FV_IPRD_Project_7">#REF!</definedName>
    <definedName name="FV_Royalty_Asset_1">#REF!</definedName>
    <definedName name="FV_Royalty_Asset_2">#REF!</definedName>
    <definedName name="FV_Royalty_Asset_3">#REF!</definedName>
    <definedName name="FV_Royalty_Asset_4">#REF!</definedName>
    <definedName name="FV_Royalty_Asset_5">#REF!</definedName>
    <definedName name="FVFYE1EBIT">#REF!</definedName>
    <definedName name="FVFYE1EBITDA">#REF!</definedName>
    <definedName name="FVFYE1GrossProfit">#REF!</definedName>
    <definedName name="FVFYE1NetIncome">#REF!</definedName>
    <definedName name="FVFYE1NetRevenues">#REF!</definedName>
    <definedName name="FVFYE1Other1">#REF!</definedName>
    <definedName name="FVFYE1Other2">#REF!</definedName>
    <definedName name="FVFYE1Other3">#REF!</definedName>
    <definedName name="FVFYE2EBIT">#REF!</definedName>
    <definedName name="FVFYE2EBITDA">#REF!</definedName>
    <definedName name="FVFYE2GrossProfit">#REF!</definedName>
    <definedName name="FVFYE2NetIncome">#REF!</definedName>
    <definedName name="FVFYE2NetRevenues">#REF!</definedName>
    <definedName name="FVFYE2Other1">#REF!</definedName>
    <definedName name="FVFYE2Other2">#REF!</definedName>
    <definedName name="FVFYE2Other3">#REF!</definedName>
    <definedName name="FVG" hidden="1">{#N/A,#N/A,FALSE,"Pharm";#N/A,#N/A,FALSE,"WWCM"}</definedName>
    <definedName name="FVG_1" hidden="1">{#N/A,#N/A,FALSE,"Pharm";#N/A,#N/A,FALSE,"WWCM"}</definedName>
    <definedName name="FVG_2" hidden="1">{#N/A,#N/A,FALSE,"Pharm";#N/A,#N/A,FALSE,"WWCM"}</definedName>
    <definedName name="FVG_3" hidden="1">{#N/A,#N/A,FALSE,"Pharm";#N/A,#N/A,FALSE,"WWCM"}</definedName>
    <definedName name="FVG_4" hidden="1">{#N/A,#N/A,FALSE,"Pharm";#N/A,#N/A,FALSE,"WWCM"}</definedName>
    <definedName name="FVLTMEBIT">#REF!</definedName>
    <definedName name="FVLTMEBITDA">#REF!</definedName>
    <definedName name="FVLTMGrossProfit">#REF!</definedName>
    <definedName name="FVLTMNetIncome">#REF!</definedName>
    <definedName name="FVLTMOther1">#REF!</definedName>
    <definedName name="FVLTMOther2">#REF!</definedName>
    <definedName name="FVLTMOther3">#REF!</definedName>
    <definedName name="FVLTMRevenues">#REF!</definedName>
    <definedName name="fwef" hidden="1">{#N/A,#N/A,FALSE,"OSBL"}</definedName>
    <definedName name="fwer" hidden="1">{#N/A,"PURCHM",FALSE,"Business Analysis";#N/A,"SPADD",FALSE,"Business Analysis"}</definedName>
    <definedName name="fwrtergfre" hidden="1">10001</definedName>
    <definedName name="FX">#REF!</definedName>
    <definedName name="FX_1997">#REF!</definedName>
    <definedName name="FX_1998">#REF!</definedName>
    <definedName name="FX_1999">#REF!</definedName>
    <definedName name="FXrateCZK">#REF!</definedName>
    <definedName name="FY">2001</definedName>
    <definedName name="FY_DATE">"IQ_FY_DATE"</definedName>
    <definedName name="FY2000Sales">#REF!</definedName>
    <definedName name="fye">#REF!</definedName>
    <definedName name="FYE1CapEx">#REF!</definedName>
    <definedName name="FYE1CashFlow">#REF!</definedName>
    <definedName name="FYE1EBIT">#REF!</definedName>
    <definedName name="FYE1EBITDA">#REF!</definedName>
    <definedName name="FYE1EBITDAMargin">#REF!</definedName>
    <definedName name="FYE1EBITMargin">#REF!</definedName>
    <definedName name="FYE1GrossMargin">#REF!</definedName>
    <definedName name="FYE1GrossProfit">#REF!</definedName>
    <definedName name="FYE1NetInc">#REF!</definedName>
    <definedName name="FYE1NetIncome">#REF!</definedName>
    <definedName name="FYE1NetIncomeMargin">#REF!</definedName>
    <definedName name="FYE1NetRevenues">#REF!</definedName>
    <definedName name="FYE1Other1">#REF!</definedName>
    <definedName name="FYE1Other2">#REF!</definedName>
    <definedName name="FYE1Other3">#REF!</definedName>
    <definedName name="FYE1Revenues">#REF!</definedName>
    <definedName name="FYE1Shares">#REF!</definedName>
    <definedName name="FYE2CapEx">#REF!</definedName>
    <definedName name="FYE2CashFlow">#REF!</definedName>
    <definedName name="FYE2EBIT">#REF!</definedName>
    <definedName name="FYE2EBITDA">#REF!</definedName>
    <definedName name="FYE2EBITDAMargin">#REF!</definedName>
    <definedName name="FYE2EBITMargin">#REF!</definedName>
    <definedName name="FYE2FYE1EPSGrowth">#REF!</definedName>
    <definedName name="FYE2FYE1RevenueGrowth">#REF!</definedName>
    <definedName name="FYE2GrossMargin">#REF!</definedName>
    <definedName name="FYE2GrossProfit">#REF!</definedName>
    <definedName name="FYE2NetInc">#REF!</definedName>
    <definedName name="FYE2NetIncome">#REF!</definedName>
    <definedName name="FYE2NetIncomeMargin">#REF!</definedName>
    <definedName name="FYE2NetRevenues">#REF!</definedName>
    <definedName name="FYE2Other1">#REF!</definedName>
    <definedName name="FYE2Other2">#REF!</definedName>
    <definedName name="FYE2Other3">#REF!</definedName>
    <definedName name="FYE2Revenues">#REF!</definedName>
    <definedName name="FYE2Shares">#REF!</definedName>
    <definedName name="FYEDocument">#REF!</definedName>
    <definedName name="FYEmonth">#REF!</definedName>
    <definedName name="FYEnd">#REF!</definedName>
    <definedName name="g">{"page1",#N/A,FALSE,"BHCOMPC5";"page2",#N/A,FALSE,"BHCOMPC5";"page3",#N/A,FALSE,"BHCOMPC5";"page4",#N/A,FALSE,"BHCOMPC5"}</definedName>
    <definedName name="G.Assumptions">#REF!</definedName>
    <definedName name="G.BalanceSheet">#REF!</definedName>
    <definedName name="G.BookDeprec">#REF!</definedName>
    <definedName name="G.CashFlow">#REF!</definedName>
    <definedName name="G.CloseBalSheet">#REF!</definedName>
    <definedName name="G.ControlPanel">#REF!</definedName>
    <definedName name="G.Debt">#REF!</definedName>
    <definedName name="G.DebtTables">#REF!</definedName>
    <definedName name="G.EquitySplit">#REF!</definedName>
    <definedName name="G.IncomeStmt">#REF!</definedName>
    <definedName name="G.Inputs">#REF!</definedName>
    <definedName name="G.IntRates">#REF!</definedName>
    <definedName name="G.TaxDeprec">#REF!</definedName>
    <definedName name="G.Triggers">#REF!</definedName>
    <definedName name="g_1" hidden="1">{#N/A,#N/A,FALSE,"Pharm";#N/A,#N/A,FALSE,"WWCM"}</definedName>
    <definedName name="g_2" hidden="1">{#N/A,#N/A,FALSE,"Pharm";#N/A,#N/A,FALSE,"WWCM"}</definedName>
    <definedName name="g_3" hidden="1">{#N/A,#N/A,FALSE,"Pharm";#N/A,#N/A,FALSE,"WWCM"}</definedName>
    <definedName name="g_4" hidden="1">{#N/A,#N/A,FALSE,"Pharm";#N/A,#N/A,FALSE,"WWCM"}</definedName>
    <definedName name="G_A">#REF!</definedName>
    <definedName name="G_A_Expenses">#REF!</definedName>
    <definedName name="G_A_Vehicle_Expenses">'[10]GL-PC'!#REF!</definedName>
    <definedName name="G_L_Account_Name">#REF!</definedName>
    <definedName name="G10_date">#REF!</definedName>
    <definedName name="G11_Date">#REF!</definedName>
    <definedName name="G12_Date">#REF!</definedName>
    <definedName name="G13_Date">#REF!</definedName>
    <definedName name="G14_Date">#REF!</definedName>
    <definedName name="G7_Date">#REF!</definedName>
    <definedName name="G8_Date">#REF!</definedName>
    <definedName name="GA">#REF!</definedName>
    <definedName name="GA_BSG">#REF!</definedName>
    <definedName name="GA_EMP">#REF!</definedName>
    <definedName name="GA_ESG">#REF!</definedName>
    <definedName name="ga_hc">#REF!</definedName>
    <definedName name="GA_ING">#REF!</definedName>
    <definedName name="GA_Intl">#REF!</definedName>
    <definedName name="GA_Other">#REF!</definedName>
    <definedName name="GA_TSG">#REF!</definedName>
    <definedName name="GAHigh">#REF!</definedName>
    <definedName name="GAL">#REF!</definedName>
    <definedName name="GALow">#REF!</definedName>
    <definedName name="GandA">#REF!</definedName>
    <definedName name="ganote">#REF!</definedName>
    <definedName name="garage_dbf">#REF!</definedName>
    <definedName name="garage_rcn">#REF!</definedName>
    <definedName name="GARCIA" hidden="1">{#N/A,#N/A,FALSE,"Monthly"}</definedName>
    <definedName name="Gas_T_Put">#REF!</definedName>
    <definedName name="Gas_T_Put2">#REF!</definedName>
    <definedName name="gasgas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BP">#REF!</definedName>
    <definedName name="GBPAV">#REF!</definedName>
    <definedName name="GBPN">#REF!</definedName>
    <definedName name="GBPVsUSD">#REF!</definedName>
    <definedName name="GC">'[1]טורים 98'!$GT$62</definedName>
    <definedName name="GC_CB">[5]מחירון!#REF!</definedName>
    <definedName name="GC_CB_EXTRA">[5]מחירון!#REF!</definedName>
    <definedName name="GC_CB_עיסקי">[39]מחירון!$A$73:$D$79</definedName>
    <definedName name="GCM">'[1]טורים 98'!$HD$64</definedName>
    <definedName name="GCT">'[1]טורים 98'!$GW$69</definedName>
    <definedName name="gd" hidden="1">{#N/A,#N/A,FALSE,"FY97";#N/A,#N/A,FALSE,"FY98";#N/A,#N/A,FALSE,"FY99";#N/A,#N/A,FALSE,"FY00";#N/A,#N/A,FALSE,"FY01"}</definedName>
    <definedName name="gda">#REF!</definedName>
    <definedName name="g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BTSPRD1">#REF!</definedName>
    <definedName name="GDF" hidden="1">{"detail",#N/A,FALSE,"mfg";"summary",#N/A,FALSE,"mfg"}</definedName>
    <definedName name="GDFA" hidden="1">{#N/A,#N/A,FALSE,"COMP"}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2" hidden="1">{#N/A,#N/A,FALSE,"Pharm";#N/A,#N/A,FALSE,"WWCM"}</definedName>
    <definedName name="gdfgdf_3" hidden="1">{#N/A,#N/A,FALSE,"Pharm";#N/A,#N/A,FALSE,"WWCM"}</definedName>
    <definedName name="gdfgdf_4" hidden="1">{#N/A,#N/A,FALSE,"Pharm";#N/A,#N/A,FALSE,"WWCM"}</definedName>
    <definedName name="gdfs" hidden="1">{#N/A,#N/A,FALSE,"Projections";#N/A,#N/A,FALSE,"Multiples Valuation";#N/A,#N/A,FALSE,"LBO";#N/A,#N/A,FALSE,"Multiples_Sensitivity";#N/A,#N/A,FALSE,"Summary"}</definedName>
    <definedName name="gdgd" hidden="1">{#N/A,#N/A,FALSE,"Calc";#N/A,#N/A,FALSE,"Sensitivity";#N/A,#N/A,FALSE,"LT Earn.Dil.";#N/A,#N/A,FALSE,"Dil. AVP"}</definedName>
    <definedName name="gdggdf" hidden="1">{#N/A,#N/A,FALSE,"Summary";#N/A,#N/A,FALSE,"proj1";#N/A,#N/A,FALSE,"proj2";#N/A,#N/A,FALSE,"DCF"}</definedName>
    <definedName name="GDHD" hidden="1">#REF!</definedName>
    <definedName name="GDT">#REF!</definedName>
    <definedName name="ge" hidden="1">"7d5fea11-ce40-4f66-8070-05ad9a0e094a"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hidden="1">{#N/A,#N/A,FALSE,"Monthly"}</definedName>
    <definedName name="GenAcctList">#REF!</definedName>
    <definedName name="Gender">#REF!</definedName>
    <definedName name="General_Administration_Miscellaneous">'[10]GL-PC'!#REF!</definedName>
    <definedName name="General_Inputs">#REF!</definedName>
    <definedName name="GeneralDBLocation">#REF!</definedName>
    <definedName name="generic_curr" hidden="1">#REF!</definedName>
    <definedName name="generic_month">'[43]general ledger'!$F$3:$F$460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va">#REF!</definedName>
    <definedName name="GenInput">#REF!</definedName>
    <definedName name="GENZ" hidden="1">{#N/A,#N/A,FALSE,"Inc";#N/A,#N/A,FALSE,"QInc";#N/A,#N/A,FALSE,"Pro";#N/A,#N/A,FALSE,"QPro"}</definedName>
    <definedName name="genzff" hidden="1">{#N/A,#N/A,FALSE,"Inc";#N/A,#N/A,FALSE,"QInc";#N/A,#N/A,FALSE,"Pro";#N/A,#N/A,FALSE,"QPro"}</definedName>
    <definedName name="GENZM" hidden="1">{#N/A,#N/A,FALSE,"Inc";#N/A,#N/A,FALSE,"QInc";#N/A,#N/A,FALSE,"Pro";#N/A,#N/A,FALSE,"QPro"}</definedName>
    <definedName name="geographical_destinations">#REF!</definedName>
    <definedName name="GERMANYWEEK">#REF!</definedName>
    <definedName name="Gestio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tBlockSize">#REF!</definedName>
    <definedName name="GetData">#REF!</definedName>
    <definedName name="gf" hidden="1">{#N/A,#N/A,FALSE,"KA CH  (2)"}</definedName>
    <definedName name="gfd" hidden="1">{"FCB_ALL",#N/A,FALSE,"FCB";"GREY_ALL",#N/A,FALSE,"GREY"}</definedName>
    <definedName name="gfdjhjh" hidden="1">{#N/A,#N/A,FALSE,"Pharm";#N/A,#N/A,FALSE,"WWCM"}</definedName>
    <definedName name="gfdjhjh_1" hidden="1">{#N/A,#N/A,FALSE,"Pharm";#N/A,#N/A,FALSE,"WWCM"}</definedName>
    <definedName name="gfdjhjh_2" hidden="1">{#N/A,#N/A,FALSE,"Pharm";#N/A,#N/A,FALSE,"WWCM"}</definedName>
    <definedName name="gfdjhjh_3" hidden="1">{#N/A,#N/A,FALSE,"Pharm";#N/A,#N/A,FALSE,"WWCM"}</definedName>
    <definedName name="gfdjhjh_4" hidden="1">{#N/A,#N/A,FALSE,"Pharm";#N/A,#N/A,FALSE,"WWCM"}</definedName>
    <definedName name="gfds" hidden="1">{"oct_res_comm",#N/A,FALSE,"VarToBud"}</definedName>
    <definedName name="GFGFDG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sgf" hidden="1">{#N/A,#N/A,FALSE,"Summary";#N/A,#N/A,FALSE,"proj1";#N/A,#N/A,FALSE,"proj2"}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{#N/A,#N/A,FALSE,"PMTABB";#N/A,#N/A,FALSE,"PMTABB"}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g" hidden="1">#REF!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JF" hidden="1">#REF!</definedName>
    <definedName name="gfie" hidden="1">{"bs",#N/A,FALSE,"SCF"}</definedName>
    <definedName name="gfk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NFGJH" hidden="1">{#N/A,#N/A,FALSE,"TOWNSHIP"}</definedName>
    <definedName name="gfrr" hidden="1">{#N/A,#N/A,FALSE,"Umsatz 99";#N/A,#N/A,FALSE,"ER 99 "}</definedName>
    <definedName name="gfsd" hidden="1">{"consolidated",#N/A,FALSE,"Sheet1";"cms",#N/A,FALSE,"Sheet1";"fse",#N/A,FALSE,"Sheet1"}</definedName>
    <definedName name="GF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g">"%"</definedName>
    <definedName name="GGF" hidden="1">{#N/A,#N/A,FALSE,"SUMMARY";#N/A,#N/A,FALSE,"SUMMARY"}</definedName>
    <definedName name="ggg">{"'Directory'!$A$72:$E$91"}</definedName>
    <definedName name="gggg" hidden="1">{#N/A,#N/A,FALSE,"Aging Summary";#N/A,#N/A,FALSE,"Ratio Analysis";#N/A,#N/A,FALSE,"Test 120 Day Accts";#N/A,#N/A,FALSE,"Tickmarks"}</definedName>
    <definedName name="ggggg" hidden="1">{"budget992000_customers",#N/A,FALSE,"Celtel alternative 6"}</definedName>
    <definedName name="ggggggg" hidden="1">{"Term Sheet",#N/A,FALSE,"Term Sheet";"Value Summary",#N/A,FALSE,"Value Sum";"Debt Coverage",#N/A,FALSE,"Debt Coverage"}</definedName>
    <definedName name="ggggggggggggggggggggggggggg" hidden="1">{"ASSETS",#N/A,FALSE,"BALANCE SHEET";"LIABILITIES",#N/A,FALSE,"BALANCE SHEET"}</definedName>
    <definedName name="ggrgrgse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h" hidden="1">{"table",#N/A,FALSE,"COVER";"income_statement",#N/A,FALSE,"COVER"}</definedName>
    <definedName name="ghdg" hidden="1">#REF!</definedName>
    <definedName name="GHDHG" hidden="1">#REF!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" hidden="1">#REF!</definedName>
    <definedName name="ghghg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ghh" hidden="1">{#N/A,#N/A,FALSE,"KA CH  (2)"}</definedName>
    <definedName name="g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gjh" hidden="1">{#N/A,#N/A,FALSE,"Pharm";#N/A,#N/A,FALSE,"WWCM"}</definedName>
    <definedName name="ghjggjh_1" hidden="1">{#N/A,#N/A,FALSE,"Pharm";#N/A,#N/A,FALSE,"WWCM"}</definedName>
    <definedName name="ghjggjh_2" hidden="1">{#N/A,#N/A,FALSE,"Pharm";#N/A,#N/A,FALSE,"WWCM"}</definedName>
    <definedName name="ghjggjh_3" hidden="1">{#N/A,#N/A,FALSE,"Pharm";#N/A,#N/A,FALSE,"WWCM"}</definedName>
    <definedName name="ghjggjh_4" hidden="1">{#N/A,#N/A,FALSE,"Pharm";#N/A,#N/A,FALSE,"WWCM"}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TI" hidden="1">{#N/A,#N/A,FALSE,"FREE"}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uhu" hidden="1">{#N/A,#N/A,FALSE,"contents";#N/A,#N/A,FALSE,"Balance sheet";#N/A,#N/A,FALSE,"income";#N/A,#N/A,FALSE,"Cash-flow";#N/A,#N/A,FALSE,"Equity";#N/A,#N/A,FALSE,"Notes";#N/A,#N/A,FALSE,"Supplemental"}</definedName>
    <definedName name="ghuifd" hidden="1">{#N/A,"PURCHM",FALSE,"Business Analysis";#N/A,"SPADD",FALSE,"Business Analysis"}</definedName>
    <definedName name="gibness1" hidden="1">{"sales",#N/A,FALSE,"Sales";"sales existing",#N/A,FALSE,"Sales";"sales rd1",#N/A,FALSE,"Sales";"sales rd2",#N/A,FALSE,"Sales"}</definedName>
    <definedName name="Gifts_Expense">'[10]GL-PC'!#REF!</definedName>
    <definedName name="gilad">#REF!,#REF!,#REF!,#REF!,#REF!</definedName>
    <definedName name="gimmel">#REF!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jh" hidden="1">{#N/A,#N/A,FALSE,"Umsatz 99";#N/A,#N/A,FALSE,"ER 99 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hidden="1">{"incomemth",#N/A,TRUE,"forecast00";"incomepercentmth",#N/A,TRUE,"forecast00";"balancemth",#N/A,TRUE,"forecast00";"cashmth",#N/A,TRUE,"forecast00";"covenantmth",#N/A,TRUE,"forecast00"}</definedName>
    <definedName name="gk0901int" hidden="1">{#N/A,#N/A,FALSE,"PMTABB";#N/A,#N/A,FALSE,"PMTABB"}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">#REF!</definedName>
    <definedName name="Glazing">#REF!</definedName>
    <definedName name="glenrev">#REF!</definedName>
    <definedName name="GlideChartMarker">"Chart!A1"</definedName>
    <definedName name="GlideDataMarker">"Data!A1"</definedName>
    <definedName name="GlideHiddenMarker">"Costcurvedata!A1"</definedName>
    <definedName name="GlideMaxCharts">7</definedName>
    <definedName name="global">#REF!</definedName>
    <definedName name="Global1" hidden="1">{#N/A,#N/A,FALSE,"Pharm";#N/A,#N/A,FALSE,"WWCM"}</definedName>
    <definedName name="Global1_1" hidden="1">{#N/A,#N/A,FALSE,"Pharm";#N/A,#N/A,FALSE,"WWCM"}</definedName>
    <definedName name="Global1_2" hidden="1">{#N/A,#N/A,FALSE,"Pharm";#N/A,#N/A,FALSE,"WWCM"}</definedName>
    <definedName name="Global1_3" hidden="1">{#N/A,#N/A,FALSE,"Pharm";#N/A,#N/A,FALSE,"WWCM"}</definedName>
    <definedName name="Global1_4" hidden="1">{#N/A,#N/A,FALSE,"Pharm";#N/A,#N/A,FALSE,"WWCM"}</definedName>
    <definedName name="GlobalDep">#REF!</definedName>
    <definedName name="GlobalDep2">#REF!</definedName>
    <definedName name="globble" hidden="1">{"Page1",#N/A,FALSE,"CompCo";"Page2",#N/A,FALSE,"CompCo"}</definedName>
    <definedName name="glsglsglsl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L명">#REF!</definedName>
    <definedName name="GL명06">#REF!</definedName>
    <definedName name="GM">#REF!</definedName>
    <definedName name="GM_DELTA">Investor_Deck_Calculations!$D$58</definedName>
    <definedName name="GM_Y1">Investor_Deck_Calculations!$D$53</definedName>
    <definedName name="GM_Y2">Investor_Deck_Calculations!$D$54</definedName>
    <definedName name="GM_Y3">Investor_Deck_Calculations!$D$55</definedName>
    <definedName name="GM_Y4">Investor_Deck_Calculations!$D$56</definedName>
    <definedName name="GM_Y5">Investor_Deck_Calculations!$D$57</definedName>
    <definedName name="gmarg">#REF!</definedName>
    <definedName name="GMBH" hidden="1">{#N/A,#N/A,FALSE,"Aging Summary";#N/A,#N/A,FALSE,"Ratio Analysis";#N/A,#N/A,FALSE,"Test 120 Day Accts";#N/A,#N/A,FALSE,"Tickmarks"}</definedName>
    <definedName name="gmcol" hidden="1">#REF!</definedName>
    <definedName name="GNA">#REF!</definedName>
    <definedName name="gn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oAssetChart">#N/A</definedName>
    <definedName name="goaway" hidden="1">{"Page1",#N/A,FALSE,"CompCo";"Page2",#N/A,FALSE,"CompCo"}</definedName>
    <definedName name="GoBack">#N/A</definedName>
    <definedName name="GoBalanceSheet">#N/A</definedName>
    <definedName name="GoCashFlow">#N/A</definedName>
    <definedName name="GoData">#N/A</definedName>
    <definedName name="gods" hidden="1">{"consolidated",#N/A,FALSE,"Sheet1";"cms",#N/A,FALSE,"Sheet1";"fse",#N/A,FALSE,"Sheet1"}</definedName>
    <definedName name="GoIncomeChart">#N/A</definedName>
    <definedName name="gooch" hidden="1">{#N/A,#N/A,FALSE,"Projections";#N/A,#N/A,FALSE,"Multiples Valuation";#N/A,#N/A,FALSE,"LBO";#N/A,#N/A,FALSE,"Multiples_Sensitivity";#N/A,#N/A,FALSE,"Summary"}</definedName>
    <definedName name="goodbye" hidden="1">{#N/A,#N/A,FALSE,"A&amp;E";#N/A,#N/A,FALSE,"HighTop";#N/A,#N/A,FALSE,"JG";#N/A,#N/A,FALSE,"RI";#N/A,#N/A,FALSE,"woHT";#N/A,#N/A,FALSE,"woHT&amp;JG"}</definedName>
    <definedName name="goodwill">#REF!,#REF!,#REF!,#REF!,#REF!,#REF!,#REF!,#REF!,#REF!,#REF!,#REF!,#REF!</definedName>
    <definedName name="Goodwill_Amortization">25</definedName>
    <definedName name="Goodwill_Discount_Rate">#REF!</definedName>
    <definedName name="goodwill_discrate">#REF!</definedName>
    <definedName name="Goodwill10">#REF!</definedName>
    <definedName name="Goodwill2">#REF!</definedName>
    <definedName name="Goodwill3">#REF!</definedName>
    <definedName name="Goodwill4">#REF!</definedName>
    <definedName name="Goodwill5">#REF!</definedName>
    <definedName name="Goodwill6">#REF!</definedName>
    <definedName name="Goodwill7">#REF!</definedName>
    <definedName name="Goodwill8">#REF!</definedName>
    <definedName name="Goodwill9">#REF!</definedName>
    <definedName name="Goodwillcost">#REF!</definedName>
    <definedName name="goodwillnbv">#REF!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p" hidden="1">#REF!</definedName>
    <definedName name="GP_CAGR">Investor_Deck_Calculations!$D$52</definedName>
    <definedName name="GP_Y1">Investor_Deck_Calculations!$D$47</definedName>
    <definedName name="GP_Y2">Investor_Deck_Calculations!$D$48</definedName>
    <definedName name="GP_Y3">Investor_Deck_Calculations!$D$49</definedName>
    <definedName name="GP_Y4">Investor_Deck_Calculations!$D$50</definedName>
    <definedName name="GP_Y5">Investor_Deck_Calculations!$D$51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PROTOKL">'[8]ער"ז דוח מס:מיעוט'!$L$141:$BS$528</definedName>
    <definedName name="gqarefg" hidden="1">{#N/A,#N/A,FALSE,"PMTABB";#N/A,#N/A,FALSE,"PMTABB"}</definedName>
    <definedName name="gr" hidden="1">{#N/A,#N/A,FALSE,"SUMMARY";#N/A,#N/A,FALSE,"SUMMARY"}</definedName>
    <definedName name="gr_25598_vp" hidden="1">{#N/A,#N/A,FALSE,"profile ";#N/A,#N/A,FALSE,"rank";#N/A,#N/A,FALSE,"overbase";#N/A,#N/A,FALSE,"overcash";#N/A,#N/A,FALSE,"overtfp";#N/A,#N/A,FALSE,"overtcc"}</definedName>
    <definedName name="graham" hidden="1">{"ICD Details",#N/A,FALSE,"Current Yr";"ICD Details",#N/A,FALSE,"Budget";"ICD Details",#N/A,FALSE,"Prior Year"}</definedName>
    <definedName name="Grand_Totals">#REF!</definedName>
    <definedName name="Grant_Date">#REF!</definedName>
    <definedName name="Grants">'[10]GL-PC'!#REF!</definedName>
    <definedName name="GrantType">#REF!</definedName>
    <definedName name="graph" hidden="1">{#N/A,#N/A,FALSE,"REPORT"}</definedName>
    <definedName name="graph_1" hidden="1">{#N/A,#N/A,FALSE,"REPORT"}</definedName>
    <definedName name="graph_2" hidden="1">{#N/A,#N/A,FALSE,"REPORT"}</definedName>
    <definedName name="graph_3" hidden="1">{#N/A,#N/A,FALSE,"REPORT"}</definedName>
    <definedName name="graph_4" hidden="1">{#N/A,#N/A,FALSE,"REPORT"}</definedName>
    <definedName name="gregergeg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GREW" hidden="1">#REF!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ss">1.175</definedName>
    <definedName name="gross_exhibit_letter">#REF!</definedName>
    <definedName name="GROSS_MARGIN">Investor_Deck_Calculations!$D$18</definedName>
    <definedName name="Gross_MarginPerc">#REF!</definedName>
    <definedName name="Gross_MarginPerc_ProdServ">#REF!</definedName>
    <definedName name="GROSS_POTENTIAL_RENT">#REF!</definedName>
    <definedName name="GROSS_PROFIT">#REF!</definedName>
    <definedName name="GrossHigh">#REF!</definedName>
    <definedName name="GrossLow">#REF!</definedName>
    <definedName name="GrossMargin">#REF!</definedName>
    <definedName name="GrossMargin_Completions">#REF!</definedName>
    <definedName name="GrossMargin_ContractDrilling">#REF!</definedName>
    <definedName name="GrossMargin_FluidSerivces">#REF!</definedName>
    <definedName name="GrossMargin_total">#REF!</definedName>
    <definedName name="GrossMargin_WellServicing">#REF!</definedName>
    <definedName name="grossmargin1">#REF!</definedName>
    <definedName name="grossmargin2">#REF!</definedName>
    <definedName name="GrossMargTable">#REF!</definedName>
    <definedName name="grossnetdebt" hidden="1">#REF!</definedName>
    <definedName name="grossp">#REF!</definedName>
    <definedName name="GrossProfit">#REF!</definedName>
    <definedName name="GrossProfitMargin">#REF!</definedName>
    <definedName name="GrossProfitMarginLQ">#REF!</definedName>
    <definedName name="GrossProfitMarginLQA">#REF!</definedName>
    <definedName name="Group">#REF!</definedName>
    <definedName name="group_ind">#REF!</definedName>
    <definedName name="GroupbyLine">#REF!</definedName>
    <definedName name="GROUPCREDS_1MTH">#REF!</definedName>
    <definedName name="GROUPCREDS_2MTHS">#REF!</definedName>
    <definedName name="groups">#REF!</definedName>
    <definedName name="Growth">#REF!</definedName>
    <definedName name="growth.rates">#REF!</definedName>
    <definedName name="Growth_MABENO">#REF!</definedName>
    <definedName name="growth_rate">#REF!</definedName>
    <definedName name="Growth1">#REF!</definedName>
    <definedName name="Growth14">#REF!</definedName>
    <definedName name="Growth15">#REF!</definedName>
    <definedName name="Growth16">#REF!</definedName>
    <definedName name="growth2005">#REF!</definedName>
    <definedName name="Growth2016">#REF!</definedName>
    <definedName name="grp16stb" hidden="1">{#N/A,#N/A,FALSE,"PMTABB";#N/A,#N/A,FALSE,"PMTABB"}</definedName>
    <definedName name="grp16stb2" hidden="1">{#N/A,#N/A,FALSE,"PMTABB";#N/A,#N/A,FALSE,"PMTABB"}</definedName>
    <definedName name="GRPDEBTSPRD2">#REF!</definedName>
    <definedName name="gte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R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y" hidden="1">{"QTD_PACKAGE",#N/A,FALSE,"QTD"}</definedName>
    <definedName name="guidanc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Key">""</definedName>
    <definedName name="gw">#REF!</definedName>
    <definedName name="GW3QR53\" hidden="1">{#N/A,#N/A,FALSE,"ALM-ASISC"}</definedName>
    <definedName name="gwamort">#REF!</definedName>
    <definedName name="gwergwr" hidden="1">{#N/A,#N/A,FALSE,"ISBL"}</definedName>
    <definedName name="GWyears">40</definedName>
    <definedName name="h">#REF!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_1" hidden="1">{#N/A,#N/A,FALSE,"REPORT"}</definedName>
    <definedName name="h_2" hidden="1">{#N/A,#N/A,FALSE,"REPORT"}</definedName>
    <definedName name="h_3" hidden="1">{#N/A,#N/A,FALSE,"REPORT"}</definedName>
    <definedName name="h_4" hidden="1">{#N/A,#N/A,FALSE,"REPORT"}</definedName>
    <definedName name="HAL_Vlookup">#REF!</definedName>
    <definedName name="HalfAssetRate">#REF!</definedName>
    <definedName name="HalfLiabilityRate">'[42]Figures from Company'!#REF!</definedName>
    <definedName name="hang">#REF!</definedName>
    <definedName name="HANNA">#REF!</definedName>
    <definedName name="happy" hidden="1">{#N/A,#N/A,FALSE,"3mos";#N/A,#N/A,FALSE,"dedicated"}</definedName>
    <definedName name="hard_cost">#REF!</definedName>
    <definedName name="hardcost">#REF!</definedName>
    <definedName name="hardsale">#REF!</definedName>
    <definedName name="Hawkins">#REF!</definedName>
    <definedName name="Haynes_Workarea">#REF!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C">#REF!</definedName>
    <definedName name="HC_ACT">#REF!</definedName>
    <definedName name="HC_BUD">#REF!</definedName>
    <definedName name="HC_INDEX">#REF!</definedName>
    <definedName name="hcbyclass_yr1">#REF!</definedName>
    <definedName name="hcbyclass_yr2">#REF!</definedName>
    <definedName name="HCGA">#REF!</definedName>
    <definedName name="HCIND">#REF!</definedName>
    <definedName name="HCSLS">#REF!</definedName>
    <definedName name="HCSRV">#REF!</definedName>
    <definedName name="HD_HATSARA">#REF!</definedName>
    <definedName name="HD_PROTOCOL">#REF!</definedName>
    <definedName name="hdsgdegh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adcount" hidden="1">{"'Leading KPI'!$A$1:$P$33","'Leading KPI'!$A$1:$P$33"}</definedName>
    <definedName name="headcount2" hidden="1">{"'Leading KPI'!$A$1:$P$33","'Leading KPI'!$A$1:$P$33"}</definedName>
    <definedName name="Header">#REF!</definedName>
    <definedName name="Header_Row" hidden="1">ROW(#REF!)</definedName>
    <definedName name="HeaderDep">#REF!</definedName>
    <definedName name="Heading">#REF!</definedName>
    <definedName name="headp">#REF!</definedName>
    <definedName name="headpp">#REF!</definedName>
    <definedName name="Healthcare" hidden="1">{#N/A,#N/A,FALSE,"Monthly"}</definedName>
    <definedName name="Healthcare1" hidden="1">{#N/A,#N/A,FALSE,"Monthly"}</definedName>
    <definedName name="Heating">#REF!</definedName>
    <definedName name="hebesatz">#REF!</definedName>
    <definedName name="he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ldByAffiliate">#REF!</definedName>
    <definedName name="Hello" hidden="1">{"rtn",#N/A,FALSE,"RTN";"tables",#N/A,FALSE,"RTN";"cf",#N/A,FALSE,"CF";"stats",#N/A,FALSE,"Stats";"prop",#N/A,FALSE,"Prop"}</definedName>
    <definedName name="Hello_1" hidden="1">{"rtn",#N/A,FALSE,"RTN";"tables",#N/A,FALSE,"RTN";"cf",#N/A,FALSE,"CF";"stats",#N/A,FALSE,"Stats";"prop",#N/A,FALSE,"Prop"}</definedName>
    <definedName name="hello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p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herhe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yyw" hidden="1">{"Outflow 1",#N/A,FALSE,"Outflows-Inflows";"Outflow 2",#N/A,FALSE,"Outflows-Inflows";"Inflow 1",#N/A,FALSE,"Outflows-Inflows";"Inflow 2",#N/A,FALSE,"Outflows-Inflows"}</definedName>
    <definedName name="heryyw_1" hidden="1">{"Outflow 1",#N/A,FALSE,"Outflows-Inflows";"Outflow 2",#N/A,FALSE,"Outflows-Inflows";"Inflow 1",#N/A,FALSE,"Outflows-Inflows";"Inflow 2",#N/A,FALSE,"Outflows-Inflows"}</definedName>
    <definedName name="hey" hidden="1">{#N/A,#N/A,FALSE,"3mos";#N/A,#N/A,FALSE,"dedicated"}</definedName>
    <definedName name="hf" hidden="1">{"detail",#N/A,FALSE,"mfg";"summary",#N/A,FALSE,"mfg"}</definedName>
    <definedName name="hfdjfaijoie" hidden="1">{#N/A,#N/A,FALSE,"ALM-ASISC"}</definedName>
    <definedName name="HFGJM" hidden="1">{#N/A,#N/A,FALSE,"PGW"}</definedName>
    <definedName name="HFinGraph" hidden="1">{#N/A,#N/A,FALSE,"Pharm";#N/A,#N/A,FALSE,"WWCM"}</definedName>
    <definedName name="HFinGraph_1" hidden="1">{#N/A,#N/A,FALSE,"Pharm";#N/A,#N/A,FALSE,"WWCM"}</definedName>
    <definedName name="HFinGraph_2" hidden="1">{#N/A,#N/A,FALSE,"Pharm";#N/A,#N/A,FALSE,"WWCM"}</definedName>
    <definedName name="HFinGraph_3" hidden="1">{#N/A,#N/A,FALSE,"Pharm";#N/A,#N/A,FALSE,"WWCM"}</definedName>
    <definedName name="HFinGraph_4" hidden="1">{#N/A,#N/A,FALSE,"Pharm";#N/A,#N/A,FALSE,"WWCM"}</definedName>
    <definedName name="hfr" hidden="1">{"table",#N/A,FALSE,"COVER";"income_statement",#N/A,FALSE,"COVER"}</definedName>
    <definedName name="hfssk" hidden="1">#REF!</definedName>
    <definedName name="HFUJYT" hidden="1">{#N/A,#N/A,FALSE,"PMTABB";#N/A,#N/A,FALSE,"PMTABB"}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dfxcasop" hidden="1">#REF!</definedName>
    <definedName name="hgfd" hidden="1">{"BA detail",#N/A,FALSE,"Q3YTD "}</definedName>
    <definedName name="hgfhhfh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hggg">#REF!</definedName>
    <definedName name="hghj" hidden="1">#REF!</definedName>
    <definedName name="HGJ" hidden="1">{#N/A,#N/A,FALSE,"Monthly"}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jjgj" hidden="1">{#N/A,#N/A,FALSE,"חודשי"}</definedName>
    <definedName name="hgkh" hidden="1">{#N/A,#N/A,FALSE,"Aging Summary";#N/A,#N/A,FALSE,"Ratio Analysis";#N/A,#N/A,FALSE,"Test 120 Day Accts";#N/A,#N/A,FALSE,"Tickmarks"}</definedName>
    <definedName name="HGMYGJ" hidden="1">{#N/A,#N/A,FALSE,"OSBL"}</definedName>
    <definedName name="hgr">{0,0,0,0;0,0,0,0;0,0,0,0}</definedName>
    <definedName name="hgwr" hidden="1">{#N/A,#N/A,FALSE,"PGW"}</definedName>
    <definedName name="HH">#REF!</definedName>
    <definedName name="hh.k" hidden="1">{#N/A,#N/A,FALSE,"KA CH  (2)"}</definedName>
    <definedName name="hhgjghj">{"DCF1",#N/A,FALSE,"SIERRA DCF";"MATRIX1",#N/A,FALSE,"SIERRA DCF"}</definedName>
    <definedName name="hhgtrewq" hidden="1">{#N/A,#N/A,FALSE,"חודשי"}</definedName>
    <definedName name="hhh" hidden="1">{#N/A,#N/A,FALSE,"מאזן בוחן";"כל_מאזן_בוחן",#N/A,FALSE,"מאזן בוחן"}</definedName>
    <definedName name="hhh_1" hidden="1">{"Outflow 1",#N/A,FALSE,"Outflows-Inflows";"Outflow 2",#N/A,FALSE,"Outflows-Inflows";"Inflow 1",#N/A,FALSE,"Outflows-Inflows";"Inflow 2",#N/A,FALSE,"Outflows-Inflows"}</definedName>
    <definedName name="hhhh" hidden="1">{#N/A,#N/A,FALSE,"AD_Purchase";#N/A,#N/A,FALSE,"Credit";#N/A,#N/A,FALSE,"PF Acquisition";#N/A,#N/A,FALSE,"PF Offering"}</definedName>
    <definedName name="hhhhh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hhhhhhh" hidden="1">{#N/A,#N/A,FALSE,"Aging Summary";#N/A,#N/A,FALSE,"Ratio Analysis";#N/A,#N/A,FALSE,"Test 120 Day Accts";#N/A,#N/A,FALSE,"Tickmarks"}</definedName>
    <definedName name="hhhhhhhhhhhhh" hidden="1">{"Page1",#N/A,FALSE,"CompCo";"Page2",#N/A,FALSE,"CompCo"}</definedName>
    <definedName name="hhhsdf" hidden="1">{"up stand alones",#N/A,FALSE,"Acquiror"}</definedName>
    <definedName name="HHIhs" hidden="1">{"short1",#N/A,FALSE,"masmode";"short2",#N/A,FALSE,"masmode";"qtrres",#N/A,FALSE,"QTR. RES.";"sales",#N/A,FALSE,"Sales &amp; Market Share"}</definedName>
    <definedName name="hhj" hidden="1">{"table",#N/A,FALSE,"COVER";"income_statement",#N/A,FALSE,"COVER"}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>{"'Directory'!$A$72:$E$91"}</definedName>
    <definedName name="Hibh" hidden="1">{#N/A,#N/A,FALSE,"Pharm";#N/A,#N/A,FALSE,"WWCM"}</definedName>
    <definedName name="Hibh_1" hidden="1">{#N/A,#N/A,FALSE,"Pharm";#N/A,#N/A,FALSE,"WWCM"}</definedName>
    <definedName name="Hibh_2" hidden="1">{#N/A,#N/A,FALSE,"Pharm";#N/A,#N/A,FALSE,"WWCM"}</definedName>
    <definedName name="Hibh_3" hidden="1">{#N/A,#N/A,FALSE,"Pharm";#N/A,#N/A,FALSE,"WWCM"}</definedName>
    <definedName name="Hibh_4" hidden="1">{#N/A,#N/A,FALSE,"Pharm";#N/A,#N/A,FALSE,"WWCM"}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2" hidden="1">{#N/A,#N/A,FALSE,"Pharm";#N/A,#N/A,FALSE,"WWCM"}</definedName>
    <definedName name="High_3" hidden="1">{#N/A,#N/A,FALSE,"Pharm";#N/A,#N/A,FALSE,"WWCM"}</definedName>
    <definedName name="High_4" hidden="1">{#N/A,#N/A,FALSE,"Pharm";#N/A,#N/A,FALSE,"WWCM"}</definedName>
    <definedName name="high_royal">#REF!</definedName>
    <definedName name="High1">#REF!</definedName>
    <definedName name="High2">#REF!</definedName>
    <definedName name="High3">#REF!</definedName>
    <definedName name="High4">#REF!</definedName>
    <definedName name="High5">#REF!</definedName>
    <definedName name="High6">#REF!</definedName>
    <definedName name="High7">#REF!</definedName>
    <definedName name="High8">#REF!</definedName>
    <definedName name="High9">#REF!</definedName>
    <definedName name="HighDate">#REF!</definedName>
    <definedName name="HighDateA">#REF!</definedName>
    <definedName name="HighDateB">#REF!</definedName>
    <definedName name="HighlightErrors">#REF!</definedName>
    <definedName name="Highligh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Option1">#REF!</definedName>
    <definedName name="HighOption2">#REF!</definedName>
    <definedName name="HighOption3">#REF!</definedName>
    <definedName name="HighOption4">#REF!</definedName>
    <definedName name="HighPrice">#REF!</definedName>
    <definedName name="HighPriceA">#REF!</definedName>
    <definedName name="HighPriceB">#REF!</definedName>
    <definedName name="hihi">{"'Directory'!$A$72:$E$91"}</definedName>
    <definedName name="hii">{"'Directory'!$A$72:$E$91"}</definedName>
    <definedName name="Hist_bs">#REF!</definedName>
    <definedName name="Hist_Exch_Rate_D_Header_Range">OFFSET(#REF!,,,1,COUNTA(#REF!))</definedName>
    <definedName name="Hist_Exch_Rate_DRange">OFFSET(#REF!,,,COUNTA(#REF!),COUNTA(#REF!))</definedName>
    <definedName name="Hist_is">#REF!</definedName>
    <definedName name="HIST_TERM">#REF!</definedName>
    <definedName name="HISTORICAL" hidden="1">{"GTI monthly IS",#N/A,FALSE,"gti";#N/A,#N/A,FALSE,"gti"}</definedName>
    <definedName name="historical1">#REF!</definedName>
    <definedName name="historical2">#REF!</definedName>
    <definedName name="HistoricalBetas">#REF!</definedName>
    <definedName name="history">#REF!</definedName>
    <definedName name="HistTerm2">#REF!</definedName>
    <definedName name="h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hidden="1">{"Polymers Details",#N/A,FALSE,"Current Yr";"Polymer Details",#N/A,FALSE,"Budget";"Polymer Details",#N/A,FALSE,"Prior Year"}</definedName>
    <definedName name="HJGHJGTUY" hidden="1">#REF!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2" hidden="1">{#N/A,#N/A,FALSE,"Pharm";#N/A,#N/A,FALSE,"WWCM"}</definedName>
    <definedName name="hjhjffukfuk_3" hidden="1">{#N/A,#N/A,FALSE,"Pharm";#N/A,#N/A,FALSE,"WWCM"}</definedName>
    <definedName name="hjhjffukfuk_4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2" hidden="1">{#N/A,#N/A,FALSE,"Pharm";#N/A,#N/A,FALSE,"WWCM"}</definedName>
    <definedName name="hjhjfkfukywrte_3" hidden="1">{#N/A,#N/A,FALSE,"Pharm";#N/A,#N/A,FALSE,"WWCM"}</definedName>
    <definedName name="hjhjfkfukywrte_4" hidden="1">{#N/A,#N/A,FALSE,"Pharm";#N/A,#N/A,FALSE,"WWCM"}</definedName>
    <definedName name="hjhjhjhjhj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hjhjhjhjhjh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jhjkhas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kjkl" hidden="1">{#N/A,#N/A,FALSE,"Pharm";#N/A,#N/A,FALSE,"WWCM"}</definedName>
    <definedName name="hjhkjkl_1" hidden="1">{#N/A,#N/A,FALSE,"Pharm";#N/A,#N/A,FALSE,"WWCM"}</definedName>
    <definedName name="hjhkjkl_2" hidden="1">{#N/A,#N/A,FALSE,"Pharm";#N/A,#N/A,FALSE,"WWCM"}</definedName>
    <definedName name="hjhkjkl_3" hidden="1">{#N/A,#N/A,FALSE,"Pharm";#N/A,#N/A,FALSE,"WWCM"}</definedName>
    <definedName name="hjhkjkl_4" hidden="1">{#N/A,#N/A,FALSE,"Pharm";#N/A,#N/A,FALSE,"WWCM"}</definedName>
    <definedName name="hjjjkk" hidden="1">{#N/A,#N/A,FALSE,"REPORT"}</definedName>
    <definedName name="hjjjkk_1" hidden="1">{#N/A,#N/A,FALSE,"REPORT"}</definedName>
    <definedName name="hjjjkk_2" hidden="1">{#N/A,#N/A,FALSE,"REPORT"}</definedName>
    <definedName name="hjjjkk_3" hidden="1">{#N/A,#N/A,FALSE,"REPORT"}</definedName>
    <definedName name="hjjjkk_4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2" hidden="1">{#N/A,#N/A,FALSE,"Pharm";#N/A,#N/A,FALSE,"WWCM"}</definedName>
    <definedName name="hjjkk_3" hidden="1">{#N/A,#N/A,FALSE,"Pharm";#N/A,#N/A,FALSE,"WWCM"}</definedName>
    <definedName name="hjjkk_4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2" hidden="1">{#N/A,#N/A,FALSE,"Pharm";#N/A,#N/A,FALSE,"WWCM"}</definedName>
    <definedName name="hjkk_3" hidden="1">{#N/A,#N/A,FALSE,"Pharm";#N/A,#N/A,FALSE,"WWCM"}</definedName>
    <definedName name="hjkk_4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uil" hidden="1">{"Summary",#N/A,FALSE,"Summary";"Summary Diagnotics",#N/A,FALSE,"Summary"}</definedName>
    <definedName name="hjkuil_1" hidden="1">{"Summary",#N/A,FALSE,"Summary";"Summary Diagnotics",#N/A,FALSE,"Summary"}</definedName>
    <definedName name="hjkuil_1_1" hidden="1">{"Summary",#N/A,FALSE,"Summary";"Summary Diagnotics",#N/A,FALSE,"Summary"}</definedName>
    <definedName name="hjkuil_1_2" hidden="1">{"Summary",#N/A,FALSE,"Summary";"Summary Diagnotics",#N/A,FALSE,"Summary"}</definedName>
    <definedName name="hjkuil_1_3" hidden="1">{"Summary",#N/A,FALSE,"Summary";"Summary Diagnotics",#N/A,FALSE,"Summary"}</definedName>
    <definedName name="hjkuil_1_4" hidden="1">{"Summary",#N/A,FALSE,"Summary";"Summary Diagnotics",#N/A,FALSE,"Summary"}</definedName>
    <definedName name="hjkuil_1_5" hidden="1">{"Summary",#N/A,FALSE,"Summary";"Summary Diagnotics",#N/A,FALSE,"Summary"}</definedName>
    <definedName name="hjkuil_2" hidden="1">{"Summary",#N/A,FALSE,"Summary";"Summary Diagnotics",#N/A,FALSE,"Summary"}</definedName>
    <definedName name="hjkuil_2_1" hidden="1">{"Summary",#N/A,FALSE,"Summary";"Summary Diagnotics",#N/A,FALSE,"Summary"}</definedName>
    <definedName name="hjkuil_2_2" hidden="1">{"Summary",#N/A,FALSE,"Summary";"Summary Diagnotics",#N/A,FALSE,"Summary"}</definedName>
    <definedName name="hjkuil_2_3" hidden="1">{"Summary",#N/A,FALSE,"Summary";"Summary Diagnotics",#N/A,FALSE,"Summary"}</definedName>
    <definedName name="hjkuil_2_4" hidden="1">{"Summary",#N/A,FALSE,"Summary";"Summary Diagnotics",#N/A,FALSE,"Summary"}</definedName>
    <definedName name="hjkuil_2_5" hidden="1">{"Summary",#N/A,FALSE,"Summary";"Summary Diagnotics",#N/A,FALSE,"Summary"}</definedName>
    <definedName name="hjkuil_3" hidden="1">{"Summary",#N/A,FALSE,"Summary";"Summary Diagnotics",#N/A,FALSE,"Summary"}</definedName>
    <definedName name="hjkuil_3_1" hidden="1">{"Summary",#N/A,FALSE,"Summary";"Summary Diagnotics",#N/A,FALSE,"Summary"}</definedName>
    <definedName name="hjkuil_3_2" hidden="1">{"Summary",#N/A,FALSE,"Summary";"Summary Diagnotics",#N/A,FALSE,"Summary"}</definedName>
    <definedName name="hjkuil_3_3" hidden="1">{"Summary",#N/A,FALSE,"Summary";"Summary Diagnotics",#N/A,FALSE,"Summary"}</definedName>
    <definedName name="hjkuil_3_4" hidden="1">{"Summary",#N/A,FALSE,"Summary";"Summary Diagnotics",#N/A,FALSE,"Summary"}</definedName>
    <definedName name="hjkuil_3_5" hidden="1">{"Summary",#N/A,FALSE,"Summary";"Summary Diagnotics",#N/A,FALSE,"Summary"}</definedName>
    <definedName name="hjkuil_4" hidden="1">{"Summary",#N/A,FALSE,"Summary";"Summary Diagnotics",#N/A,FALSE,"Summary"}</definedName>
    <definedName name="hjkuil_4_1" hidden="1">{"Summary",#N/A,FALSE,"Summary";"Summary Diagnotics",#N/A,FALSE,"Summary"}</definedName>
    <definedName name="hjkuil_4_2" hidden="1">{"Summary",#N/A,FALSE,"Summary";"Summary Diagnotics",#N/A,FALSE,"Summary"}</definedName>
    <definedName name="hjkuil_4_3" hidden="1">{"Summary",#N/A,FALSE,"Summary";"Summary Diagnotics",#N/A,FALSE,"Summary"}</definedName>
    <definedName name="hjkuil_4_4" hidden="1">{"Summary",#N/A,FALSE,"Summary";"Summary Diagnotics",#N/A,FALSE,"Summary"}</definedName>
    <definedName name="hjkuil_4_5" hidden="1">{"Summary",#N/A,FALSE,"Summary";"Summary Diagnotics",#N/A,FALSE,"Summary"}</definedName>
    <definedName name="hjkuil_5" hidden="1">{"Summary",#N/A,FALSE,"Summary";"Summary Diagnotics",#N/A,FALSE,"Summary"}</definedName>
    <definedName name="hjkuil_5_1" hidden="1">{"Summary",#N/A,FALSE,"Summary";"Summary Diagnotics",#N/A,FALSE,"Summary"}</definedName>
    <definedName name="hjkuil_5_2" hidden="1">{"Summary",#N/A,FALSE,"Summary";"Summary Diagnotics",#N/A,FALSE,"Summary"}</definedName>
    <definedName name="hjkuil_5_3" hidden="1">{"Summary",#N/A,FALSE,"Summary";"Summary Diagnotics",#N/A,FALSE,"Summary"}</definedName>
    <definedName name="hjkuil_5_4" hidden="1">{"Summary",#N/A,FALSE,"Summary";"Summary Diagnotics",#N/A,FALSE,"Summary"}</definedName>
    <definedName name="hjkuil_5_5" hidden="1">{"Summary",#N/A,FALSE,"Summary";"Summary Diagnotics",#N/A,FALSE,"Summary"}</definedName>
    <definedName name="hjyny" hidden="1">{#N/A,#N/A,FALSE,"TSUM";#N/A,#N/A,FALSE,"shares";#N/A,#N/A,FALSE,"earnout";#N/A,#N/A,FALSE,"Heaty";#N/A,#N/A,FALSE,"self-tend";#N/A,#N/A,FALSE,"self-sum"}</definedName>
    <definedName name="hkd">#REF!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hidden="1">{#N/A,#N/A,FALSE,"REPORT"}</definedName>
    <definedName name="HKSH_1" hidden="1">{#N/A,#N/A,FALSE,"REPORT"}</definedName>
    <definedName name="HKSH_2" hidden="1">{#N/A,#N/A,FALSE,"REPORT"}</definedName>
    <definedName name="HKSH_3" hidden="1">{#N/A,#N/A,FALSE,"REPORT"}</definedName>
    <definedName name="HKSH_4" hidden="1">{#N/A,#N/A,FALSE,"REPORT"}</definedName>
    <definedName name="hm">"c1630"</definedName>
    <definedName name="HM_HATSARA">#REF!</definedName>
    <definedName name="HM_PROTOCOL">#REF!</definedName>
    <definedName name="HMG" hidden="1">{#N/A,#N/A,FALSE,"REPORT"}</definedName>
    <definedName name="HMG_1" hidden="1">{#N/A,#N/A,FALSE,"REPORT"}</definedName>
    <definedName name="HMG_2" hidden="1">{#N/A,#N/A,FALSE,"REPORT"}</definedName>
    <definedName name="HMG_3" hidden="1">{#N/A,#N/A,FALSE,"REPORT"}</definedName>
    <definedName name="HMG_4" hidden="1">{#N/A,#N/A,FALSE,"REPORT"}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>FALSE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ModelType">"DEAL"</definedName>
    <definedName name="hn.ModelVersion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>0</definedName>
    <definedName name="hn.ObligorGrade" hidden="1">#REF!</definedName>
    <definedName name="hn.ParentName" hidden="1">#REF!</definedName>
    <definedName name="hn.ParentUCN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YearLabel" hidden="1">#REF!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hidden="1">{"Pulp Production",#N/A,FALSE,"Pulp";"Pulp Earnings",#N/A,FALSE,"Pulp"}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g" hidden="1">"IQ_REVENUE_EST"</definedName>
    <definedName name="HOLA" hidden="1">{"AR",#N/A,FALSE,"ASMGTSUM";"INV",#N/A,FALSE,"ASMGTSUM";"HCCOMP",#N/A,FALSE,"ASMGTSUM";"cap.depr",#N/A,FALSE,"ASMGTSUM"}</definedName>
    <definedName name="HOLD">#REF!</definedName>
    <definedName name="holding_cost">#REF!</definedName>
    <definedName name="HomeFree">#REF!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1_1" hidden="1">{#N/A,#N/A,FALSE,"Assessment";#N/A,#N/A,FALSE,"Staffing";#N/A,#N/A,FALSE,"Hires";#N/A,#N/A,FALSE,"Assumptions"}</definedName>
    <definedName name="HOMFE_1_2" hidden="1">{#N/A,#N/A,FALSE,"Assessment";#N/A,#N/A,FALSE,"Staffing";#N/A,#N/A,FALSE,"Hires";#N/A,#N/A,FALSE,"Assumptions"}</definedName>
    <definedName name="HOMFE_1_3" hidden="1">{#N/A,#N/A,FALSE,"Assessment";#N/A,#N/A,FALSE,"Staffing";#N/A,#N/A,FALSE,"Hires";#N/A,#N/A,FALSE,"Assumptions"}</definedName>
    <definedName name="HOMFE_1_4" hidden="1">{#N/A,#N/A,FALSE,"Assessment";#N/A,#N/A,FALSE,"Staffing";#N/A,#N/A,FALSE,"Hires";#N/A,#N/A,FALSE,"Assumptions"}</definedName>
    <definedName name="HOMFE_1_5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MFE_2_1" hidden="1">{#N/A,#N/A,FALSE,"Assessment";#N/A,#N/A,FALSE,"Staffing";#N/A,#N/A,FALSE,"Hires";#N/A,#N/A,FALSE,"Assumptions"}</definedName>
    <definedName name="HOMFE_2_2" hidden="1">{#N/A,#N/A,FALSE,"Assessment";#N/A,#N/A,FALSE,"Staffing";#N/A,#N/A,FALSE,"Hires";#N/A,#N/A,FALSE,"Assumptions"}</definedName>
    <definedName name="HOMFE_2_3" hidden="1">{#N/A,#N/A,FALSE,"Assessment";#N/A,#N/A,FALSE,"Staffing";#N/A,#N/A,FALSE,"Hires";#N/A,#N/A,FALSE,"Assumptions"}</definedName>
    <definedName name="HOMFE_2_4" hidden="1">{#N/A,#N/A,FALSE,"Assessment";#N/A,#N/A,FALSE,"Staffing";#N/A,#N/A,FALSE,"Hires";#N/A,#N/A,FALSE,"Assumptions"}</definedName>
    <definedName name="HOMFE_2_5" hidden="1">{#N/A,#N/A,FALSE,"Assessment";#N/A,#N/A,FALSE,"Staffing";#N/A,#N/A,FALSE,"Hires";#N/A,#N/A,FALSE,"Assumptions"}</definedName>
    <definedName name="HOMFE_3" hidden="1">{#N/A,#N/A,FALSE,"Assessment";#N/A,#N/A,FALSE,"Staffing";#N/A,#N/A,FALSE,"Hires";#N/A,#N/A,FALSE,"Assumptions"}</definedName>
    <definedName name="HOMFE_3_1" hidden="1">{#N/A,#N/A,FALSE,"Assessment";#N/A,#N/A,FALSE,"Staffing";#N/A,#N/A,FALSE,"Hires";#N/A,#N/A,FALSE,"Assumptions"}</definedName>
    <definedName name="HOMFE_3_2" hidden="1">{#N/A,#N/A,FALSE,"Assessment";#N/A,#N/A,FALSE,"Staffing";#N/A,#N/A,FALSE,"Hires";#N/A,#N/A,FALSE,"Assumptions"}</definedName>
    <definedName name="HOMFE_3_3" hidden="1">{#N/A,#N/A,FALSE,"Assessment";#N/A,#N/A,FALSE,"Staffing";#N/A,#N/A,FALSE,"Hires";#N/A,#N/A,FALSE,"Assumptions"}</definedName>
    <definedName name="HOMFE_3_4" hidden="1">{#N/A,#N/A,FALSE,"Assessment";#N/A,#N/A,FALSE,"Staffing";#N/A,#N/A,FALSE,"Hires";#N/A,#N/A,FALSE,"Assumptions"}</definedName>
    <definedName name="HOMFE_3_5" hidden="1">{#N/A,#N/A,FALSE,"Assessment";#N/A,#N/A,FALSE,"Staffing";#N/A,#N/A,FALSE,"Hires";#N/A,#N/A,FALSE,"Assumptions"}</definedName>
    <definedName name="HOMFE_4" hidden="1">{#N/A,#N/A,FALSE,"Assessment";#N/A,#N/A,FALSE,"Staffing";#N/A,#N/A,FALSE,"Hires";#N/A,#N/A,FALSE,"Assumptions"}</definedName>
    <definedName name="HOMFE_4_1" hidden="1">{#N/A,#N/A,FALSE,"Assessment";#N/A,#N/A,FALSE,"Staffing";#N/A,#N/A,FALSE,"Hires";#N/A,#N/A,FALSE,"Assumptions"}</definedName>
    <definedName name="HOMFE_4_2" hidden="1">{#N/A,#N/A,FALSE,"Assessment";#N/A,#N/A,FALSE,"Staffing";#N/A,#N/A,FALSE,"Hires";#N/A,#N/A,FALSE,"Assumptions"}</definedName>
    <definedName name="HOMFE_4_3" hidden="1">{#N/A,#N/A,FALSE,"Assessment";#N/A,#N/A,FALSE,"Staffing";#N/A,#N/A,FALSE,"Hires";#N/A,#N/A,FALSE,"Assumptions"}</definedName>
    <definedName name="HOMFE_4_4" hidden="1">{#N/A,#N/A,FALSE,"Assessment";#N/A,#N/A,FALSE,"Staffing";#N/A,#N/A,FALSE,"Hires";#N/A,#N/A,FALSE,"Assumptions"}</definedName>
    <definedName name="HOMFE_4_5" hidden="1">{#N/A,#N/A,FALSE,"Assessment";#N/A,#N/A,FALSE,"Staffing";#N/A,#N/A,FALSE,"Hires";#N/A,#N/A,FALSE,"Assumptions"}</definedName>
    <definedName name="HOMFE_5" hidden="1">{#N/A,#N/A,FALSE,"Assessment";#N/A,#N/A,FALSE,"Staffing";#N/A,#N/A,FALSE,"Hires";#N/A,#N/A,FALSE,"Assumptions"}</definedName>
    <definedName name="HOMFE_5_1" hidden="1">{#N/A,#N/A,FALSE,"Assessment";#N/A,#N/A,FALSE,"Staffing";#N/A,#N/A,FALSE,"Hires";#N/A,#N/A,FALSE,"Assumptions"}</definedName>
    <definedName name="HOMFE_5_2" hidden="1">{#N/A,#N/A,FALSE,"Assessment";#N/A,#N/A,FALSE,"Staffing";#N/A,#N/A,FALSE,"Hires";#N/A,#N/A,FALSE,"Assumptions"}</definedName>
    <definedName name="HOMFE_5_3" hidden="1">{#N/A,#N/A,FALSE,"Assessment";#N/A,#N/A,FALSE,"Staffing";#N/A,#N/A,FALSE,"Hires";#N/A,#N/A,FALSE,"Assumptions"}</definedName>
    <definedName name="HOMFE_5_4" hidden="1">{#N/A,#N/A,FALSE,"Assessment";#N/A,#N/A,FALSE,"Staffing";#N/A,#N/A,FALSE,"Hires";#N/A,#N/A,FALSE,"Assumptions"}</definedName>
    <definedName name="HOMFE_5_5" hidden="1">{#N/A,#N/A,FALSE,"Assessment";#N/A,#N/A,FALSE,"Staffing";#N/A,#N/A,FALSE,"Hires";#N/A,#N/A,FALSE,"Assumptions"}</definedName>
    <definedName name="HOPIP" hidden="1">{#N/A,#N/A,FALSE,"PMTABB";#N/A,#N/A,FALSE,"PMTABB"}</definedName>
    <definedName name="HorizontalSpaceAfter1">"&lt;HS3&gt;"</definedName>
    <definedName name="HorizontalSpaceAfter2">"&lt;HS4&gt;"</definedName>
    <definedName name="HorizontalSpaceAfter3">"&lt;HS5&gt;"</definedName>
    <definedName name="HorizontalSpaceAfter4">"&lt;HS2&gt;"</definedName>
    <definedName name="HorizontalSpaceBefore1">"&lt;HS2&gt;"</definedName>
    <definedName name="HorizontalSpaceBefore2">"&lt;HS5&gt;"</definedName>
    <definedName name="HorizontalSpaceBefore3">"&lt;HS8&gt;"</definedName>
    <definedName name="HorizontalSpaceBefore6">"&lt;HS12&gt;"</definedName>
    <definedName name="HORSEPOWER">#REF!</definedName>
    <definedName name="Horz" hidden="1">{"'MIS format'!$B$2:$W$101"}</definedName>
    <definedName name="hospital_dbf">#REF!</definedName>
    <definedName name="hospital_rcn">#REF!</definedName>
    <definedName name="Hospitality_in_Israel_Expense">'[10]GL-PC'!#REF!</definedName>
    <definedName name="Hosting__servers_Cogs_operation">'[10]GL-PC'!#REF!</definedName>
    <definedName name="Hosting__servers_R_D">'[10]GL-PC'!#REF!</definedName>
    <definedName name="hotel">#REF!</definedName>
    <definedName name="HourlyEstimated">#REF!</definedName>
    <definedName name="HourlyEstimatedHours">#REF!</definedName>
    <definedName name="HourlyLastHours">#REF!</definedName>
    <definedName name="HourlyLastRate">#REF!</definedName>
    <definedName name="HourlyMonth">#REF!</definedName>
    <definedName name="HourlyNewHireRate">#REF!</definedName>
    <definedName name="HourlyNewRate">#REF!</definedName>
    <definedName name="HourlyNextIncrease">#REF!</definedName>
    <definedName name="HourlyPercentIncrease">#REF!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1_1" hidden="1">{#N/A,#N/A,FALSE,"AD_Purchase";#N/A,#N/A,FALSE,"Credit";#N/A,#N/A,FALSE,"PF Acquisition";#N/A,#N/A,FALSE,"PF Offering"}</definedName>
    <definedName name="houy_1_2" hidden="1">{#N/A,#N/A,FALSE,"AD_Purchase";#N/A,#N/A,FALSE,"Credit";#N/A,#N/A,FALSE,"PF Acquisition";#N/A,#N/A,FALSE,"PF Offering"}</definedName>
    <definedName name="houy_1_3" hidden="1">{#N/A,#N/A,FALSE,"AD_Purchase";#N/A,#N/A,FALSE,"Credit";#N/A,#N/A,FALSE,"PF Acquisition";#N/A,#N/A,FALSE,"PF Offering"}</definedName>
    <definedName name="houy_1_4" hidden="1">{#N/A,#N/A,FALSE,"AD_Purchase";#N/A,#N/A,FALSE,"Credit";#N/A,#N/A,FALSE,"PF Acquisition";#N/A,#N/A,FALSE,"PF Offering"}</definedName>
    <definedName name="houy_1_5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_2_1" hidden="1">{#N/A,#N/A,FALSE,"AD_Purchase";#N/A,#N/A,FALSE,"Credit";#N/A,#N/A,FALSE,"PF Acquisition";#N/A,#N/A,FALSE,"PF Offering"}</definedName>
    <definedName name="houy_2_2" hidden="1">{#N/A,#N/A,FALSE,"AD_Purchase";#N/A,#N/A,FALSE,"Credit";#N/A,#N/A,FALSE,"PF Acquisition";#N/A,#N/A,FALSE,"PF Offering"}</definedName>
    <definedName name="houy_2_3" hidden="1">{#N/A,#N/A,FALSE,"AD_Purchase";#N/A,#N/A,FALSE,"Credit";#N/A,#N/A,FALSE,"PF Acquisition";#N/A,#N/A,FALSE,"PF Offering"}</definedName>
    <definedName name="houy_2_4" hidden="1">{#N/A,#N/A,FALSE,"AD_Purchase";#N/A,#N/A,FALSE,"Credit";#N/A,#N/A,FALSE,"PF Acquisition";#N/A,#N/A,FALSE,"PF Offering"}</definedName>
    <definedName name="houy_2_5" hidden="1">{#N/A,#N/A,FALSE,"AD_Purchase";#N/A,#N/A,FALSE,"Credit";#N/A,#N/A,FALSE,"PF Acquisition";#N/A,#N/A,FALSE,"PF Offering"}</definedName>
    <definedName name="houy_3" hidden="1">{#N/A,#N/A,FALSE,"AD_Purchase";#N/A,#N/A,FALSE,"Credit";#N/A,#N/A,FALSE,"PF Acquisition";#N/A,#N/A,FALSE,"PF Offering"}</definedName>
    <definedName name="houy_3_1" hidden="1">{#N/A,#N/A,FALSE,"AD_Purchase";#N/A,#N/A,FALSE,"Credit";#N/A,#N/A,FALSE,"PF Acquisition";#N/A,#N/A,FALSE,"PF Offering"}</definedName>
    <definedName name="houy_3_2" hidden="1">{#N/A,#N/A,FALSE,"AD_Purchase";#N/A,#N/A,FALSE,"Credit";#N/A,#N/A,FALSE,"PF Acquisition";#N/A,#N/A,FALSE,"PF Offering"}</definedName>
    <definedName name="houy_3_3" hidden="1">{#N/A,#N/A,FALSE,"AD_Purchase";#N/A,#N/A,FALSE,"Credit";#N/A,#N/A,FALSE,"PF Acquisition";#N/A,#N/A,FALSE,"PF Offering"}</definedName>
    <definedName name="houy_3_4" hidden="1">{#N/A,#N/A,FALSE,"AD_Purchase";#N/A,#N/A,FALSE,"Credit";#N/A,#N/A,FALSE,"PF Acquisition";#N/A,#N/A,FALSE,"PF Offering"}</definedName>
    <definedName name="houy_3_5" hidden="1">{#N/A,#N/A,FALSE,"AD_Purchase";#N/A,#N/A,FALSE,"Credit";#N/A,#N/A,FALSE,"PF Acquisition";#N/A,#N/A,FALSE,"PF Offering"}</definedName>
    <definedName name="houy_4" hidden="1">{#N/A,#N/A,FALSE,"AD_Purchase";#N/A,#N/A,FALSE,"Credit";#N/A,#N/A,FALSE,"PF Acquisition";#N/A,#N/A,FALSE,"PF Offering"}</definedName>
    <definedName name="houy_4_1" hidden="1">{#N/A,#N/A,FALSE,"AD_Purchase";#N/A,#N/A,FALSE,"Credit";#N/A,#N/A,FALSE,"PF Acquisition";#N/A,#N/A,FALSE,"PF Offering"}</definedName>
    <definedName name="houy_4_2" hidden="1">{#N/A,#N/A,FALSE,"AD_Purchase";#N/A,#N/A,FALSE,"Credit";#N/A,#N/A,FALSE,"PF Acquisition";#N/A,#N/A,FALSE,"PF Offering"}</definedName>
    <definedName name="houy_4_3" hidden="1">{#N/A,#N/A,FALSE,"AD_Purchase";#N/A,#N/A,FALSE,"Credit";#N/A,#N/A,FALSE,"PF Acquisition";#N/A,#N/A,FALSE,"PF Offering"}</definedName>
    <definedName name="houy_4_4" hidden="1">{#N/A,#N/A,FALSE,"AD_Purchase";#N/A,#N/A,FALSE,"Credit";#N/A,#N/A,FALSE,"PF Acquisition";#N/A,#N/A,FALSE,"PF Offering"}</definedName>
    <definedName name="houy_4_5" hidden="1">{#N/A,#N/A,FALSE,"AD_Purchase";#N/A,#N/A,FALSE,"Credit";#N/A,#N/A,FALSE,"PF Acquisition";#N/A,#N/A,FALSE,"PF Offering"}</definedName>
    <definedName name="houy_5" hidden="1">{#N/A,#N/A,FALSE,"AD_Purchase";#N/A,#N/A,FALSE,"Credit";#N/A,#N/A,FALSE,"PF Acquisition";#N/A,#N/A,FALSE,"PF Offering"}</definedName>
    <definedName name="houy_5_1" hidden="1">{#N/A,#N/A,FALSE,"AD_Purchase";#N/A,#N/A,FALSE,"Credit";#N/A,#N/A,FALSE,"PF Acquisition";#N/A,#N/A,FALSE,"PF Offering"}</definedName>
    <definedName name="houy_5_2" hidden="1">{#N/A,#N/A,FALSE,"AD_Purchase";#N/A,#N/A,FALSE,"Credit";#N/A,#N/A,FALSE,"PF Acquisition";#N/A,#N/A,FALSE,"PF Offering"}</definedName>
    <definedName name="houy_5_3" hidden="1">{#N/A,#N/A,FALSE,"AD_Purchase";#N/A,#N/A,FALSE,"Credit";#N/A,#N/A,FALSE,"PF Acquisition";#N/A,#N/A,FALSE,"PF Offering"}</definedName>
    <definedName name="houy_5_4" hidden="1">{#N/A,#N/A,FALSE,"AD_Purchase";#N/A,#N/A,FALSE,"Credit";#N/A,#N/A,FALSE,"PF Acquisition";#N/A,#N/A,FALSE,"PF Offering"}</definedName>
    <definedName name="houy_5_5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_Vlookup">#REF!</definedName>
    <definedName name="hpd_bob_prevalenc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total_population_curr" hidden="1">#REF!</definedName>
    <definedName name="HPD_total_population_prior" hidden="1">#REF!</definedName>
    <definedName name="HR_Consulting">'[10]GL-PC'!#REF!</definedName>
    <definedName name="HR_Data">#REF!</definedName>
    <definedName name="HR_Platforms">'[10]GL-PC'!#REF!</definedName>
    <definedName name="hr_sum">#REF!</definedName>
    <definedName name="hre" hidden="1">{#N/A,#N/A,FALSE,"TOWNSHIP"}</definedName>
    <definedName name="HRI">#REF!</definedName>
    <definedName name="HSS" hidden="1">{#N/A,#N/A,FALSE,"ALM-ASISC"}</definedName>
    <definedName name="hsv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t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grer">{"page1",#N/A,FALSE,"BHCOMPC5";"page2",#N/A,FALSE,"BHCOMPC5";"page3",#N/A,FALSE,"BHCOMPC5";"page4",#N/A,FALSE,"BHCOMPC5"}</definedName>
    <definedName name="hth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ml" hidden="1">{"'debtors'!$A$1:$I$305","'debtors'!$A$1:$J$285"}</definedName>
    <definedName name="HTML_CodePage" hidden="1">1252</definedName>
    <definedName name="HTML_Control" hidden="1">{"'2ND_QUAR'!$A$1:$P$106"}</definedName>
    <definedName name="HTML_Control_1">{"'Summary Long List'!$A$1:$H$20"}</definedName>
    <definedName name="HTML_Control_1_1">{"'Summary Long List'!$A$1:$H$20"}</definedName>
    <definedName name="HTML_Control_1_1_1">{"'Summary Long List'!$A$1:$H$20"}</definedName>
    <definedName name="HTML_Control_1_1_2">{"'Summary Long List'!$A$1:$H$20"}</definedName>
    <definedName name="HTML_Control_1_1_3">{"'Summary Long List'!$A$1:$H$20"}</definedName>
    <definedName name="HTML_Control_1_1_4">{"'Summary Long List'!$A$1:$H$20"}</definedName>
    <definedName name="HTML_Control_1_1_5">{"'Summary Long List'!$A$1:$H$20"}</definedName>
    <definedName name="HTML_Control_1_2">{"'Summary Long List'!$A$1:$H$20"}</definedName>
    <definedName name="HTML_Control_1_2_1">{"'Summary Long List'!$A$1:$H$20"}</definedName>
    <definedName name="HTML_Control_1_2_2">{"'Summary Long List'!$A$1:$H$20"}</definedName>
    <definedName name="HTML_Control_1_2_3">{"'Summary Long List'!$A$1:$H$20"}</definedName>
    <definedName name="HTML_Control_1_2_4">{"'Summary Long List'!$A$1:$H$20"}</definedName>
    <definedName name="HTML_Control_1_3">{"'Summary Long List'!$A$1:$H$20"}</definedName>
    <definedName name="HTML_Control_1_3_1">{"'Summary Long List'!$A$1:$H$20"}</definedName>
    <definedName name="HTML_Control_1_3_2">{"'Summary Long List'!$A$1:$H$20"}</definedName>
    <definedName name="HTML_Control_1_3_3">{"'Summary Long List'!$A$1:$H$20"}</definedName>
    <definedName name="HTML_Control_1_3_4">{"'Summary Long List'!$A$1:$H$20"}</definedName>
    <definedName name="HTML_Control_1_4">{"'Summary Long List'!$A$1:$H$20"}</definedName>
    <definedName name="HTML_Control_1_4_1">{"'Summary Long List'!$A$1:$H$20"}</definedName>
    <definedName name="HTML_Control_1_4_2">{"'Summary Long List'!$A$1:$H$20"}</definedName>
    <definedName name="HTML_Control_1_4_3">{"'Summary Long List'!$A$1:$H$20"}</definedName>
    <definedName name="HTML_Control_1_4_4">{"'Summary Long List'!$A$1:$H$20"}</definedName>
    <definedName name="HTML_Control_1_5">{"'Summary Long List'!$A$1:$H$20"}</definedName>
    <definedName name="HTML_Control_2">{"'Summary Long List'!$A$1:$H$20"}</definedName>
    <definedName name="HTML_Control_2_1">{"'Summary Long List'!$A$1:$H$20"}</definedName>
    <definedName name="HTML_Control_2_2">{"'Summary Long List'!$A$1:$H$20"}</definedName>
    <definedName name="HTML_Control_2_3">{"'Summary Long List'!$A$1:$H$20"}</definedName>
    <definedName name="HTML_Control_2_4">{"'Summary Long List'!$A$1:$H$20"}</definedName>
    <definedName name="HTML_Control_2_5">{"'Summary Long List'!$A$1:$H$20"}</definedName>
    <definedName name="HTML_Control_3">{"'Summary Long List'!$A$1:$H$20"}</definedName>
    <definedName name="HTML_Control_3_1">{"'Summary Long List'!$A$1:$H$20"}</definedName>
    <definedName name="HTML_Control_3_2">{"'Summary Long List'!$A$1:$H$20"}</definedName>
    <definedName name="HTML_Control_3_3">{"'Summary Long List'!$A$1:$H$20"}</definedName>
    <definedName name="HTML_Control_3_4">{"'Summary Long List'!$A$1:$H$20"}</definedName>
    <definedName name="HTML_Control_3_5" hidden="1">{"'2ND_QUAR'!$A$1:$P$106"}</definedName>
    <definedName name="HTML_Control_4">{"'Summary Long List'!$A$1:$H$20"}</definedName>
    <definedName name="HTML_Control_4_1">{"'Summary Long List'!$A$1:$H$20"}</definedName>
    <definedName name="HTML_Control_4_2">{"'Summary Long List'!$A$1:$H$20"}</definedName>
    <definedName name="HTML_Control_4_3">{"'Summary Long List'!$A$1:$H$20"}</definedName>
    <definedName name="HTML_Control_4_4">{"'Summary Long List'!$A$1:$H$20"}</definedName>
    <definedName name="HTML_Control_4_5" hidden="1">{"'2ND_QUAR'!$A$1:$P$106"}</definedName>
    <definedName name="HTML_Control_5">{"'Summary Long List'!$A$1:$H$20"}</definedName>
    <definedName name="HTML_Control_5_1" hidden="1">{"'2ND_QUAR'!$A$1:$P$106"}</definedName>
    <definedName name="HTML_Control_5_2" hidden="1">{"'2ND_QUAR'!$A$1:$P$106"}</definedName>
    <definedName name="HTML_Control_5_3" hidden="1">{"'2ND_QUAR'!$A$1:$P$106"}</definedName>
    <definedName name="HTML_Control_5_4" hidden="1">{"'2ND_QUAR'!$A$1:$P$106"}</definedName>
    <definedName name="HTML_Control_5_5" hidden="1">{"'2ND_QUAR'!$A$1:$P$106"}</definedName>
    <definedName name="HTML_Control_BS" hidden="1">{"'Sheet1'!$A$1:$L$21"}</definedName>
    <definedName name="HTML_control1">{"'August 2000'!$A$1:$J$101"}</definedName>
    <definedName name="html_control1_1" hidden="1">{"'Income Statement'!$D$96:$E$101"}</definedName>
    <definedName name="HTML_Control2">{"'Sheet1'!$A$1:$O$40"}</definedName>
    <definedName name="HTML_Control3">{"'1-TheatreBkgs'!$A$1:$L$102"}</definedName>
    <definedName name="HTML_Description" hidden="1">""</definedName>
    <definedName name="HTML_Email" hidden="1">""</definedName>
    <definedName name="HTML_Header" hidden="1">"2ND_QUARTER   Houston Elevator P&amp;L"</definedName>
    <definedName name="HTML_LastUpdate" hidden="1">"8/3/00"</definedName>
    <definedName name="HTML_LineAfter" hidden="1">FALSE</definedName>
    <definedName name="HTML_LineBefore" hidden="1">TRUE</definedName>
    <definedName name="HTML_Name" hidden="1">"Administrator"</definedName>
    <definedName name="HTML_OBDlg2" hidden="1">TRUE</definedName>
    <definedName name="HTML_OBDlg3">TRUE</definedName>
    <definedName name="HTML_OBDlg4" hidden="1">TRUE</definedName>
    <definedName name="HTML_OS" hidden="1">0</definedName>
    <definedName name="HTML_PathFile" hidden="1">"D:\Web_Pages\HPEQTR2.htm"</definedName>
    <definedName name="HTML_PathFileMac">"Macintosh HD:HomePageStuff:New_Home_Page:datafile:ctryprem.html"</definedName>
    <definedName name="HTML_PathTemplate">"H:\Intranet\exchrate.htm"</definedName>
    <definedName name="HTML_Title" hidden="1">"HOUSTON_p&amp;l"</definedName>
    <definedName name="HTML1" hidden="1">{"'Trend_Total'!$A$7:$V$10","'Trend_Total'!$A$1:$V$4"}</definedName>
    <definedName name="HTML1_1" hidden="1">"'[Financials V2.01 Sub Sales Excite 4.xls]Income Statement'!$B$1:$AA$38"</definedName>
    <definedName name="HTML1_10">"JDDonath@dow.com"</definedName>
    <definedName name="HTML1_11">1</definedName>
    <definedName name="HTML1_12">"c:\My Documents\power110.htm"</definedName>
    <definedName name="HTML1_13" hidden="1">#N/A</definedName>
    <definedName name="HTML1_14" hidden="1">#N/A</definedName>
    <definedName name="HTML1_15" hidden="1">#N/A</definedName>
    <definedName name="HTML1_2">1</definedName>
    <definedName name="HTML1_3">"Energiepreise Schk"</definedName>
    <definedName name="HTML1_4">"110 KV"</definedName>
    <definedName name="HTML1_5">""</definedName>
    <definedName name="HTML1_6">-4146</definedName>
    <definedName name="HTML1_7">-4146</definedName>
    <definedName name="HTML1_8">"10.03.99"</definedName>
    <definedName name="HTML1_9">"Juergen Donath"</definedName>
    <definedName name="HTML10_10">""</definedName>
    <definedName name="HTML10_11">1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0">""</definedName>
    <definedName name="HTML11_11">1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0">""</definedName>
    <definedName name="HTML12_11">1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0">""</definedName>
    <definedName name="HTML13_11">1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0">""</definedName>
    <definedName name="HTML14_11">1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0">""</definedName>
    <definedName name="HTML15_11">1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0">""</definedName>
    <definedName name="HTML16_11">1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0">""</definedName>
    <definedName name="HTML17_11">1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0">""</definedName>
    <definedName name="HTML18_11">1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0">""</definedName>
    <definedName name="HTML19_11">1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" hidden="1">"'[Financials V2.01 Sub Sales Excite 4.xls]Income Statement'!$B$10:$AA$38"</definedName>
    <definedName name="HTML2_10">""</definedName>
    <definedName name="HTML2_11">1</definedName>
    <definedName name="HTML2_12" hidden="1">"C:\My Documents\financials.html"</definedName>
    <definedName name="HTML2_13" hidden="1">#N/A</definedName>
    <definedName name="HTML2_14" hidden="1">#N/A</definedName>
    <definedName name="HTML2_15" hidden="1">#N/A</definedName>
    <definedName name="HTML2_2">1</definedName>
    <definedName name="HTML2_3">"Financials"</definedName>
    <definedName name="HTML2_4">"Income Statement"</definedName>
    <definedName name="HTML2_5">""</definedName>
    <definedName name="HTML2_6">-4146</definedName>
    <definedName name="HTML2_7">1</definedName>
    <definedName name="HTML2_8">"8/22/98"</definedName>
    <definedName name="HTML2_9">"Bill Nguyen"</definedName>
    <definedName name="HTML20_10">""</definedName>
    <definedName name="HTML20_11">1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0">""</definedName>
    <definedName name="HTML21_11">1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0">""</definedName>
    <definedName name="HTML22_11">1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0">""</definedName>
    <definedName name="HTML23_11">1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0">""</definedName>
    <definedName name="HTML24_11">1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0">""</definedName>
    <definedName name="HTML25_11">1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0">""</definedName>
    <definedName name="HTML26_11">1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0">""</definedName>
    <definedName name="HTML27_11">1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0">""</definedName>
    <definedName name="HTML28_11">1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0">""</definedName>
    <definedName name="HTML29_11">1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" hidden="1">"'[BankBoston Lockbox Receipts.xls]Sheet1'!$A$4:$J$42"</definedName>
    <definedName name="HTML3_10" hidden="1">""</definedName>
    <definedName name="HTML3_11" hidden="1">1</definedName>
    <definedName name="HTML3_12" hidden="1">"W:\NDXCASH.html"</definedName>
    <definedName name="HTML3_13" hidden="1">#N/A</definedName>
    <definedName name="HTML3_14" hidden="1">#N/A</definedName>
    <definedName name="HTML3_15" hidden="1">#N/A</definedName>
    <definedName name="HTML3_2" hidden="1">1</definedName>
    <definedName name="HTML3_3" hidden="1">"BankBoston Lockbox Receipts"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"7/30/98"</definedName>
    <definedName name="HTML3_9" hidden="1">"Nicole Covone"</definedName>
    <definedName name="HTML30_10">""</definedName>
    <definedName name="HTML30_11">1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" hidden="1">"'[BankBoston Lockbox Receipts.xls]8-98'!$A$4:$H$37"</definedName>
    <definedName name="HTML4_10" hidden="1">""</definedName>
    <definedName name="HTML4_11" hidden="1">1</definedName>
    <definedName name="HTML4_12" hidden="1">"W:\NDXcash.html"</definedName>
    <definedName name="HTML4_2" hidden="1">1</definedName>
    <definedName name="HTML4_3" hidden="1">"BankBoston Lockbox Receipts"</definedName>
    <definedName name="HTML4_4" hidden="1">"NDX Lockbox Cash"</definedName>
    <definedName name="HTML4_5" hidden="1">""</definedName>
    <definedName name="HTML4_6" hidden="1">-4146</definedName>
    <definedName name="HTML4_7" hidden="1">-4146</definedName>
    <definedName name="HTML4_8" hidden="1">"9/1/98"</definedName>
    <definedName name="HTML4_9" hidden="1">"Nicole Covone"</definedName>
    <definedName name="HTML5_1" hidden="1">"'[NDX Daily Cash Report.xls]9-98'!$A$4:$H$37"</definedName>
    <definedName name="HTML5_10" hidden="1">""</definedName>
    <definedName name="HTML5_11" hidden="1">1</definedName>
    <definedName name="HTML5_12" hidden="1">"W:\NDXCASH.HTML"</definedName>
    <definedName name="HTML5_2" hidden="1">1</definedName>
    <definedName name="HTML5_3" hidden="1">"NDX Daily Cash Report"</definedName>
    <definedName name="HTML5_4" hidden="1">"NDX Lockbox Cash"</definedName>
    <definedName name="HTML5_5" hidden="1">""</definedName>
    <definedName name="HTML5_6" hidden="1">-4146</definedName>
    <definedName name="HTML5_7" hidden="1">-4146</definedName>
    <definedName name="HTML5_8" hidden="1">"10/1/98"</definedName>
    <definedName name="HTML5_9" hidden="1">"Nicole Covone"</definedName>
    <definedName name="HTML6_1" hidden="1">"'[NDX Daily Cash Report.xls]10-98'!$A$4:$H$38"</definedName>
    <definedName name="HTML6_10">""</definedName>
    <definedName name="HTML6_11">1</definedName>
    <definedName name="HTML6_12" hidden="1">"W:\ndxcash.html"</definedName>
    <definedName name="HTML6_2">1</definedName>
    <definedName name="HTML6_3">""</definedName>
    <definedName name="HTML6_4">""</definedName>
    <definedName name="HTML6_5">""</definedName>
    <definedName name="HTML6_6">-4146</definedName>
    <definedName name="HTML6_7">-4146</definedName>
    <definedName name="HTML6_8">""</definedName>
    <definedName name="HTML6_9">""</definedName>
    <definedName name="HTML7_1" hidden="1">"'[NDX Daily Cash Report.xls]11-98'!$A$4:$H$37"</definedName>
    <definedName name="HTML7_10">""</definedName>
    <definedName name="HTML7_11">1</definedName>
    <definedName name="HTML7_12" hidden="1">"G:\ndxcash.html"</definedName>
    <definedName name="HTML7_2">1</definedName>
    <definedName name="HTML7_3">""</definedName>
    <definedName name="HTML7_4">""</definedName>
    <definedName name="HTML7_5">""</definedName>
    <definedName name="HTML7_6">-4146</definedName>
    <definedName name="HTML7_7">-4146</definedName>
    <definedName name="HTML7_8">""</definedName>
    <definedName name="HTML7_9">""</definedName>
    <definedName name="HTML8_1" hidden="1">"'[NDX Daily Cash Report.xls]12-98'!$A$4:$H$39"</definedName>
    <definedName name="HTML8_10">""</definedName>
    <definedName name="HTML8_11">1</definedName>
    <definedName name="HTML8_12" hidden="1">"G:\ndxcash.html"</definedName>
    <definedName name="HTML8_2">1</definedName>
    <definedName name="HTML8_3">""</definedName>
    <definedName name="HTML8_4">""</definedName>
    <definedName name="HTML8_5">""</definedName>
    <definedName name="HTML8_6">-4146</definedName>
    <definedName name="HTML8_7">-4146</definedName>
    <definedName name="HTML8_8">""</definedName>
    <definedName name="HTML8_9">""</definedName>
    <definedName name="HTML9_1" hidden="1">"'[NDX Daily Cash Report.xls]1-99'!$A$4:$H$37"</definedName>
    <definedName name="HTML9_10">""</definedName>
    <definedName name="HTML9_11">1</definedName>
    <definedName name="HTML9_12" hidden="1">"G:\ndxcash.html"</definedName>
    <definedName name="HTML9_2">1</definedName>
    <definedName name="HTML9_3">""</definedName>
    <definedName name="HTML9_4">""</definedName>
    <definedName name="HTML9_5">""</definedName>
    <definedName name="HTML9_6">-4146</definedName>
    <definedName name="HTML9_7">-4146</definedName>
    <definedName name="HTML9_8">""</definedName>
    <definedName name="HTML9_9">""</definedName>
    <definedName name="HTMLControl" hidden="1">{"'Edit'!$A$1:$V$2277"}</definedName>
    <definedName name="HTMLCount">1</definedName>
    <definedName name="htyuityuiotio" hidden="1">{#N/A,#N/A,FALSE,"REPORT"}</definedName>
    <definedName name="htyuityuiotio_1" hidden="1">{#N/A,#N/A,FALSE,"REPORT"}</definedName>
    <definedName name="htyuityuiotio_2" hidden="1">{#N/A,#N/A,FALSE,"REPORT"}</definedName>
    <definedName name="htyuityuiotio_3" hidden="1">{#N/A,#N/A,FALSE,"REPORT"}</definedName>
    <definedName name="htyuityuiotio_4" hidden="1">{#N/A,#N/A,FALSE,"REPORT"}</definedName>
    <definedName name="hu">#REF!</definedName>
    <definedName name="Hufsha">#REF!</definedName>
    <definedName name="huh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Huh?" hidden="1">{"Cover",#N/A,FALSE,"Cover";"Summary",#N/A,FALSE,"Summarpage"}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ahduha">{"'NPCGUIDELINES'!$A$1:$J$41"}</definedName>
    <definedName name="Humana_CAD_August">#REF!</definedName>
    <definedName name="huy">{"'Sheet1'!$L$16"}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>#REF!</definedName>
    <definedName name="Hypertention" hidden="1">{#N/A,#N/A,FALSE,"Pharm";#N/A,#N/A,FALSE,"WWCM"}</definedName>
    <definedName name="Hypertention_1" hidden="1">{#N/A,#N/A,FALSE,"Pharm";#N/A,#N/A,FALSE,"WWCM"}</definedName>
    <definedName name="Hypertention_2" hidden="1">{#N/A,#N/A,FALSE,"Pharm";#N/A,#N/A,FALSE,"WWCM"}</definedName>
    <definedName name="Hypertention_3" hidden="1">{#N/A,#N/A,FALSE,"Pharm";#N/A,#N/A,FALSE,"WWCM"}</definedName>
    <definedName name="Hypertention_4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2" hidden="1">{#N/A,#N/A,FALSE,"Pharm";#N/A,#N/A,FALSE,"WWCM"}</definedName>
    <definedName name="hypo_3" hidden="1">{#N/A,#N/A,FALSE,"Pharm";#N/A,#N/A,FALSE,"WWCM"}</definedName>
    <definedName name="hypo_4" hidden="1">{#N/A,#N/A,FALSE,"Pharm";#N/A,#N/A,FALSE,"WWCM"}</definedName>
    <definedName name="hy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undai" hidden="1">{#N/A,#N/A,TRUE,"Cover sheet";#N/A,#N/A,TRUE,"INPUTS";#N/A,#N/A,TRUE,"OUTPUTS";#N/A,#N/A,TRUE,"VALUATION"}</definedName>
    <definedName name="i">{"DCF1",#N/A,FALSE,"SIERRA DCF";"MATRIX1",#N/A,FALSE,"SIERRA DCF"}</definedName>
    <definedName name="IAS">#REF!</definedName>
    <definedName name="IBESDate">#REF!</definedName>
    <definedName name="ibesgrowth" hidden="1">#REF!</definedName>
    <definedName name="ibestable" hidden="1">#REF!</definedName>
    <definedName name="ibnjks" hidden="1">{"detail",#N/A,FALSE,"mfg";"summary",#N/A,FALSE,"mfg"}</definedName>
    <definedName name="IC">#REF!</definedName>
    <definedName name="IC_Check_Date">#REF!</definedName>
    <definedName name="IC_Rec_Date">#REF!</definedName>
    <definedName name="icrgpredictor">#REF!</definedName>
    <definedName name="ICT" hidden="1">#REF!</definedName>
    <definedName name="Id">#REF!</definedName>
    <definedName name="Identifier">#REF!</definedName>
    <definedName name="IDN">#REF!</definedName>
    <definedName name="IDReference" hidden="1">"A1"</definedName>
    <definedName name="IE_cards_selection">#REF!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N">#REF!</definedName>
    <definedName name="IG_Loan_Non_Cash">#REF!</definedName>
    <definedName name="ii">#REF!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{#N/A,#N/A,FALSE,"Sheet1";#N/A,#N/A,FALSE,"Summary";#N/A,#N/A,FALSE,"proj1";#N/A,#N/A,FALSE,"proj2"}</definedName>
    <definedName name="iiii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r" hidden="1">{#N/A,#N/A,FALSE,"Detailed";#N/A,#N/A,FALSE,"Total";#N/A,#N/A,FALSE,"Detailed (2)"}</definedName>
    <definedName name="iiir_1" hidden="1">{#N/A,#N/A,FALSE,"Detailed";#N/A,#N/A,FALSE,"Total";#N/A,#N/A,FALSE,"Detailed (2)"}</definedName>
    <definedName name="iioo" hidden="1">{#N/A,#N/A,FALSE,"TSUM";#N/A,#N/A,FALSE,"shares";#N/A,#N/A,FALSE,"earnout";#N/A,#N/A,FALSE,"Heaty";#N/A,#N/A,FALSE,"self-tend";#N/A,#N/A,FALSE,"self-sum"}</definedName>
    <definedName name="ijhgdbd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l">#REF!</definedName>
    <definedName name="IL_comm_Overhead">#REF!</definedName>
    <definedName name="IL_Sallary_Overhead">#REF!</definedName>
    <definedName name="ilan">#REF!</definedName>
    <definedName name="Image_Full_Resolution_Volume">#REF!</definedName>
    <definedName name="Image_Predicate_Resolution_Volume">#REF!</definedName>
    <definedName name="imagecast" hidden="1">{"FINSUM",#N/A,FALSE,"SUMMARY"}</definedName>
    <definedName name="Imagyn" hidden="1">{#N/A,#N/A,FALSE,"Projections";#N/A,#N/A,FALSE,"Multiples Valuation";#N/A,#N/A,FALSE,"LBO";#N/A,#N/A,FALSE,"Multiples_Sensitivity";#N/A,#N/A,FALSE,"Summary"}</definedName>
    <definedName name="Img_ML_1c3d1n6n" hidden="1">"IMG_11"</definedName>
    <definedName name="Img_ML_1e1k9n5y" hidden="1">"IMG_11"</definedName>
    <definedName name="Img_ML_1k4g9u7k" hidden="1">"IMG_11"</definedName>
    <definedName name="Img_ML_1t5s6u1f" hidden="1">"IMG_11"</definedName>
    <definedName name="Img_ML_1y7a6c1t" hidden="1">"IMG_11"</definedName>
    <definedName name="Img_ML_2e1r5p2m" hidden="1">"IMG_11"</definedName>
    <definedName name="Img_ML_2j4h5d5y" hidden="1">"IMG_11"</definedName>
    <definedName name="Img_ML_2v6s9i5c" hidden="1">"IMG_11"</definedName>
    <definedName name="Img_ML_2x1b8j5c" hidden="1">"IMG_11"</definedName>
    <definedName name="Img_ML_3b3j3x9k" hidden="1">"IMG_11"</definedName>
    <definedName name="Img_ML_3c6e9c4g" hidden="1">"IMG_11"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"IMG_11"</definedName>
    <definedName name="Img_ML_4m3p5r8j" hidden="1">"IMG_11"</definedName>
    <definedName name="Img_ML_5e7s6t2u" hidden="1">"IMG_11"</definedName>
    <definedName name="Img_ML_5f9d1i5x" hidden="1">"IMG_11"</definedName>
    <definedName name="Img_ML_5h6q3g8u" hidden="1">"IMG_11"</definedName>
    <definedName name="Img_ML_5k7e4n8n" hidden="1">"IMG_11"</definedName>
    <definedName name="Img_ML_5k8u7s9i" hidden="1">"IMG_11"</definedName>
    <definedName name="Img_ML_6f2p1m9g" hidden="1">"IMG_11"</definedName>
    <definedName name="Img_ML_6k9c9p4d" hidden="1">"IMG_11"</definedName>
    <definedName name="Img_ML_6r9u1n9k" hidden="1">"IMG_11"</definedName>
    <definedName name="Img_ML_6w6m7b7r" hidden="1">"IMG_11"</definedName>
    <definedName name="Img_ML_6y9f7y3n" hidden="1">"IMG_11"</definedName>
    <definedName name="Img_ML_7g4k9d6i" hidden="1">"IMG_11"</definedName>
    <definedName name="Img_ML_7m5m4k3b" hidden="1">"IMG_11"</definedName>
    <definedName name="Img_ML_7n6h3t1t" hidden="1">"IMG_11"</definedName>
    <definedName name="Img_ML_7s4w7c6r" hidden="1">"IMG_11"</definedName>
    <definedName name="Img_ML_8b9j5t1p" hidden="1">"IMG_11"</definedName>
    <definedName name="Img_ML_8c2q5i2r" hidden="1">"IMG_11"</definedName>
    <definedName name="Img_ML_8h3m3i1m" hidden="1">"IMG_10"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mp_Mult">#REF!</definedName>
    <definedName name="implement_rate">#REF!</definedName>
    <definedName name="implied_call_volatility">#REF!</definedName>
    <definedName name="In_Process_Project_1_TKH">#REF!</definedName>
    <definedName name="In_Process_Project_10_TKH">#REF!</definedName>
    <definedName name="In_Process_Project_2_TKH">#REF!</definedName>
    <definedName name="In_Process_Project_3_TKH">#REF!</definedName>
    <definedName name="In_Process_Project_4_TKH">#REF!</definedName>
    <definedName name="In_Process_Project_5_TKH">#REF!</definedName>
    <definedName name="In_Process_Project_6_TKH">#REF!</definedName>
    <definedName name="In_Process_Project_7_TKH">#REF!</definedName>
    <definedName name="In_Process_Project_8_TKH">#REF!</definedName>
    <definedName name="In_Process_Project_9_TKH">#REF!</definedName>
    <definedName name="In_Process_R_D">#REF!</definedName>
    <definedName name="INC">#REF!</definedName>
    <definedName name="inc_denis">#REF!</definedName>
    <definedName name="inc_jim">#REF!</definedName>
    <definedName name="INC_LTD">#REF!</definedName>
    <definedName name="inc_mark">#REF!</definedName>
    <definedName name="inc_sum">#REF!</definedName>
    <definedName name="IncEndDateCurr" hidden="1">#REF!</definedName>
    <definedName name="IncEndDatePrior" hidden="1">#REF!</definedName>
    <definedName name="Incent">#REF!</definedName>
    <definedName name="IncldLTI">#REF!</definedName>
    <definedName name="include_closables">#REF!</definedName>
    <definedName name="INCOME">#REF!</definedName>
    <definedName name="INCOME_MONTH">#REF!</definedName>
    <definedName name="income_rate">#REF!</definedName>
    <definedName name="Income_Statement_1">#REF!</definedName>
    <definedName name="Income_Statement_2">#REF!</definedName>
    <definedName name="Income_Statement_3">#REF!</definedName>
    <definedName name="Income_table">#REF!</definedName>
    <definedName name="income_table2">#REF!</definedName>
    <definedName name="income_table3">#REF!</definedName>
    <definedName name="Income_Tax_Expense__Federal">'[10]GL-PC'!#REF!</definedName>
    <definedName name="Income_Tax_Rate">#REF!</definedName>
    <definedName name="incomeQ">#REF!</definedName>
    <definedName name="IncomeTaxes">#REF!</definedName>
    <definedName name="Incoming_Freight_Expense">'[10]GL-PC'!#REF!</definedName>
    <definedName name="INCREASE">#REF!</definedName>
    <definedName name="Increase_in_Working_Capital">#REF!</definedName>
    <definedName name="INCREASE95">#REF!</definedName>
    <definedName name="INCREASE96">#REF!</definedName>
    <definedName name="INCREASE97">#REF!</definedName>
    <definedName name="INCREASE98">#REF!</definedName>
    <definedName name="IncStartDateCurr" hidden="1">#REF!</definedName>
    <definedName name="IncStartDatePrior" hidden="1">#REF!</definedName>
    <definedName name="incurable_functional">#REF!</definedName>
    <definedName name="IND">#REF!</definedName>
    <definedName name="INDCOMPS">#REF!</definedName>
    <definedName name="INDCOMPVAL">#REF!</definedName>
    <definedName name="INDE">#REF!</definedName>
    <definedName name="index">#REF!</definedName>
    <definedName name="Index_Carlsrom">#REF!</definedName>
    <definedName name="index_ltd">#REF!</definedName>
    <definedName name="index_m">[44]אינדקס!$A$2:$C$251</definedName>
    <definedName name="Index_urb">#REF!</definedName>
    <definedName name="Indexation1">#REF!</definedName>
    <definedName name="Indexation10">#REF!</definedName>
    <definedName name="Indexation11">#REF!</definedName>
    <definedName name="Indexation12">#REF!</definedName>
    <definedName name="Indexation13">#REF!</definedName>
    <definedName name="Indexation14">#REF!</definedName>
    <definedName name="Indexation15">#REF!</definedName>
    <definedName name="Indexation16">#REF!</definedName>
    <definedName name="Indexation17">#REF!</definedName>
    <definedName name="Indexation18">#REF!</definedName>
    <definedName name="Indexation19">#REF!</definedName>
    <definedName name="Indexation2">#REF!</definedName>
    <definedName name="Indexation20">#REF!</definedName>
    <definedName name="Indexation3">#REF!</definedName>
    <definedName name="Indexation4">#REF!</definedName>
    <definedName name="Indexation5">#REF!</definedName>
    <definedName name="Indexation6">#REF!</definedName>
    <definedName name="Indexation7">#REF!</definedName>
    <definedName name="Indexation8">#REF!</definedName>
    <definedName name="Indexation9">#REF!</definedName>
    <definedName name="INDFINC">#REF!</definedName>
    <definedName name="INDTVAL">#REF!</definedName>
    <definedName name="Industries">#REF!</definedName>
    <definedName name="industry">#REF!</definedName>
    <definedName name="IndustryGroup">#REF!</definedName>
    <definedName name="Infgod" hidden="1">{"monthlyunits",#N/A,FALSE,"openings"}</definedName>
    <definedName name="inflation">#REF!</definedName>
    <definedName name="Inflation_Factor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"C:\Program Files\Sage\Peachtree\PBI\BICORE.EXE"</definedName>
    <definedName name="INFO_INSTANCE_ID" hidden="1">"0"</definedName>
    <definedName name="INFO_INSTANCE_NAME" hidden="1">"Financial Reports (all) 1-0_20110113_07_13_13_1313.xls"</definedName>
    <definedName name="INFO_INSTANCE_NAME_1">"AR Aged Trial Balance_20180423_12_32_51_3232.xls"</definedName>
    <definedName name="INFO_REPORT_CODE" hidden="1">""</definedName>
    <definedName name="INFO_REPORT_ID" hidden="1">"2"</definedName>
    <definedName name="INFO_REPORT_ID_1">"788"</definedName>
    <definedName name="INFO_REPORT_NAME" hidden="1">"Financial Reports (all) 1-0"</definedName>
    <definedName name="INFO_REPORT_NAME_1">"AR Aged Trial Balance"</definedName>
    <definedName name="INFO_RUN_USER" hidden="1">""</definedName>
    <definedName name="INFO_RUN_WORKSTATION" hidden="1">"000023-HC"</definedName>
    <definedName name="INFO_RUN_WORKSTATION_1">"ABR-RPTS-001"</definedName>
    <definedName name="Info1">#REF!</definedName>
    <definedName name="Info10A">#REF!</definedName>
    <definedName name="Info10B">#REF!</definedName>
    <definedName name="Info2">#REF!</definedName>
    <definedName name="Info3">#REF!</definedName>
    <definedName name="Info4A">#REF!</definedName>
    <definedName name="Info4B">#REF!</definedName>
    <definedName name="Info5A">#REF!</definedName>
    <definedName name="Info5B">#REF!</definedName>
    <definedName name="Info6A">#REF!</definedName>
    <definedName name="Info6B">#REF!</definedName>
    <definedName name="Info7A">#REF!</definedName>
    <definedName name="Info7B">#REF!</definedName>
    <definedName name="Info8A">#REF!</definedName>
    <definedName name="Info8B">#REF!</definedName>
    <definedName name="Info9A">#REF!</definedName>
    <definedName name="Info9B">#REF!</definedName>
    <definedName name="InfoLabel1">#REF!</definedName>
    <definedName name="InfoLabel10">#REF!</definedName>
    <definedName name="InfoLabel2">#REF!</definedName>
    <definedName name="InfoLabel3">#REF!</definedName>
    <definedName name="InfoLabel4">#REF!</definedName>
    <definedName name="InfoLabel5">#REF!</definedName>
    <definedName name="InfoLabel6">#REF!</definedName>
    <definedName name="InfoLabel7">#REF!</definedName>
    <definedName name="InfoLabel8">#REF!</definedName>
    <definedName name="InfoLabel9">#REF!</definedName>
    <definedName name="Infosed" hidden="1">{"quartfin",#N/A,FALSE,"quartfin"}</definedName>
    <definedName name="ingjks" hidden="1">{"detail",#N/A,FALSE,"mfg";"summary",#N/A,FALSE,"mfg"}</definedName>
    <definedName name="iniske" hidden="1">{"detail",#N/A,FALSE,"mfg";"summary",#N/A,FALSE,"mfg"}</definedName>
    <definedName name="Initial_Dividend_of_freely_Tradable_Value">#REF!</definedName>
    <definedName name="inject">#REF!</definedName>
    <definedName name="inksl" hidden="1">{"detail",#N/A,FALSE,"mfg";"summary",#N/A,FALSE,"mfg"}</definedName>
    <definedName name="inpline">#REF!</definedName>
    <definedName name="INPUT">#REF!</definedName>
    <definedName name="INPUT_CELLS_BS">#REF!,#REF!,#REF!,#REF!,#REF!,#REF!,#REF!,#REF!</definedName>
    <definedName name="INPUT_CELLS_PL">#REF!,#REF!,#REF!,#REF!,#REF!,#REF!,#REF!,#REF!,#REF!,#REF!,#REF!,#REF!</definedName>
    <definedName name="Input_One">[0]!Input_One</definedName>
    <definedName name="Input_One2">[0]!Input_One2</definedName>
    <definedName name="InputA1">#REF!</definedName>
    <definedName name="InputA2">#REF!</definedName>
    <definedName name="InputA3">#REF!</definedName>
    <definedName name="InputB">#REF!</definedName>
    <definedName name="INPUTGRID">#REF!</definedName>
    <definedName name="InputMethod">#REF!</definedName>
    <definedName name="inputs">#REF!</definedName>
    <definedName name="INSCONNECT">#REF!</definedName>
    <definedName name="INSCPYBUD2OL">#REF!</definedName>
    <definedName name="INSCPYFP2BUD">#REF!</definedName>
    <definedName name="insert">#REF!</definedName>
    <definedName name="InsertValueAfterText">"&lt;PS0,-3&gt;&lt;QR&gt;
&lt;HS289&gt;&lt;HR80,0.3,3,100&gt;
"</definedName>
    <definedName name="INSIDESLS">#REF!</definedName>
    <definedName name="INSLDGPEXPBUD">#REF!</definedName>
    <definedName name="INSLDGPEXPOL">#REF!</definedName>
    <definedName name="INSLDRESBUD">#REF!</definedName>
    <definedName name="INSLDRESFP">#REF!</definedName>
    <definedName name="INSLDRESOL">#REF!</definedName>
    <definedName name="INSOL">#REF!</definedName>
    <definedName name="Inspection">#REF!</definedName>
    <definedName name="INSPRINT">#REF!</definedName>
    <definedName name="INSRETLOAD">#REF!</definedName>
    <definedName name="INSSAVE">#REF!</definedName>
    <definedName name="INSSHEET">#REF!</definedName>
    <definedName name="Installations">'[10]GL-PC'!#REF!</definedName>
    <definedName name="Installations_MSaaS">'[10]GL-PC'!#REF!</definedName>
    <definedName name="INSTBALANCE">#REF!</definedName>
    <definedName name="instcost">#REF!</definedName>
    <definedName name="Instr" hidden="1">{#N/A,#N/A,FALSE,"summary";#N/A,#N/A,FALSE,"Input"}</definedName>
    <definedName name="INSTROUBLE">#REF!</definedName>
    <definedName name="instruction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sale">#REF!</definedName>
    <definedName name="Insurance_Expense_G_A">'[10]GL-PC'!#REF!</definedName>
    <definedName name="Insurance_Expense_R_D">'[10]GL-PC'!#REF!</definedName>
    <definedName name="Int">#REF!</definedName>
    <definedName name="int.switch">#REF!</definedName>
    <definedName name="Int_1">#REF!</definedName>
    <definedName name="Int_exp">8%</definedName>
    <definedName name="int_ext_sel">2</definedName>
    <definedName name="int_income">#REF!</definedName>
    <definedName name="Intagibles">#REF!</definedName>
    <definedName name="Intang_Life">#REF!</definedName>
    <definedName name="IntangAssets">#REF!</definedName>
    <definedName name="IntangibleAssets">#REF!</definedName>
    <definedName name="IntangibleCost">#REF!</definedName>
    <definedName name="IntangibleNBV">#REF!</definedName>
    <definedName name="Intangibles_1">#REF!</definedName>
    <definedName name="Intangibles_2">#REF!</definedName>
    <definedName name="Intangibles_3">#REF!</definedName>
    <definedName name="Intangibles_4">#REF!</definedName>
    <definedName name="Intangibles_5">#REF!</definedName>
    <definedName name="intass">#REF!</definedName>
    <definedName name="IntCo_Region">#REF!</definedName>
    <definedName name="INTEGRA" hidden="1">{"'Edit'!$A$1:$V$2277"}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hidden="1">{#N/A,#N/A,FALSE,"Job Sched"}</definedName>
    <definedName name="Intercomp_Region">#REF!</definedName>
    <definedName name="Intercompany">#REF!</definedName>
    <definedName name="interest">#REF!</definedName>
    <definedName name="Interest_Expense">#REF!</definedName>
    <definedName name="Interest_Rate" hidden="1">#REF!</definedName>
    <definedName name="InterestExpense">#REF!</definedName>
    <definedName name="InterestIncome">#REF!</definedName>
    <definedName name="InterestLoanTwoPaid">#REF!</definedName>
    <definedName name="internalTravel">#REF!</definedName>
    <definedName name="international" hidden="1">{"INTRON98",#N/A,FALSE,"REVCDLR";"MERCK98",#N/A,FALSE,"REVCDLR";"SKB98",#N/A,FALSE,"REVCDLR"}</definedName>
    <definedName name="Internet">#REF!</definedName>
    <definedName name="InterPlc_Sub_Description">#REF!</definedName>
    <definedName name="IntExp">#REF!</definedName>
    <definedName name="IntInc">#REF!</definedName>
    <definedName name="Intl_Dayrate">#REF!</definedName>
    <definedName name="Intl_EBIT_Margin">#REF!</definedName>
    <definedName name="Intl_EBITDA">#REF!</definedName>
    <definedName name="Intl_Revenue">#REF!</definedName>
    <definedName name="Intl_Totalfleet">#REF!</definedName>
    <definedName name="Intl_Utilization">#REF!</definedName>
    <definedName name="IntlLand_Dayrate">#REF!</definedName>
    <definedName name="IntlLand_Utilization">#REF!</definedName>
    <definedName name="Intra_Sub_Descrption">#REF!</definedName>
    <definedName name="intr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ntroPrintArea" hidden="1">#REF!</definedName>
    <definedName name="inv">#REF!</definedName>
    <definedName name="inv_inf">#REF!</definedName>
    <definedName name="Inventories">#REF!</definedName>
    <definedName name="Inventory">#REF!</definedName>
    <definedName name="Inventory_1">#REF!</definedName>
    <definedName name="Inventory_2">#REF!</definedName>
    <definedName name="Inventory_3">#REF!</definedName>
    <definedName name="Inventory_4">#REF!</definedName>
    <definedName name="Inventory_5">#REF!</definedName>
    <definedName name="InventoryDays">#REF!</definedName>
    <definedName name="Invest">#REF!</definedName>
    <definedName name="InvestBook">#REF!</definedName>
    <definedName name="Investment">#REF!</definedName>
    <definedName name="Investment_capex">#REF!</definedName>
    <definedName name="Investment_Relations">'[10]GL-PC'!#REF!</definedName>
    <definedName name="Investments">#REF!</definedName>
    <definedName name="InvestmentsInUnconsolidatedAffiliates">#REF!</definedName>
    <definedName name="INVESTOR">#REF!</definedName>
    <definedName name="investorO">#REF!</definedName>
    <definedName name="io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ne">#REF!</definedName>
    <definedName name="iop" hidden="1">{#N/A,"PURCHM",FALSE,"Business Analysis";#N/A,"SPADD",FALSE,"Business Analysis"}</definedName>
    <definedName name="IP" hidden="1">{#N/A,#N/A,FALSE,"Pharm";#N/A,#N/A,FALSE,"WWCM"}</definedName>
    <definedName name="IP_1" hidden="1">{#N/A,#N/A,FALSE,"Pharm";#N/A,#N/A,FALSE,"WWCM"}</definedName>
    <definedName name="IP_2" hidden="1">{#N/A,#N/A,FALSE,"Pharm";#N/A,#N/A,FALSE,"WWCM"}</definedName>
    <definedName name="IP_3" hidden="1">{#N/A,#N/A,FALSE,"Pharm";#N/A,#N/A,FALSE,"WWCM"}</definedName>
    <definedName name="IP_4" hidden="1">{#N/A,#N/A,FALSE,"Pharm";#N/A,#N/A,FALSE,"WWCM"}</definedName>
    <definedName name="ip_discrate1">#REF!</definedName>
    <definedName name="ip_discrate2">#REF!</definedName>
    <definedName name="ip_discrate3">#REF!</definedName>
    <definedName name="ip_discrate4">#REF!</definedName>
    <definedName name="ip_discrate5">#REF!</definedName>
    <definedName name="IP_EXTRA">[5]מחירון!#REF!</definedName>
    <definedName name="IP_עיסקי">[39]מחירון!$G$3:$J$9</definedName>
    <definedName name="IP_שדרוג_CSR">[5]מחירון!#REF!</definedName>
    <definedName name="IP_שדרוג_CSR_BUS">[5]מחירון!#REF!</definedName>
    <definedName name="IP_שדרוג_CSR_BUS_EXTRA">[5]מחירון!#REF!</definedName>
    <definedName name="IP_שדרוג_CSR_EXTRA">[5]מחירון!#REF!</definedName>
    <definedName name="IPASS">[5]מחירון!#REF!</definedName>
    <definedName name="IPASS_EXTRA">[5]מחירון!#REF!</definedName>
    <definedName name="ipex">#REF!,#REF!,#REF!</definedName>
    <definedName name="IPO">#REF!</definedName>
    <definedName name="IPO_Exp">#REF!</definedName>
    <definedName name="IPO_Size">#REF!</definedName>
    <definedName name="IPO4_Sheet1_List">#REF!</definedName>
    <definedName name="IPRD">#REF!</definedName>
    <definedName name="IPRD.Attribution.Factor.1">#REF!</definedName>
    <definedName name="IPRD.Attribution.Factor.10">#REF!</definedName>
    <definedName name="IPRD.Attribution.Factor.11">#REF!</definedName>
    <definedName name="IPRD.Attribution.Factor.12">#REF!</definedName>
    <definedName name="IPRD.Attribution.Factor.13">#REF!</definedName>
    <definedName name="IPRD.Attribution.Factor.14">#REF!</definedName>
    <definedName name="IPRD.Attribution.Factor.15">#REF!</definedName>
    <definedName name="IPRD.Attribution.Factor.2">#REF!</definedName>
    <definedName name="IPRD.Attribution.Factor.3">#REF!</definedName>
    <definedName name="IPRD.Attribution.Factor.4">#REF!</definedName>
    <definedName name="IPRD.Attribution.Factor.5">#REF!</definedName>
    <definedName name="IPRD.Attribution.Factor.6">#REF!</definedName>
    <definedName name="IPRD.Attribution.Factor.7">#REF!</definedName>
    <definedName name="IPRD.Attribution.Factor.8">#REF!</definedName>
    <definedName name="IPRD.Attribution.Factor.9">#REF!</definedName>
    <definedName name="iprd.ioi.2">#REF!</definedName>
    <definedName name="iprd.ioi.5">#REF!</definedName>
    <definedName name="iprd.ioi.7">#REF!</definedName>
    <definedName name="iprd.performed.revenue.2">#REF!</definedName>
    <definedName name="iprd.performed.revenue.5">#REF!</definedName>
    <definedName name="iprd.performed.revenue.7">#REF!</definedName>
    <definedName name="iprd.remaining.revenue.1">#REF!</definedName>
    <definedName name="iprd.remaining.revenue.10">#REF!</definedName>
    <definedName name="iprd.remaining.revenue.11">#REF!</definedName>
    <definedName name="iprd.remaining.revenue.12">#REF!</definedName>
    <definedName name="iprd.remaining.revenue.13">#REF!</definedName>
    <definedName name="iprd.remaining.revenue.14">#REF!</definedName>
    <definedName name="iprd.remaining.revenue.15">#REF!</definedName>
    <definedName name="iprd.remaining.revenue.3">#REF!</definedName>
    <definedName name="iprd.remaining.revenue.4">#REF!</definedName>
    <definedName name="iprd.remaining.revenue.5">#REF!</definedName>
    <definedName name="iprd.remaining.revenue.6">#REF!</definedName>
    <definedName name="iprd.remaining.revenue.7">#REF!</definedName>
    <definedName name="iprd.remaining.revenue.8">#REF!</definedName>
    <definedName name="iprd.remaining.revenue.9">#REF!</definedName>
    <definedName name="iprd.remaining.revenue.total">#REF!</definedName>
    <definedName name="IPRD_COS_Item_1">#REF!</definedName>
    <definedName name="IPRD_COS_Item_10">#REF!</definedName>
    <definedName name="IPRD_COS_Item_2">#REF!</definedName>
    <definedName name="IPRD_COS_Item_3">#REF!</definedName>
    <definedName name="IPRD_COS_Item_4">#REF!</definedName>
    <definedName name="IPRD_COS_Item_5">#REF!</definedName>
    <definedName name="IPRD_COS_Item_6">#REF!</definedName>
    <definedName name="IPRD_COS_Item_7">#REF!</definedName>
    <definedName name="IPRD_COS_Item_8">#REF!</definedName>
    <definedName name="IPRD_COS_Item_9">#REF!</definedName>
    <definedName name="IPRD_COS_Item1">#REF!</definedName>
    <definedName name="IPRD_COS_Item10">#REF!</definedName>
    <definedName name="IPRD_COS_Item2">#REF!</definedName>
    <definedName name="IPRD_COS_Item3">#REF!</definedName>
    <definedName name="IPRD_COS_Item4">#REF!</definedName>
    <definedName name="IPRD_COS_Item5">#REF!</definedName>
    <definedName name="IPRD_COS_Item6">#REF!</definedName>
    <definedName name="IPRD_COS_Item7">#REF!</definedName>
    <definedName name="IPRD_COS_Item8">#REF!</definedName>
    <definedName name="IPRD_COS_Item9">#REF!</definedName>
    <definedName name="IPRD_COS_Structure">#REF!</definedName>
    <definedName name="IPRD_Discount_Rate_1">#REF!</definedName>
    <definedName name="IPRD_Discount_Rate_10">#REF!</definedName>
    <definedName name="IPRD_Discount_Rate_11">#REF!</definedName>
    <definedName name="IPRD_Discount_Rate_12">#REF!</definedName>
    <definedName name="IPRD_Discount_Rate_13">#REF!</definedName>
    <definedName name="IPRD_Discount_Rate_14">#REF!</definedName>
    <definedName name="IPRD_Discount_Rate_15">#REF!</definedName>
    <definedName name="IPRD_Discount_Rate_2">#REF!</definedName>
    <definedName name="IPRD_Discount_Rate_3">#REF!</definedName>
    <definedName name="IPRD_Discount_Rate_4">#REF!</definedName>
    <definedName name="IPRD_Discount_Rate_5">#REF!</definedName>
    <definedName name="IPRD_Discount_Rate_6">#REF!</definedName>
    <definedName name="IPRD_Discount_Rate_7">#REF!</definedName>
    <definedName name="IPRD_Discount_Rate_8">#REF!</definedName>
    <definedName name="IPRD_Discount_Rate_9">#REF!</definedName>
    <definedName name="IPRD_OpEx_Item1">#REF!</definedName>
    <definedName name="IPRD_OpEx_Item10">#REF!</definedName>
    <definedName name="IPRD_OpEx_Item2">#REF!</definedName>
    <definedName name="IPRD_OpEx_Item3">#REF!</definedName>
    <definedName name="IPRD_OpEx_Item4">#REF!</definedName>
    <definedName name="IPRD_OpEx_Item5">#REF!</definedName>
    <definedName name="IPRD_OpEx_Item6">#REF!</definedName>
    <definedName name="IPRD_OpEx_Item7">#REF!</definedName>
    <definedName name="IPRD_OpEx_Item8">#REF!</definedName>
    <definedName name="IPRD_OpEx_Item9">#REF!</definedName>
    <definedName name="IPRD_OpEX_Structure">#REF!</definedName>
    <definedName name="IPRD_return">#REF!</definedName>
    <definedName name="IPRD_Revenue_2">#REF!</definedName>
    <definedName name="IPRD_Revenue_5">#REF!</definedName>
    <definedName name="IPRD_Revenue_7">#REF!</definedName>
    <definedName name="IPRD_Starting_FA">#REF!</definedName>
    <definedName name="IPRD_Tax_Rate">#REF!</definedName>
    <definedName name="ipvalue">#REF!</definedName>
    <definedName name="IQ">"c1375"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DUE_90_FFIE塅" hidden="1">#N/A</definedName>
    <definedName name="IQ_1_4_CONSTRUCTION_LOANS_NON_ACCRUAL_FFIEC">"c13311"</definedName>
    <definedName name="IQ_1_4_CONSTRUCTION_RISK_BASED_FFIEC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BS_AVAIL_SALE_FFIEC">"c12802"</definedName>
    <definedName name="IQ_ABS_FFIEC">"c12788"</definedName>
    <definedName name="IQ_ABS_INVEST_SECURITIES_FFIEC">"c13461"</definedName>
    <definedName name="IQ_ABS_PERIOD">"c13823"</definedName>
    <definedName name="IQ_ABS_PERIOD_EST">"c16122"</definedName>
    <definedName name="IQ_ACCEPTANCES_OTHER_FOREIGN_BANKS_LL_REC_FFIEC">"c15293"</definedName>
    <definedName name="IQ_ACCEPTANCES_OTHER_US_BANKS_LL_REC_FFIEC">"c15292"</definedName>
    <definedName name="IQ_ACCOUNT_CHANGE">"c413"</definedName>
    <definedName name="IQ_ACCOUNT_CHANGE_1">"c1449"</definedName>
    <definedName name="IQ_ACCOUNT_CHANGE2">"c413"</definedName>
    <definedName name="IQ_ACCOUNT_CODE_INTEREST_PENALTIES">"c15741"</definedName>
    <definedName name="IQ_Account_delta">"c413"</definedName>
    <definedName name="IQ_ACCOUNTING_FFIEC">"c13054"</definedName>
    <definedName name="IQ_ACCOUNTING_STANDARD" hidden="1">"c4539"</definedName>
    <definedName name="IQ_ACCOUNTS_PAY">"c32"</definedName>
    <definedName name="IQ_ACCOUNTS_PAY_1">"c1343"</definedName>
    <definedName name="IQ_ACCOUNTS_PAY2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RUED_EXP_1">"c1341"</definedName>
    <definedName name="IQ_ACCRUED_EXP2">"c8"</definedName>
    <definedName name="IQ_ACCRUED_INTEREST_RECEIVABLE_FFIEC">"c12842"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"c7"</definedName>
    <definedName name="IQ_ACCUM_DEP_1">"c1340"</definedName>
    <definedName name="IQ_ACCUMULATED_PENSION_OBLIGATION">"c2108"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_WIRELESS_SUB">"c2125"</definedName>
    <definedName name="IQ_ACQ_COSTS_CAPITALIZED">"c5"</definedName>
    <definedName name="IQ_ACQUIRE_REAL_ESTATE_CF">"c6"</definedName>
    <definedName name="IQ_ACQUIRED_BY_REPORTING_BANK_FDIC" hidden="1">"c6535"</definedName>
    <definedName name="IQ_ACQUISITION_COST_SUB">"c15807"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"c39"</definedName>
    <definedName name="IQ_ADD_PAID_IN_1">"c1344"</definedName>
    <definedName name="IQ_ADD_TAX_POSITIONS_CURRENT_YR">"c15733"</definedName>
    <definedName name="IQ_ADD_TAX_POSITIONS_PRIOR_YRS">"c15735"</definedName>
    <definedName name="IQ_ADDIN" hidden="1">"AUTO"</definedName>
    <definedName name="IQ_ADDITIONAL_NON_INT_INC_FDIC" hidden="1">"c6574"</definedName>
    <definedName name="IQ_ADDITIONS_NON_ACCRUAL_ASSET_DURING_QTR_FFIEC">"c15349"</definedName>
    <definedName name="IQ_ADJ_AVG_BANK_ASSETS">"c2671"</definedName>
    <definedName name="IQ_ADJUSTABLE_RATE_LOANS_FDIC" hidden="1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DVERTISING_MARKETING_EXPENSES_FFIEC">"c13048"</definedName>
    <definedName name="IQ_AE">"c8"</definedName>
    <definedName name="IQ_AE_BNK">"c9"</definedName>
    <definedName name="IQ_AE_BR" hidden="1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DILUTED">"c16188"</definedName>
    <definedName name="IQ_AFFO_PER_SHARE_BASIC">"c8869"</definedName>
    <definedName name="IQ_AFFO_PER_SHARE_DILUTED">"c8870"</definedName>
    <definedName name="IQ_AFS_INVEST_SECURITIES_FFIEC">"c13456"</definedName>
    <definedName name="IQ_AFS_SECURITIES_TIER_1_FFIEC">"c13343"</definedName>
    <definedName name="IQ_AFTER_TAX_INCOME_FDIC" hidden="1">"c6583"</definedName>
    <definedName name="IQ_AG_PROD_FARM_LOANS_DOM_QUARTERLY_AVG_FFIEC">"c15477"</definedName>
    <definedName name="IQ_AGENCY" hidden="1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>"c15"</definedName>
    <definedName name="IQ_ALLOW_CONST">"c16"</definedName>
    <definedName name="IQ_ALLOW_CONST_1">"c1342"</definedName>
    <definedName name="IQ_ALLOW_DOUBT_ACCT">"c2092"</definedName>
    <definedName name="IQ_ALLOW_EQUITY_CONST">"c16"</definedName>
    <definedName name="IQ_ALLOW_LL">"c17"</definedName>
    <definedName name="IQ_ALLOW_LL_LOSSES_FFIEC">"c12810"</definedName>
    <definedName name="IQ_ALLOWABLE_T2_CAPITAL_FFIEC">"c13150"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CREDIT_LOSSES_OFF_BS_FFIEC">"c12871"</definedName>
    <definedName name="IQ_ALLOWANCE_LL_LOSSES_T2_FFIEC">"c13146"</definedName>
    <definedName name="IQ_ALLOWANCE_NON_PERF_LOANS">"c25"</definedName>
    <definedName name="IQ_ALLOWANCE_TOTAL_LOANS">"c26"</definedName>
    <definedName name="IQ_AMENDED_BALANCE_PREVIOUS_YR_FDIC" hidden="1">"c6499"</definedName>
    <definedName name="IQ_AMORT_EXP_IMPAIRMENT_OTHER_INTANGIBLE_ASSETS_FFIEC">"c13026"</definedName>
    <definedName name="IQ_AMORT_EXPENSE_FDIC" hidden="1">"c6677"</definedName>
    <definedName name="IQ_AMORTIZATION">"c1471"</definedName>
    <definedName name="IQ_AMORTIZATION_1">"c1591"</definedName>
    <definedName name="IQ_AMORTIZED_COST_FDIC" hidden="1">"c6426"</definedName>
    <definedName name="IQ_AMOUNT_FINANCIAL_LOC_CONVEYED_FFIEC">"c13250"</definedName>
    <definedName name="IQ_AMOUNT_PERFORMANCE_LOC_CONVEYED_FFIEC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>"c13738"</definedName>
    <definedName name="IQ_ANALYST_NAME">"c13736"</definedName>
    <definedName name="IQ_ANALYST_NON_PER_DET_EST" hidden="1">"c12755"</definedName>
    <definedName name="IQ_ANALYST_NON_PER_DET_EST_THOM" hidden="1">"c12759"</definedName>
    <definedName name="IQ_ANALYST_PHONE">"c13737"</definedName>
    <definedName name="IQ_ANALYST_START_DATE">"c13740"</definedName>
    <definedName name="IQ_ANNU_DISTRIBUTION_UNIT">"c3004"</definedName>
    <definedName name="IQ_ANNUAL_DIVIDEND" hidden="1">"c229"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NNUITY_SALES_FEES_COMMISSIONS_FFIEC">"c13007"</definedName>
    <definedName name="IQ_AP">"c32"</definedName>
    <definedName name="IQ_AP_BNK">"c33"</definedName>
    <definedName name="IQ_AP_BR" hidden="1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PPLICABLE_INCOME_TAXES_FTE_FFIEC">"c13853"</definedName>
    <definedName name="IQ_AR">"c40"</definedName>
    <definedName name="IQ_AR_BR" hidden="1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SET_BACKED_FDIC" hidden="1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 hidden="1">"c50"</definedName>
    <definedName name="IQ_ASSET_WRITEDOWN_CF">"c51"</definedName>
    <definedName name="IQ_ASSET_WRITEDOWN_CF_BNK">"c52"</definedName>
    <definedName name="IQ_ASSET_WRITEDOWN_CF_BR" hidden="1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SUPPLE">"c13812"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FAIR_VALUE">"c13843"</definedName>
    <definedName name="IQ_ASSETS_HELD_FDIC" hidden="1">"c6305"</definedName>
    <definedName name="IQ_ASSETS_LEVEL_1">"c13839"</definedName>
    <definedName name="IQ_ASSETS_LEVEL_2">"c13840"</definedName>
    <definedName name="IQ_ASSETS_LEVEL_3">"c13841"</definedName>
    <definedName name="IQ_ASSETS_NAME_AP">"c8921"</definedName>
    <definedName name="IQ_ASSETS_NAME_AP_ABS">"c8940"</definedName>
    <definedName name="IQ_ASSETS_NETTING_OTHER_ADJUSTMENTS">"c13842"</definedName>
    <definedName name="IQ_ASSETS_OPER_LEASE_DEPR">"c2070"</definedName>
    <definedName name="IQ_ASSETS_OPER_LEASE_GROSS">"c2071"</definedName>
    <definedName name="IQ_ASSETS_PER_EMPLOYEE_FDIC" hidden="1">"c6737"</definedName>
    <definedName name="IQ_ASSETS_REPRICE_ASSETS_TOT_FFIEC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>"c15912"</definedName>
    <definedName name="IQ_ASSIGNED_RESERVES_TO_TOTAL_RESERVES_COAL">"c15955"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LOSSES">"c15870"</definedName>
    <definedName name="IQ_ASSUMED_PC_EARNED">"c2746"</definedName>
    <definedName name="IQ_ASSUMED_PREMIUMS_EARNED_GROSS_PREMIUMS_EARNED">"c15886"</definedName>
    <definedName name="IQ_ASSUMED_PREMIUMS_WRITTEN_GROSS_PREMIUMS_WRITTEN">"c15884"</definedName>
    <definedName name="IQ_ASSUMED_WRITTEN">"c2725"</definedName>
    <definedName name="IQ_ATM_FEES_FFIEC">"c13042"</definedName>
    <definedName name="IQ_ATM_INTERCHANGE_EXPENSES_FFIEC">"c13056"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LOANS_TOTAL_LOANS">"c15713"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 hidden="1">"c6409"</definedName>
    <definedName name="IQ_AVAILABLE_SALE_SEC_FFIEC">"c12791"</definedName>
    <definedName name="IQ_AVERAGE_ASSETS_FDIC" hidden="1">"c6362"</definedName>
    <definedName name="IQ_AVERAGE_ASSETS_QUART_FDIC" hidden="1">"c6363"</definedName>
    <definedName name="IQ_AVERAGE_DEPOSITS">"c15256"</definedName>
    <definedName name="IQ_AVERAGE_EARNING_ASSETS_FDIC" hidden="1">"c6748"</definedName>
    <definedName name="IQ_AVERAGE_EQUITY_FDIC" hidden="1">"c6749"</definedName>
    <definedName name="IQ_AVERAGE_INTEREST_BEARING_DEPOSITS">"c15254"</definedName>
    <definedName name="IQ_AVERAGE_LOANS_FDIC" hidden="1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 hidden="1">"c4455"</definedName>
    <definedName name="IQ_AVG_INDUSTRY_REC_CIQ">"c4984"</definedName>
    <definedName name="IQ_AVG_INDUSTRY_REC_NO" hidden="1">"c4454"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INV_HOMEBUILDING">"c15812"</definedName>
    <definedName name="IQ_AVG_INV_HOMES">"c15810"</definedName>
    <definedName name="IQ_AVG_INV_LAND_LOTS">"c15811"</definedName>
    <definedName name="IQ_AVG_MKTCAP">"c80"</definedName>
    <definedName name="IQ_AVG_PRICE">"c81"</definedName>
    <definedName name="IQ_AVG_PRICE_TARGET" hidden="1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TOTAL_ASSETS_LEVERAGE_CAPITAL_FFIEC">"c13159"</definedName>
    <definedName name="IQ_AVG_TOTAL_ASSETS_LEVERAGE_RATIO_FFIEC">"c13154"</definedName>
    <definedName name="IQ_AVG_VOLUME">"c65"</definedName>
    <definedName name="IQ_AVG_VOLUME_1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FC_UNUSED_UNUSED_UNUSED" hidden="1">"c8353"</definedName>
    <definedName name="IQ_BALANCE_GOODS_APR_UNUSED">"c7473"</definedName>
    <definedName name="IQ_BALANCE_GOODS_APR_UNUSED_UNUSED_UNUSED" hidden="1">"c7473"</definedName>
    <definedName name="IQ_BALANCE_GOODS_FC_UNUSED">"c7693"</definedName>
    <definedName name="IQ_BALANCE_GOODS_FC_UNUSED_UNUSED_UNUSED" hidden="1">"c7693"</definedName>
    <definedName name="IQ_BALANCE_GOODS_POP_FC_UNUSED">"c7913"</definedName>
    <definedName name="IQ_BALANCE_GOODS_POP_FC_UNUSED_UNUSED_UNUSED" hidden="1">"c7913"</definedName>
    <definedName name="IQ_BALANCE_GOODS_POP_UNUSED">"c7033"</definedName>
    <definedName name="IQ_BALANCE_GOODS_POP_UNUSED_UNUSED_UNUSED" hidden="1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NUSED_UNUSED_UNUSED" hidden="1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FC_UNUSED_UNUSED_UNUSED" hidden="1">"c8133"</definedName>
    <definedName name="IQ_BALANCE_GOODS_YOY_UNUSED">"c7253"</definedName>
    <definedName name="IQ_BALANCE_GOODS_YOY_UNUSED_UNUSED_UNUSED" hidden="1">"c7253"</definedName>
    <definedName name="IQ_BALANCE_SERV_APR_FC_UNUSED">"c8355"</definedName>
    <definedName name="IQ_BALANCE_SERV_APR_FC_UNUSED_UNUSED_UNUSED" hidden="1">"c8355"</definedName>
    <definedName name="IQ_BALANCE_SERV_APR_UNUSED">"c7475"</definedName>
    <definedName name="IQ_BALANCE_SERV_APR_UNUSED_UNUSED_UNUSED" hidden="1">"c7475"</definedName>
    <definedName name="IQ_BALANCE_SERV_FC_UNUSED">"c7695"</definedName>
    <definedName name="IQ_BALANCE_SERV_FC_UNUSED_UNUSED_UNUSED" hidden="1">"c7695"</definedName>
    <definedName name="IQ_BALANCE_SERV_POP_FC_UNUSED">"c7915"</definedName>
    <definedName name="IQ_BALANCE_SERV_POP_FC_UNUSED_UNUSED_UNUSED" hidden="1">"c7915"</definedName>
    <definedName name="IQ_BALANCE_SERV_POP_UNUSED">"c7035"</definedName>
    <definedName name="IQ_BALANCE_SERV_POP_UNUSED_UNUSED_UNUSED" hidden="1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NUSED_UNUSED_UNUSED" hidden="1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FC_UNUSED_UNUSED_UNUSED" hidden="1">"c8135"</definedName>
    <definedName name="IQ_BALANCE_SERV_YOY_UNUSED">"c7255"</definedName>
    <definedName name="IQ_BALANCE_SERV_YOY_UNUSED_UNUSED_UNUSED" hidden="1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FC_UNUSED_UNUSED_UNUSED" hidden="1">"c8357"</definedName>
    <definedName name="IQ_BALANCE_TRADE_APR_UNUSED">"c7477"</definedName>
    <definedName name="IQ_BALANCE_TRADE_APR_UNUSED_UNUSED_UNUSED" hidden="1">"c7477"</definedName>
    <definedName name="IQ_BALANCE_TRADE_FC_UNUSED">"c7697"</definedName>
    <definedName name="IQ_BALANCE_TRADE_FC_UNUSED_UNUSED_UNUSED" hidden="1">"c7697"</definedName>
    <definedName name="IQ_BALANCE_TRADE_POP_FC_UNUSED">"c7917"</definedName>
    <definedName name="IQ_BALANCE_TRADE_POP_FC_UNUSED_UNUSED_UNUSED" hidden="1">"c7917"</definedName>
    <definedName name="IQ_BALANCE_TRADE_POP_UNUSED">"c7037"</definedName>
    <definedName name="IQ_BALANCE_TRADE_POP_UNUSED_UNUSED_UNUSED" hidden="1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NUSED_UNUSED_UNUSED" hidden="1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FC_UNUSED_UNUSED_UNUSED" hidden="1">"c8137"</definedName>
    <definedName name="IQ_BALANCE_TRADE_YOY_UNUSED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>"c2544"</definedName>
    <definedName name="IQ_BANK_DEBT_PCT">"c2545"</definedName>
    <definedName name="IQ_BANK_GUARANTOR_FDIC" hidden="1">"c6506"</definedName>
    <definedName name="IQ_BANK_LOAN_LIST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>"c13386"</definedName>
    <definedName name="IQ_BANKS_FOREIGN_COUNTRIES_NON_TRANS_ACCTS_FFIEC">"c15326"</definedName>
    <definedName name="IQ_BANKS_FOREIGN_COUNTRIES_TOTAL_DEPOSITS_FDIC" hidden="1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>"c85"</definedName>
    <definedName name="IQ_BASIC_EPS_INCL">"c86"</definedName>
    <definedName name="IQ_BASIC_NAV_SHARES">"c16012"</definedName>
    <definedName name="IQ_BASIC_NORMAL_EPS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>"c87"</definedName>
    <definedName name="IQ_BASIC_WEIGHT_EST" hidden="1">"c4140"</definedName>
    <definedName name="IQ_BASIC_WEIGHT_GUIDANCE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>"c88"</definedName>
    <definedName name="IQ_BETA_1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IZ_SEG_ASSETS">"c90"</definedName>
    <definedName name="IQ_BIZ_SEG_EBT">"c91"</definedName>
    <definedName name="IQ_BIZ_SEG_GP">"c92"</definedName>
    <definedName name="IQ_BIZ_SEG_NI">"c93"</definedName>
    <definedName name="IQ_BIZ_SEG_OPER_INC">"c94"</definedName>
    <definedName name="IQ_BIZ_SEG_REV">"c95"</definedName>
    <definedName name="IQ_BOARD_MEMBER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FAX">"c2100"</definedName>
    <definedName name="IQ_BOARD_MEMBER_ID">"c13756"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">"c2098"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PHONE">"c2099"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 hidden="1">"c2183"</definedName>
    <definedName name="IQ_BOND_COUPON_TYPE" hidden="1">"c2184"</definedName>
    <definedName name="IQ_BOND_LIST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>"IQ_BONDRATING_MOODYS"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>"c13091"</definedName>
    <definedName name="IQ_BORROWINGS_LESS_1YR_ASSETS_TOT_FFIEC">"c13450"</definedName>
    <definedName name="IQ_BROK_COMISSION">"c98"</definedName>
    <definedName name="IQ_BROK_COMMISSION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 hidden="1">"c6486"</definedName>
    <definedName name="IQ_BUDGET_BALANCE_APR_FC_UNUSED">"c8359"</definedName>
    <definedName name="IQ_BUDGET_BALANCE_APR_FC_UNUSED_UNUSED_UNUSED" hidden="1">"c8359"</definedName>
    <definedName name="IQ_BUDGET_BALANCE_APR_UNUSED">"c7479"</definedName>
    <definedName name="IQ_BUDGET_BALANCE_APR_UNUSED_UNUSED_UNUSED" hidden="1">"c7479"</definedName>
    <definedName name="IQ_BUDGET_BALANCE_FC_UNUSED">"c7699"</definedName>
    <definedName name="IQ_BUDGET_BALANCE_FC_UNUSED_UNUSED_UNUSED" hidden="1">"c7699"</definedName>
    <definedName name="IQ_BUDGET_BALANCE_POP_FC_UNUSED">"c7919"</definedName>
    <definedName name="IQ_BUDGET_BALANCE_POP_FC_UNUSED_UNUSED_UNUSED" hidden="1">"c7919"</definedName>
    <definedName name="IQ_BUDGET_BALANCE_POP_UNUSED">"c7039"</definedName>
    <definedName name="IQ_BUDGET_BALANCE_POP_UNUSED_UNUSED_UNUSED" hidden="1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UNUSED_UNUSED_UNUSED" hidden="1">"c6819"</definedName>
    <definedName name="IQ_BUDGET_BALANCE_YOY_FC_UNUSED">"c8139"</definedName>
    <definedName name="IQ_BUDGET_BALANCE_YOY_FC_UNUSED_UNUSED_UNUSED" hidden="1">"c8139"</definedName>
    <definedName name="IQ_BUDGET_BALANCE_YOY_UNUSED">"c7259"</definedName>
    <definedName name="IQ_BUDGET_BALANCE_YOY_UNUSED_UNUSED_UNUSED" hidden="1">"c7259"</definedName>
    <definedName name="IQ_BUDGET_RECEIPTS_APR_FC_UNUSED">"c8361"</definedName>
    <definedName name="IQ_BUDGET_RECEIPTS_APR_FC_UNUSED_UNUSED_UNUSED" hidden="1">"c8361"</definedName>
    <definedName name="IQ_BUDGET_RECEIPTS_APR_UNUSED">"c7481"</definedName>
    <definedName name="IQ_BUDGET_RECEIPTS_APR_UNUSED_UNUSED_UNUSED" hidden="1">"c7481"</definedName>
    <definedName name="IQ_BUDGET_RECEIPTS_FC_UNUSED">"c7701"</definedName>
    <definedName name="IQ_BUDGET_RECEIPTS_FC_UNUSED_UNUSED_UNUSED" hidden="1">"c7701"</definedName>
    <definedName name="IQ_BUDGET_RECEIPTS_POP_FC_UNUSED">"c7921"</definedName>
    <definedName name="IQ_BUDGET_RECEIPTS_POP_FC_UNUSED_UNUSED_UNUSED" hidden="1">"c7921"</definedName>
    <definedName name="IQ_BUDGET_RECEIPTS_POP_UNUSED">"c7041"</definedName>
    <definedName name="IQ_BUDGET_RECEIPTS_POP_UNUSED_UNUSED_UNUSED" hidden="1">"c7041"</definedName>
    <definedName name="IQ_BUDGET_RECEIPTS_UNUSED">"c6821"</definedName>
    <definedName name="IQ_BUDGET_RECEIPTS_UNUSED_UNUSED_UNUSED" hidden="1">"c6821"</definedName>
    <definedName name="IQ_BUDGET_RECEIPTS_YOY_FC_UNUSED">"c8141"</definedName>
    <definedName name="IQ_BUDGET_RECEIPTS_YOY_FC_UNUSED_UNUSED_UNUSED" hidden="1">"c8141"</definedName>
    <definedName name="IQ_BUDGET_RECEIPTS_YOY_UNUSED">"c7261"</definedName>
    <definedName name="IQ_BUDGET_RECEIPTS_YOY_UNUSED_UNUSED_UNUSED" hidden="1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DESCRIPTION">"c15589"</definedName>
    <definedName name="IQ_BUS_SEG_DESCRIPTION_ABS">"c15577"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IC">"c15588"</definedName>
    <definedName name="IQ_BUS_SEG_NAIC_ABS">"c15576"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PRIMARY_GIC" hidden="1">"c15584"</definedName>
    <definedName name="IQ_BUS_SEG_PRIMARY_GIC_ABS" hidden="1">"c15572"</definedName>
    <definedName name="IQ_BUS_SEG_PRIMARY_SIC">"c15586"</definedName>
    <definedName name="IQ_BUS_SEG_PRIMARY_SIC_ABS">"c15574"</definedName>
    <definedName name="IQ_BUS_SEG_REV">"c4068"</definedName>
    <definedName name="IQ_BUS_SEG_REV_ABS">"c4090"</definedName>
    <definedName name="IQ_BUS_SEG_REV_TOTAL">"c4106"</definedName>
    <definedName name="IQ_BUS_SEG_SECONDARY_GIC" hidden="1">"c15585"</definedName>
    <definedName name="IQ_BUS_SEG_SECONDARY_GIC_ABS" hidden="1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>"c322"</definedName>
    <definedName name="IQ_BV_ACT_OR_EST_CIQ">"c5068"</definedName>
    <definedName name="IQ_BV_ACT_OR_EST_REUT" hidden="1">"c5471"</definedName>
    <definedName name="IQ_BV_ACT_OR_EST_THOM">"c5308"</definedName>
    <definedName name="IQ_BV_EST" hidden="1">"c5624"</definedName>
    <definedName name="IQ_BV_EST_REUT" hidden="1">"c5403"</definedName>
    <definedName name="IQ_BV_EST_THOM">"c5147"</definedName>
    <definedName name="IQ_BV_HIGH_EST" hidden="1">"c5626"</definedName>
    <definedName name="IQ_BV_HIGH_EST_REUT" hidden="1">"c5405"</definedName>
    <definedName name="IQ_BV_HIGH_EST_THOM">"c5149"</definedName>
    <definedName name="IQ_BV_LOW_EST" hidden="1">"c5627"</definedName>
    <definedName name="IQ_BV_LOW_EST_REUT" hidden="1">"c5406"</definedName>
    <definedName name="IQ_BV_LOW_EST_THOM">"c5150"</definedName>
    <definedName name="IQ_BV_MEDIAN_EST" hidden="1">"c5625"</definedName>
    <definedName name="IQ_BV_MEDIAN_EST_REUT" hidden="1">"c5404"</definedName>
    <definedName name="IQ_BV_MEDIAN_EST_THOM">"c5148"</definedName>
    <definedName name="IQ_BV_NUM_EST" hidden="1">"c5628"</definedName>
    <definedName name="IQ_BV_NUM_EST_REUT" hidden="1">"c5407"</definedName>
    <definedName name="IQ_BV_NUM_EST_THOM">"c5151"</definedName>
    <definedName name="IQ_BV_OVER_SHARES">"c100"</definedName>
    <definedName name="IQ_BV_OVER_SHARES_1">"c1349"</definedName>
    <definedName name="IQ_BV_SHARE">"c100"</definedName>
    <definedName name="IQ_BV_SHARE_ACT_OR_EST" hidden="1">"c3587"</definedName>
    <definedName name="IQ_BV_SHARE_ACT_OR_EST_REUT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>"c5439"</definedName>
    <definedName name="IQ_BV_SHARE_EST_THOM" hidden="1">"c4020"</definedName>
    <definedName name="IQ_BV_SHARE_HIGH_EST" hidden="1">"c3542"</definedName>
    <definedName name="IQ_BV_SHARE_HIGH_EST_REUT">"c5441"</definedName>
    <definedName name="IQ_BV_SHARE_HIGH_EST_THOM" hidden="1">"c4022"</definedName>
    <definedName name="IQ_BV_SHARE_LOW_EST" hidden="1">"c3543"</definedName>
    <definedName name="IQ_BV_SHARE_LOW_EST_REUT">"c5442"</definedName>
    <definedName name="IQ_BV_SHARE_LOW_EST_THOM" hidden="1">"c4023"</definedName>
    <definedName name="IQ_BV_SHARE_MEDIAN_EST" hidden="1">"c3544"</definedName>
    <definedName name="IQ_BV_SHARE_MEDIAN_EST_REUT">"c5440"</definedName>
    <definedName name="IQ_BV_SHARE_MEDIAN_EST_THOM" hidden="1">"c4021"</definedName>
    <definedName name="IQ_BV_SHARE_NUM_EST" hidden="1">"c3539"</definedName>
    <definedName name="IQ_BV_SHARE_NUM_EST_REUT">"c5443"</definedName>
    <definedName name="IQ_BV_SHARE_NUM_EST_THOM" hidden="1">"c4024"</definedName>
    <definedName name="IQ_BV_SHARE_STDDEV_EST" hidden="1">"c3540"</definedName>
    <definedName name="IQ_BV_SHARE_STDDEV_EST_REUT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BV_STDDEV_EST_THOM">"c5152"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"c16151"</definedName>
    <definedName name="IQ_CABLE_ARPU_ANALOG">"c16146"</definedName>
    <definedName name="IQ_CABLE_ARPU_BASIC">"c16148"</definedName>
    <definedName name="IQ_CABLE_ARPU_BBAND">"c16150"</definedName>
    <definedName name="IQ_CABLE_ARPU_DIG">"c16147"</definedName>
    <definedName name="IQ_CABLE_ARPU_PHONE">"c16149"</definedName>
    <definedName name="IQ_CABLE_BASIC_PENETRATION">"c16130"</definedName>
    <definedName name="IQ_CABLE_BBAND_PENETRATION">"c16131"</definedName>
    <definedName name="IQ_CABLE_BBAND_PENETRATION_THP">"c16132"</definedName>
    <definedName name="IQ_CABLE_CHURN">"c16156"</definedName>
    <definedName name="IQ_CABLE_CHURN_BASIC">"c16153"</definedName>
    <definedName name="IQ_CABLE_CHURN_BBAND">"c16155"</definedName>
    <definedName name="IQ_CABLE_CHURN_DIG">"c16152"</definedName>
    <definedName name="IQ_CABLE_CHURN_PHONE">"c16154"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"c16145"</definedName>
    <definedName name="IQ_CABLE_OTHER_REV">"c16164"</definedName>
    <definedName name="IQ_CABLE_PHONE_PENETRATION">"c16133"</definedName>
    <definedName name="IQ_CABLE_PROGRAMMING_COSTS">"c16144"</definedName>
    <definedName name="IQ_CABLE_REV_ADVERT">"c16162"</definedName>
    <definedName name="IQ_CABLE_REV_ANALOG">"c16157"</definedName>
    <definedName name="IQ_CABLE_REV_BASIC">"c16159"</definedName>
    <definedName name="IQ_CABLE_REV_BBAND">"c16160"</definedName>
    <definedName name="IQ_CABLE_REV_COMMERCIAL">"c16163"</definedName>
    <definedName name="IQ_CABLE_REV_DIG">"c16158"</definedName>
    <definedName name="IQ_CABLE_REV_PHONE">"c16161"</definedName>
    <definedName name="IQ_CABLE_RGU">"c16143"</definedName>
    <definedName name="IQ_CABLE_SUBS_ANALOG">"c16135"</definedName>
    <definedName name="IQ_CABLE_SUBS_BASIC">"c16137"</definedName>
    <definedName name="IQ_CABLE_SUBS_BBAND">"c16138"</definedName>
    <definedName name="IQ_CABLE_SUBS_BUNDLED">"c16141"</definedName>
    <definedName name="IQ_CABLE_SUBS_BUS_PHONE">"c15773"</definedName>
    <definedName name="IQ_CABLE_SUBS_DIG">"c16136"</definedName>
    <definedName name="IQ_CABLE_SUBS_LONG_DIST_PHONE">"c15775"</definedName>
    <definedName name="IQ_CABLE_SUBS_NON_VIDEO">"c16140"</definedName>
    <definedName name="IQ_CABLE_SUBS_PHONE">"c16139"</definedName>
    <definedName name="IQ_CABLE_SUBS_RES_PHONE">"c15772"</definedName>
    <definedName name="IQ_CABLE_SUBS_SATELITE">"c15771"</definedName>
    <definedName name="IQ_CABLE_SUBS_TOTAL">"c16142"</definedName>
    <definedName name="IQ_CABLE_SUBS_WHOLE_PHONE">"c15774"</definedName>
    <definedName name="IQ_CABLE_THP">"c2847"</definedName>
    <definedName name="IQ_CABLE_TOTAL_PENETRATION">"c2854"</definedName>
    <definedName name="IQ_CABLE_TOTAL_REV">"c16165"</definedName>
    <definedName name="IQ_CAL_Q">"c101"</definedName>
    <definedName name="IQ_CAL_Q_EST">"c6796"</definedName>
    <definedName name="IQ_CAL_Q_EST_CIQ">"c6808"</definedName>
    <definedName name="IQ_CAL_Q_EST_REUT" hidden="1">"c6800"</definedName>
    <definedName name="IQ_CAL_Q_EST_THOM" hidden="1">"c6804"</definedName>
    <definedName name="IQ_CAL_Y">"c102"</definedName>
    <definedName name="IQ_CAL_Y_EST">"c6797"</definedName>
    <definedName name="IQ_CAL_Y_EST_CIQ">"c6809"</definedName>
    <definedName name="IQ_CAL_Y_EST_REUT" hidden="1">"c6801"</definedName>
    <definedName name="IQ_CAL_Y_EST_THOM" hidden="1">"c6805"</definedName>
    <definedName name="IQ_CALC_TYPE_BS">"c3086"</definedName>
    <definedName name="IQ_CALC_TYPE_CF">"c3085"</definedName>
    <definedName name="IQ_CALC_TYPE_IS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 hidden="1">"c3584"</definedName>
    <definedName name="IQ_CAPEX_ACT_OR_EST_REUT">"c5474"</definedName>
    <definedName name="IQ_CAPEX_ACT_OR_EST_THOM" hidden="1">"c5546"</definedName>
    <definedName name="IQ_CAPEX_BNK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>"c3969"</definedName>
    <definedName name="IQ_CAPEX_EST_THOM" hidden="1">"c5502"</definedName>
    <definedName name="IQ_CAPEX_FIN">"c112"</definedName>
    <definedName name="IQ_CAPEX_GUIDANCE" hidden="1">"c4150"</definedName>
    <definedName name="IQ_CAPEX_GUIDANCE_CIQ">"c4562"</definedName>
    <definedName name="IQ_CAPEX_GUIDANCE_CIQ_COL">"c11211"</definedName>
    <definedName name="IQ_CAPEX_HIGH_EST" hidden="1">"c3524"</definedName>
    <definedName name="IQ_CAPEX_HIGH_EST_REUT">"c3971"</definedName>
    <definedName name="IQ_CAPEX_HIGH_EST_THOM" hidden="1">"c5504"</definedName>
    <definedName name="IQ_CAPEX_HIGH_GUIDANCE" hidden="1">"c4180"</definedName>
    <definedName name="IQ_CAPEX_HIGH_GUIDANCE_CIQ">"c4592"</definedName>
    <definedName name="IQ_CAPEX_HIGH_GUIDANCE_CIQ_COL">"c11241"</definedName>
    <definedName name="IQ_CAPEX_INS">"c113"</definedName>
    <definedName name="IQ_CAPEX_LOW_EST" hidden="1">"c3525"</definedName>
    <definedName name="IQ_CAPEX_LOW_EST_REUT">"c3972"</definedName>
    <definedName name="IQ_CAPEX_LOW_EST_THOM" hidden="1">"c5505"</definedName>
    <definedName name="IQ_CAPEX_LOW_GUIDANCE" hidden="1">"c4220"</definedName>
    <definedName name="IQ_CAPEX_LOW_GUIDANCE_CIQ">"c4632"</definedName>
    <definedName name="IQ_CAPEX_LOW_GUIDANCE_CIQ_COL">"c11281"</definedName>
    <definedName name="IQ_CAPEX_MEDIAN_EST" hidden="1">"c3526"</definedName>
    <definedName name="IQ_CAPEX_MEDIAN_EST_REUT">"c3970"</definedName>
    <definedName name="IQ_CAPEX_MEDIAN_EST_THOM" hidden="1">"c5503"</definedName>
    <definedName name="IQ_CAPEX_NUM_EST" hidden="1">"c3521"</definedName>
    <definedName name="IQ_CAPEX_NUM_EST_REUT">"c3973"</definedName>
    <definedName name="IQ_CAPEX_NUM_EST_THOM" hidden="1">"c5506"</definedName>
    <definedName name="IQ_CAPEX_PCT_REV">"c19144"</definedName>
    <definedName name="IQ_CAPEX_STDDEV_EST" hidden="1">"c3522"</definedName>
    <definedName name="IQ_CAPEX_STDDEV_EST_REUT">"c3974"</definedName>
    <definedName name="IQ_CAPEX_STDDEV_EST_THOM" hidden="1">"c5507"</definedName>
    <definedName name="IQ_CAPEX_UTI">"c114"</definedName>
    <definedName name="IQ_CAPITAL_ALLOCATION_ADJUSTMENT_FOREIGN_FFIEC">"c15389"</definedName>
    <definedName name="IQ_CAPITAL_LEASE">"c115"</definedName>
    <definedName name="IQ_CAPITAL_LEASE_1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_UNDER_MANAGE">"c18929"</definedName>
    <definedName name="IQ_CAPITAL_UNDER_MANAGE_CURRENCY">"c19171"</definedName>
    <definedName name="IQ_CAPITAL_UNDER_MANAGE_DATE">"c18930"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"c118"</definedName>
    <definedName name="IQ_CASH_1">"c1458"</definedName>
    <definedName name="IQ_CASH_ACQUIRE_CF">"c1630"</definedName>
    <definedName name="IQ_CASH_ACQUIRE_CF_1">"c116"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ER_SUB">"c15763"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EPOSITORY_INSTIT_US_DOM_FFIEC">"c15288"</definedName>
    <definedName name="IQ_CASH_DIVIDENDS_NET_INCOME_FDIC" hidden="1">"c6738"</definedName>
    <definedName name="IQ_CASH_DUE_BANKS">"c118"</definedName>
    <definedName name="IQ_CASH_DUE_BANKS_1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 hidden="1">"c4154"</definedName>
    <definedName name="IQ_CASH_FLOW_ACT_OR_EST_CIQ">"c4566"</definedName>
    <definedName name="IQ_CASH_FLOW_EST" hidden="1">"c4153"</definedName>
    <definedName name="IQ_CASH_FLOW_GUIDANCE">"c4155"</definedName>
    <definedName name="IQ_CASH_FLOW_GUIDANCE_CIQ">"c4567"</definedName>
    <definedName name="IQ_CASH_FLOW_GUIDANCE_CIQ_COL">"c11216"</definedName>
    <definedName name="IQ_CASH_FLOW_HIGH_EST" hidden="1">"c4156"</definedName>
    <definedName name="IQ_CASH_FLOW_HIGH_GUIDANCE">"c4201"</definedName>
    <definedName name="IQ_CASH_FLOW_HIGH_GUIDANCE_CIQ">"c4613"</definedName>
    <definedName name="IQ_CASH_FLOW_HIGH_GUIDANCE_CIQ_COL">"c11262"</definedName>
    <definedName name="IQ_CASH_FLOW_LOW_EST" hidden="1">"c4157"</definedName>
    <definedName name="IQ_CASH_FLOW_LOW_GUIDANCE">"c4241"</definedName>
    <definedName name="IQ_CASH_FLOW_LOW_GUIDANCE_CIQ">"c4653"</definedName>
    <definedName name="IQ_CASH_FLOW_LOW_GUIDANCE_CIQ_COL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>"c15282"</definedName>
    <definedName name="IQ_CASH_IN_PROCESS_FDIC" hidden="1">"c6386"</definedName>
    <definedName name="IQ_CASH_INTEREST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 hidden="1">"c4164"</definedName>
    <definedName name="IQ_CASH_OPER_ACT_OR_EST_CIQ">"c4576"</definedName>
    <definedName name="IQ_CASH_OPER_AP">"c8888"</definedName>
    <definedName name="IQ_CASH_OPER_AP_ABS">"c8907"</definedName>
    <definedName name="IQ_CASH_OPER_EST" hidden="1">"c4163"</definedName>
    <definedName name="IQ_CASH_OPER_GUIDANCE" hidden="1">"c4165"</definedName>
    <definedName name="IQ_CASH_OPER_GUIDANCE_CIQ">"c4577"</definedName>
    <definedName name="IQ_CASH_OPER_GUIDANCE_CIQ_COL">"c11226"</definedName>
    <definedName name="IQ_CASH_OPER_HIGH_EST" hidden="1">"c4166"</definedName>
    <definedName name="IQ_CASH_OPER_HIGH_GUIDANCE" hidden="1">"c4185"</definedName>
    <definedName name="IQ_CASH_OPER_HIGH_GUIDANCE_CIQ">"c4597"</definedName>
    <definedName name="IQ_CASH_OPER_HIGH_GUIDANCE_CIQ_COL">"c11246"</definedName>
    <definedName name="IQ_CASH_OPER_LOW_EST" hidden="1">"c4244"</definedName>
    <definedName name="IQ_CASH_OPER_LOW_GUIDANCE" hidden="1">"c4225"</definedName>
    <definedName name="IQ_CASH_OPER_LOW_GUIDANCE_CIQ">"c4637"</definedName>
    <definedName name="IQ_CASH_OPER_LOW_GUIDANCE_CIQ_COL">"c11286"</definedName>
    <definedName name="IQ_CASH_OPER_MEDIAN_EST" hidden="1">"c4245"</definedName>
    <definedName name="IQ_CASH_OPER_NAME_AP">"c8926"</definedName>
    <definedName name="IQ_CASH_OPER_NAME_AP_ABS">"c8945"</definedName>
    <definedName name="IQ_CASH_OPER_NUM_EST" hidden="1">"c4246"</definedName>
    <definedName name="IQ_CASH_OPER_STDDEV_EST" hidden="1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OTHER_BANKS_FOREIGN_COUNTRIES_FFIEC">"c15283"</definedName>
    <definedName name="IQ_CASH_OTHER_US_COMM_BANK_DEP_INSTIT_FFIEC">"c15281"</definedName>
    <definedName name="IQ_CASH_SEGREG">"c123"</definedName>
    <definedName name="IQ_CASH_SHARE">"c1911"</definedName>
    <definedName name="IQ_CASH_ST">"c124"</definedName>
    <definedName name="IQ_CASH_ST_1">"c1355"</definedName>
    <definedName name="IQ_CASH_ST_INVEST">"c124"</definedName>
    <definedName name="IQ_CASH_ST_INVEST_EST" hidden="1">"c4249"</definedName>
    <definedName name="IQ_CASH_ST_INVEST_GUIDANCE">"c4250"</definedName>
    <definedName name="IQ_CASH_ST_INVEST_GUIDANCE_CIQ">"c4776"</definedName>
    <definedName name="IQ_CASH_ST_INVEST_GUIDANCE_CIQ_COL">"c11423"</definedName>
    <definedName name="IQ_CASH_ST_INVEST_HIGH_EST" hidden="1">"c4251"</definedName>
    <definedName name="IQ_CASH_ST_INVEST_HIGH_GUIDANCE">"c4195"</definedName>
    <definedName name="IQ_CASH_ST_INVEST_HIGH_GUIDANCE_CIQ">"c4607"</definedName>
    <definedName name="IQ_CASH_ST_INVEST_HIGH_GUIDANCE_CIQ_COL">"c11256"</definedName>
    <definedName name="IQ_CASH_ST_INVEST_LOW_EST" hidden="1">"c4252"</definedName>
    <definedName name="IQ_CASH_ST_INVEST_LOW_GUIDANCE">"c4235"</definedName>
    <definedName name="IQ_CASH_ST_INVEST_LOW_GUIDANCE_CIQ">"c4647"</definedName>
    <definedName name="IQ_CASH_ST_INVEST_LOW_GUIDANCE_CIQ_COL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>"c15263"</definedName>
    <definedName name="IQ_CASH_STRUCTURED_PRODUCTS_FFIEC">"c15260"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ATASTROPHIC_LOSS_RATIO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>"c13119"</definedName>
    <definedName name="IQ_CDS_DERIVATIVES_GUARANTOR_FFIEC">"c13112"</definedName>
    <definedName name="IQ_CDS_EVAL_DATE" hidden="1">"c6029"</definedName>
    <definedName name="IQ_CDS_LIST">"c13510"</definedName>
    <definedName name="IQ_CDS_LOAN_LIST">"c13518"</definedName>
    <definedName name="IQ_CDS_MID" hidden="1">"c6028"</definedName>
    <definedName name="IQ_CDS_NAME" hidden="1">"c6034"</definedName>
    <definedName name="IQ_CDS_SENIOR_LIST">"c13508"</definedName>
    <definedName name="IQ_CDS_SUB_LIST">"c13509"</definedName>
    <definedName name="IQ_CDS_TERM" hidden="1">"c6030"</definedName>
    <definedName name="IQ_CDS_TYPE" hidden="1">"c6025"</definedName>
    <definedName name="IQ_CEDED_AH_EARNED">"c2743"</definedName>
    <definedName name="IQ_CEDED_CLAIM_ADJ_EXP_RESERVE_BOP">"c15875"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LOSSES">"c15872"</definedName>
    <definedName name="IQ_CEDED_PC_EARNED">"c2748"</definedName>
    <definedName name="IQ_CEDED_PREMIUMS_EARNED_GROSS_PREMIUMS_EARNED">"c15887"</definedName>
    <definedName name="IQ_CEDED_PREMIUMS_WRITTEN_GROSS_PREMIUMS_WRITTEN">"c15885"</definedName>
    <definedName name="IQ_CEDED_WRITTEN">"c2727"</definedName>
    <definedName name="IQ_CEO_ID">"c15210"</definedName>
    <definedName name="IQ_CEO_NAME">"c15209"</definedName>
    <definedName name="IQ_CERTIFIED_OFFICIAL_CHECKS_TRANS_ACCTS_FFIEC">"c15320"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O_ID">"c15212"</definedName>
    <definedName name="IQ_CFO_NAME">"c15211"</definedName>
    <definedName name="IQ_CFPS_ACT_OR_EST" hidden="1">"c2217"</definedName>
    <definedName name="IQ_CFPS_ACT_OR_EST_REUT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REUT_CURRENCY_CURRENCY_REUT" hidden="1">"c12526"</definedName>
    <definedName name="IQ_CFPS_DET_EST_THOM" hidden="1">"c12078"</definedName>
    <definedName name="IQ_CFPS_EST">"c1667"</definedName>
    <definedName name="IQ_CFPS_EST_REUT">"c3844"</definedName>
    <definedName name="IQ_CFPS_EST_THOM" hidden="1">"c4006"</definedName>
    <definedName name="IQ_CFPS_GUIDANCE" hidden="1">"c4256"</definedName>
    <definedName name="IQ_CFPS_GUIDANCE_CIQ">"c4782"</definedName>
    <definedName name="IQ_CFPS_GUIDANCE_CIQ_COL">"c11429"</definedName>
    <definedName name="IQ_CFPS_HIGH_EST">"c1669"</definedName>
    <definedName name="IQ_CFPS_HIGH_EST_REUT">"c3846"</definedName>
    <definedName name="IQ_CFPS_HIGH_EST_THOM" hidden="1">"c4008"</definedName>
    <definedName name="IQ_CFPS_HIGH_GUIDANCE" hidden="1">"c4167"</definedName>
    <definedName name="IQ_CFPS_HIGH_GUIDANCE_CIQ">"c4579"</definedName>
    <definedName name="IQ_CFPS_HIGH_GUIDANCE_CIQ_COL">"c11228"</definedName>
    <definedName name="IQ_CFPS_LOW_EST">"c1670"</definedName>
    <definedName name="IQ_CFPS_LOW_EST_REUT">"c3847"</definedName>
    <definedName name="IQ_CFPS_LOW_EST_THOM" hidden="1">"c4009"</definedName>
    <definedName name="IQ_CFPS_LOW_GUIDANCE" hidden="1">"c4207"</definedName>
    <definedName name="IQ_CFPS_LOW_GUIDANCE_CIQ">"c4619"</definedName>
    <definedName name="IQ_CFPS_LOW_GUIDANCE_CIQ_COL">"c11268"</definedName>
    <definedName name="IQ_CFPS_MEDIAN_EST">"c1668"</definedName>
    <definedName name="IQ_CFPS_MEDIAN_EST_REUT">"c3845"</definedName>
    <definedName name="IQ_CFPS_MEDIAN_EST_THOM" hidden="1">"c4007"</definedName>
    <definedName name="IQ_CFPS_NUM_EST">"c1671"</definedName>
    <definedName name="IQ_CFPS_NUM_EST_REUT">"c3848"</definedName>
    <definedName name="IQ_CFPS_NUM_EST_THOM" hidden="1">"c4010"</definedName>
    <definedName name="IQ_CFPS_STDDEV_EST">"c1672"</definedName>
    <definedName name="IQ_CFPS_STDDEV_EST_REUT">"c3849"</definedName>
    <definedName name="IQ_CFPS_STDDEV_EST_THOM" hidden="1">"c4011"</definedName>
    <definedName name="IQ_CH">110000</definedName>
    <definedName name="IQ_CHAIRMAN_ID">"c15218"</definedName>
    <definedName name="IQ_CHAIRMAN_NAME">"c15217"</definedName>
    <definedName name="IQ_CHANGE_AP">"c133"</definedName>
    <definedName name="IQ_CHANGE_AP_BNK">"c134"</definedName>
    <definedName name="IQ_CHANGE_AP_BR" hidden="1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 hidden="1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F_TAX_TOTAL">"c15557"</definedName>
    <definedName name="IQ_CHANGE_DEPOSIT_ACCT">"c148"</definedName>
    <definedName name="IQ_CHANGE_FAIR_VALUE_FINANCIAL_LIAB_T1_FFIEC">"c13138"</definedName>
    <definedName name="IQ_CHANGE_FAIR_VALUE_OPTIONS_FFIEC">"c13045"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FC_UNUSED_UNUSED_UNUSED" hidden="1">"c8500"</definedName>
    <definedName name="IQ_CHANGE_INVENT_REAL_APR_UNUSED">"c7620"</definedName>
    <definedName name="IQ_CHANGE_INVENT_REAL_APR_UNUSED_UNUSED_UNUSED" hidden="1">"c7620"</definedName>
    <definedName name="IQ_CHANGE_INVENT_REAL_FC_UNUSED">"c7840"</definedName>
    <definedName name="IQ_CHANGE_INVENT_REAL_FC_UNUSED_UNUSED_UNUSED" hidden="1">"c7840"</definedName>
    <definedName name="IQ_CHANGE_INVENT_REAL_POP_FC_UNUSED">"c8060"</definedName>
    <definedName name="IQ_CHANGE_INVENT_REAL_POP_FC_UNUSED_UNUSED_UNUSED" hidden="1">"c8060"</definedName>
    <definedName name="IQ_CHANGE_INVENT_REAL_POP_UNUSED">"c7180"</definedName>
    <definedName name="IQ_CHANGE_INVENT_REAL_POP_UNUSED_UNUSED_UNUSED" hidden="1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NUSED_UNUSED_UNUSED" hidden="1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FC_UNUSED_UNUSED_UNUSED" hidden="1">"c8280"</definedName>
    <definedName name="IQ_CHANGE_INVENT_REAL_YOY_UNUSED">"c7400"</definedName>
    <definedName name="IQ_CHANGE_INVENT_REAL_YOY_UNUSED_UNUSED_UNUSED" hidden="1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 hidden="1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 hidden="1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UNRECOG_TAX_BENEFIT_1_YR_MAX">"c15747"</definedName>
    <definedName name="IQ_CHANGE_UNRECOG_TAX_BENEFIT_1_YR_MIN">"c15746"</definedName>
    <definedName name="IQ_CHANGE_WORK_CAP">"c161"</definedName>
    <definedName name="IQ_CHANGES_WORK_CAP">"c161"</definedName>
    <definedName name="IQ_CHANGES_WORK_CAP_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 hidden="1">"c1972"</definedName>
    <definedName name="IQ_CLASSB_OUTSTANDING_FILING_DATE" hidden="1">"c1974"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>"c174"</definedName>
    <definedName name="IQ_CLOSEPRICE_ADJ">"c2115"</definedName>
    <definedName name="IQ_CLOSEPRICE_RT">"CLOSE"</definedName>
    <definedName name="IQ_CMBS_ISSUED_AVAIL_SALE_FFIEC">"c12800"</definedName>
    <definedName name="IQ_CMBS_ISSUED_FFIEC">"c12786"</definedName>
    <definedName name="IQ_CMO_FDIC" hidden="1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AL_SALES_TO_OPERATING_REVENUE_COAL">"c15954"</definedName>
    <definedName name="IQ_COGS">"c175"</definedName>
    <definedName name="IQ_COLLATERAL_TYPE" hidden="1">"c8954"</definedName>
    <definedName name="IQ_COLLECTION_DOMESTIC_FDIC" hidden="1">"c6387"</definedName>
    <definedName name="IQ_COM_TARGET_PRICE">"c13606"</definedName>
    <definedName name="IQ_COM_TARGET_PRICE_CIQ">"c13599"</definedName>
    <definedName name="IQ_COM_TARGET_PRICE_HIGH">"c13607"</definedName>
    <definedName name="IQ_COM_TARGET_PRICE_HIGH_CIQ">"c13600"</definedName>
    <definedName name="IQ_COM_TARGET_PRICE_LOW">"c13608"</definedName>
    <definedName name="IQ_COM_TARGET_PRICE_LOW_CIQ">"c13601"</definedName>
    <definedName name="IQ_COM_TARGET_PRICE_MEDIAN">"c13609"</definedName>
    <definedName name="IQ_COM_TARGET_PRICE_MEDIAN_CIQ">"c13602"</definedName>
    <definedName name="IQ_COM_TARGET_PRICE_NUM">"c13604"</definedName>
    <definedName name="IQ_COM_TARGET_PRICE_NUM_CIQ">"c13597"</definedName>
    <definedName name="IQ_COM_TARGET_PRICE_STDDEV">"c13605"</definedName>
    <definedName name="IQ_COM_TARGET_PRICE_STDDEV_CIQ">"c13598"</definedName>
    <definedName name="IQ_COMBINED_RATIO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>"c178"</definedName>
    <definedName name="IQ_COMMERCIAL_INDUSTRIAL_CHARGE_OFFS_FDIC" hidden="1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 hidden="1">"c6317"</definedName>
    <definedName name="IQ_COMMERCIAL_INDUSTRIAL_LOANS_NON_ACCRUAL_FFIEC">"c13323"</definedName>
    <definedName name="IQ_COMMERCIAL_INDUSTRIAL_NET_CHARGE_OFFS_FDIC" hidden="1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 hidden="1">"c6617"</definedName>
    <definedName name="IQ_COMMERCIAL_INDUSTRIAL_RISK_BASED_FFIEC">"c13431"</definedName>
    <definedName name="IQ_COMMERCIAL_INDUSTRIAL_TOTAL_LOANS_FOREIGN_FDIC" hidden="1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 hidden="1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 hidden="1">"c6526"</definedName>
    <definedName name="IQ_COMMERCIAL_RE_GROSS_LOANS_FFIEC">"c13400"</definedName>
    <definedName name="IQ_COMMERCIAL_RE_LOANS_FDIC" hidden="1">"c6312"</definedName>
    <definedName name="IQ_COMMERCIAL_RE_LOANS_TOTAL_LOANS">"c15710"</definedName>
    <definedName name="IQ_COMMERCIAL_RE_RISK_BASED_FFIEC">"c13421"</definedName>
    <definedName name="IQ_COMMISS_FEES">"c180"</definedName>
    <definedName name="IQ_COMMISSION_DEF">"c181"</definedName>
    <definedName name="IQ_COMMITMENTS_BUY_SEC_OTHER_OFF_BS_FFIEC">"c13128"</definedName>
    <definedName name="IQ_COMMITMENTS_COMMERCIAL_RE_UNUSED_FFIEC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>"c13129"</definedName>
    <definedName name="IQ_COMMODITY_EXPOSURE_FFIEC">"c13061"</definedName>
    <definedName name="IQ_COMMODITY_EXPOSURES_FDIC" hidden="1">"c6665"</definedName>
    <definedName name="IQ_COMMON">"c182"</definedName>
    <definedName name="IQ_COMMON_APIC">"c183"</definedName>
    <definedName name="IQ_COMMON_APIC_BNK">"c184"</definedName>
    <definedName name="IQ_COMMON_APIC_BR" hidden="1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 hidden="1">"c6350"</definedName>
    <definedName name="IQ_COMMON_ISSUED">"c197"</definedName>
    <definedName name="IQ_COMMON_ISSUED_BNK">"c198"</definedName>
    <definedName name="IQ_COMMON_ISSUED_BR" hidden="1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 hidden="1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"c182"</definedName>
    <definedName name="IQ_COMMON_STOCK_1">"c1358"</definedName>
    <definedName name="IQ_COMMON_STOCK_FFIEC">"c12876"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ICKER_NO_EXCH">"c15490"</definedName>
    <definedName name="IQ_COMPANY_TYPE">"c2096"</definedName>
    <definedName name="IQ_COMPANY_WEBSITE">"c220"</definedName>
    <definedName name="IQ_COMPANY_ZIP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ITUENTS">"c19169"</definedName>
    <definedName name="IQ_CONSTRUCTION_DEV_LOANS_FDIC" hidden="1">"c6313"</definedName>
    <definedName name="IQ_CONSTRUCTION_LAND_DEV_DOM_FFIEC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>"c12900"</definedName>
    <definedName name="IQ_CONSTRUCTION_LOANS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ASES_LL_REC_FFIEC">"c12895"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INGENT_LIABILITIES">"c18873"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>"c13742"</definedName>
    <definedName name="IQ_CONTRIBUTOR_NAME">"c13735"</definedName>
    <definedName name="IQ_CONTRIBUTOR_START_DATE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>"c12964"</definedName>
    <definedName name="IQ_CONVERSION_PREF_FFIEC">"c12962"</definedName>
    <definedName name="IQ_CONVERT">"c2536"</definedName>
    <definedName name="IQ_CONVERT_DEBT">"c224"</definedName>
    <definedName name="IQ_CONVERT_PCT">"c2537"</definedName>
    <definedName name="IQ_CONVEXITY" hidden="1">"c2182"</definedName>
    <definedName name="IQ_CONVEYED_TO_OTHERS_FDIC" hidden="1">"c6534"</definedName>
    <definedName name="IQ_COO_ID">"c15222"</definedName>
    <definedName name="IQ_COO_NAME">"c15221"</definedName>
    <definedName name="IQ_CORE_CAPITAL_RATIO_FDIC" hidden="1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>"c8381"</definedName>
    <definedName name="IQ_CORP_GOODS_PRICE_INDEX_APR_FC_UNUSED_UNUSED_UNUSED" hidden="1">"c8381"</definedName>
    <definedName name="IQ_CORP_GOODS_PRICE_INDEX_APR_UNUSED">"c7501"</definedName>
    <definedName name="IQ_CORP_GOODS_PRICE_INDEX_APR_UNUSED_UNUSED_UNUSED" hidden="1">"c7501"</definedName>
    <definedName name="IQ_CORP_GOODS_PRICE_INDEX_FC_UNUSED">"c7721"</definedName>
    <definedName name="IQ_CORP_GOODS_PRICE_INDEX_FC_UNUSED_UNUSED_UNUSED" hidden="1">"c7721"</definedName>
    <definedName name="IQ_CORP_GOODS_PRICE_INDEX_POP_FC_UNUSED">"c7941"</definedName>
    <definedName name="IQ_CORP_GOODS_PRICE_INDEX_POP_FC_UNUSED_UNUSED_UNUSED" hidden="1">"c7941"</definedName>
    <definedName name="IQ_CORP_GOODS_PRICE_INDEX_POP_UNUSED">"c7061"</definedName>
    <definedName name="IQ_CORP_GOODS_PRICE_INDEX_POP_UNUSED_UNUSED_UNUSED" hidden="1">"c7061"</definedName>
    <definedName name="IQ_CORP_GOODS_PRICE_INDEX_UNUSED">"c6841"</definedName>
    <definedName name="IQ_CORP_GOODS_PRICE_INDEX_UNUSED_UNUSED_UNUSED" hidden="1">"c6841"</definedName>
    <definedName name="IQ_CORP_GOODS_PRICE_INDEX_YOY_FC_UNUSED">"c8161"</definedName>
    <definedName name="IQ_CORP_GOODS_PRICE_INDEX_YOY_FC_UNUSED_UNUSED_UNUSED" hidden="1">"c8161"</definedName>
    <definedName name="IQ_CORP_GOODS_PRICE_INDEX_YOY_UNUSED">"c7281"</definedName>
    <definedName name="IQ_CORP_GOODS_PRICE_INDEX_YOY_UNUSED_UNUSED_UNUSED" hidden="1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RPORATE_OVER_TOTAL">"c13767"</definedName>
    <definedName name="IQ_COST_BORROWED_FUNDS_FFIEC">"c13492"</definedName>
    <definedName name="IQ_COST_BORROWING">"c2936"</definedName>
    <definedName name="IQ_COST_BORROWINGS">"c225"</definedName>
    <definedName name="IQ_COST_CAPITAL_NEW_BUSINESS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 hidden="1">"c6725"</definedName>
    <definedName name="IQ_COST_REV">"c226"</definedName>
    <definedName name="IQ_COST_REVENUE">"c226"</definedName>
    <definedName name="IQ_COST_REVENUE_1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 hidden="1">"c8965"</definedName>
    <definedName name="IQ_COVERAGE_RATIO">"c15243"</definedName>
    <definedName name="IQ_COVERED_POPS">"c2124"</definedName>
    <definedName name="IQ_COVERED_WIRELESS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 hidden="1">"c6652"</definedName>
    <definedName name="IQ_CREDIT_CARD_FEE">"c231"</definedName>
    <definedName name="IQ_CREDIT_CARD_FEE_BNK">"c231"</definedName>
    <definedName name="IQ_CREDIT_CARD_FEE_FIN">"c1583"</definedName>
    <definedName name="IQ_CREDIT_CARD_GROSS_LOANS_FFIEC">"c13412"</definedName>
    <definedName name="IQ_CREDIT_CARD_INTERCHANGE_FEES_FFIEC">"c13046"</definedName>
    <definedName name="IQ_CREDIT_CARD_LINES_FDIC" hidden="1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 hidden="1">"c6319"</definedName>
    <definedName name="IQ_CREDIT_CARD_LOANS_NON_ACCRUAL_FFIEC">"c13324"</definedName>
    <definedName name="IQ_CREDIT_CARD_LOANS_RECOV_FFIEC">"c13202"</definedName>
    <definedName name="IQ_CREDIT_CARD_NET_CHARGE_OFFS_FDIC" hidden="1">"c6654"</definedName>
    <definedName name="IQ_CREDIT_CARD_RECOVERIES_FDIC" hidden="1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>"c10038"</definedName>
    <definedName name="IQ_CREDIT_EXPOSURE_FFIEC">"c13062"</definedName>
    <definedName name="IQ_CREDIT_LOSS_CF">"c232"</definedName>
    <definedName name="IQ_CREDIT_LOSS_PROVISION_NET_CHARGE_OFFS_FDIC" hidden="1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>"c2094"</definedName>
    <definedName name="IQ_CURR_ACCT_BALANCE_APR_FC_UNUSED">"c8387"</definedName>
    <definedName name="IQ_CURR_ACCT_BALANCE_APR_FC_UNUSED_UNUSED_UNUSED" hidden="1">"c8387"</definedName>
    <definedName name="IQ_CURR_ACCT_BALANCE_APR_UNUSED">"c7507"</definedName>
    <definedName name="IQ_CURR_ACCT_BALANCE_APR_UNUSED_UNUSED_UNUSED" hidden="1">"c7507"</definedName>
    <definedName name="IQ_CURR_ACCT_BALANCE_FC_UNUSED">"c7727"</definedName>
    <definedName name="IQ_CURR_ACCT_BALANCE_FC_UNUSED_UNUSED_UNUSED" hidden="1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FC_UNUSED_UNUSED_UNUSED" hidden="1">"c7947"</definedName>
    <definedName name="IQ_CURR_ACCT_BALANCE_POP_UNUSED">"c7067"</definedName>
    <definedName name="IQ_CURR_ACCT_BALANCE_POP_UNUSED_UNUSED_UNUSED" hidden="1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NUSED_UNUSED_UNUSED" hidden="1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FC_UNUSED_UNUSED_UNUSED" hidden="1">"c8167"</definedName>
    <definedName name="IQ_CURR_ACCT_BALANCE_YOY_UNUSED">"c7287"</definedName>
    <definedName name="IQ_CURR_ACCT_BALANCE_YOY_UNUSED_UNUSED_UNUSED" hidden="1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_TAXES">"c19141"</definedName>
    <definedName name="IQ_CURRENCY_COIN_DOM_FFIEC">"c15287"</definedName>
    <definedName name="IQ_CURRENCY_COIN_DOMESTIC_FDIC" hidden="1">"c6388"</definedName>
    <definedName name="IQ_CURRENCY_FACTOR_BS">"c233"</definedName>
    <definedName name="IQ_CURRENCY_FACTOR_IS">"c234"</definedName>
    <definedName name="IQ_CURRENCY_GAIN">"c235"</definedName>
    <definedName name="IQ_CURRENCY_GAIN_BR" hidden="1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 hidden="1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 hidden="1">"c2245"</definedName>
    <definedName name="IQ_CUST_PREMISE_EQUIP_CABLE_INVEST">"c15801"</definedName>
    <definedName name="IQ_CUSTOMER_LIAB_ACCEPTANCES_OUT_FFIEC">"c12835"</definedName>
    <definedName name="IQ_CY">10000</definedName>
    <definedName name="IQ_DA">"c247"</definedName>
    <definedName name="IQ_DA_BR" hidden="1">"c248"</definedName>
    <definedName name="IQ_DA_CF">"c249"</definedName>
    <definedName name="IQ_DA_CF_BNK">"c250"</definedName>
    <definedName name="IQ_DA_CF_BR" hidden="1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 hidden="1">"c260"</definedName>
    <definedName name="IQ_DA_SUPPL_CF">"c261"</definedName>
    <definedName name="IQ_DA_SUPPL_CF_BNK">"c262"</definedName>
    <definedName name="IQ_DA_SUPPL_CF_BR" hidden="1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A_PROCESSING_EXP_FFIEC">"c13047"</definedName>
    <definedName name="IQ_DATED_DATE" hidden="1">"c2185"</definedName>
    <definedName name="IQ_DAY_COUNT" hidden="1">"c2161"</definedName>
    <definedName name="IQ_DAYS_COVER_SHORT">"c1578"</definedName>
    <definedName name="IQ_DAYS_DELAY" hidden="1">"c8963"</definedName>
    <definedName name="IQ_DAYS_INVENTORY_OUT">"c273"</definedName>
    <definedName name="IQ_DAYS_PAY_OUTST">"c274"</definedName>
    <definedName name="IQ_DAYS_PAY_OUTST_1">"c1362"</definedName>
    <definedName name="IQ_DAYS_PAYABLE_OUT">"c274"</definedName>
    <definedName name="IQ_DAYS_SALES_OUT">"c275"</definedName>
    <definedName name="IQ_DAYS_SALES_OUTST">"c275"</definedName>
    <definedName name="IQ_DAYS_SALES_OUTST_1">"c1363"</definedName>
    <definedName name="IQ_DEBT_1_5_INVEST_SECURITIES_FFIEC">"c13465"</definedName>
    <definedName name="IQ_DEBT_ADJ">"c2515"</definedName>
    <definedName name="IQ_DEBT_ADJ_PCT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>"c2938"</definedName>
    <definedName name="IQ_DEBT_EQUIV_OPER_LEASE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>"c301"</definedName>
    <definedName name="IQ_DEF_ACQ_CST_1">"c1364"</definedName>
    <definedName name="IQ_DEF_AMORT">"c276"</definedName>
    <definedName name="IQ_DEF_AMORT_BNK">"c277"</definedName>
    <definedName name="IQ_DEF_AMORT_BR" hidden="1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 hidden="1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 hidden="1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"c313"</definedName>
    <definedName name="IQ_DEF_INC_TAX_1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 hidden="1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 hidden="1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CONTINGENT_RENT">"c16181"</definedName>
    <definedName name="IQ_DEFERRED_DOMESTIC_TAXES">"c2077"</definedName>
    <definedName name="IQ_DEFERRED_FOREIGN_TAXES">"c2078"</definedName>
    <definedName name="IQ_DEFERRED_INC_TAX">"c315"</definedName>
    <definedName name="IQ_DEFERRED_INC_TAX_1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>"c147"</definedName>
    <definedName name="IQ_DEFERRED_TAXES_1">"c1356"</definedName>
    <definedName name="IQ_DEFERRED_TAXES_TOTAL">"c19142"</definedName>
    <definedName name="IQ_DELIVERED_HOMES_NEW_ORDERS">"c15821"</definedName>
    <definedName name="IQ_DELIVERED_HOMES_PRICE_NEW_ORDER_PRICE">"c15822"</definedName>
    <definedName name="IQ_DEMAND_DEP">"c320"</definedName>
    <definedName name="IQ_DEMAND_DEPOSITS_COMMERCIAL_BANK_SUBS_FFIEC">"c12945"</definedName>
    <definedName name="IQ_DEMAND_DEPOSITS_FDIC" hidden="1">"c6489"</definedName>
    <definedName name="IQ_DEMAND_DEPOSITS_TOT_DEPOSITS_FFIEC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>"c321"</definedName>
    <definedName name="IQ_DEPOSITS_FOREIGN_BANKS_FOREIGN_AGENCIES_FFIEC">"c15344"</definedName>
    <definedName name="IQ_DEPOSITS_FOREIGN_FFIEC">"c12853"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100K_COMMERCIAL_BANK_SUBS_FFIEC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>"c247"</definedName>
    <definedName name="IQ_DEPRE_AMORT_1">"c1360"</definedName>
    <definedName name="IQ_DEPRE_AMORT_SUPPL">"c1593"</definedName>
    <definedName name="IQ_DEPRE_DEPLE">"c261"</definedName>
    <definedName name="IQ_DEPRE_DEPLE_1">"c1361"</definedName>
    <definedName name="IQ_DEPRE_SUPP">"c1443"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 hidden="1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>"c322"</definedName>
    <definedName name="IQ_DESCRIPTION_LONG_1">"c1520"</definedName>
    <definedName name="IQ_DEVELOP_LAND">"c323"</definedName>
    <definedName name="IQ_DEVELOPMENT_EXPENSE">"c16040"</definedName>
    <definedName name="IQ_DEVELOPMENT_REVENUE">"c16024"</definedName>
    <definedName name="IQ_DIC">"c13834"</definedName>
    <definedName name="IQ_DIFF_LASTCLOSE_TARGET_PRICE">"c1854"</definedName>
    <definedName name="IQ_DIFF_LASTCLOSE_TARGET_PRICE_CIQ">"c4767"</definedName>
    <definedName name="IQ_DIFF_LASTCLOSE_TARGET_PRICE_REUT">"c5436"</definedName>
    <definedName name="IQ_DIFF_LASTCLOSE_TARGET_PRICE_THOM" hidden="1">"c5278"</definedName>
    <definedName name="IQ_DIG_SUB_BASIC_SUB">"c15788"</definedName>
    <definedName name="IQ_DIG_SUB_VIDEO_SUB">"c15788"</definedName>
    <definedName name="IQ_DIGITAL_SUB_TOTAL_HOMES_PASSED">"c15769"</definedName>
    <definedName name="IQ_DIGITAL_VIDEO_PENETRATION">"c15768"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>"c326"</definedName>
    <definedName name="IQ_DILUT_WEIGHT_EST" hidden="1">"c4269"</definedName>
    <definedName name="IQ_DILUT_WEIGHT_GUIDANCE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>"c2740"</definedName>
    <definedName name="IQ_DIRECT_EARNED">"c2730"</definedName>
    <definedName name="IQ_DIRECT_INDIRECT_RE_VENTURES_FFIEC">"c15266"</definedName>
    <definedName name="IQ_DIRECT_INDIRECT_RE_VENTURES_UNCONSOL_FFIEC">"c15274"</definedName>
    <definedName name="IQ_DIRECT_LIFE_EARNED">"c2735"</definedName>
    <definedName name="IQ_DIRECT_LIFE_IN_FORCE">"c2765"</definedName>
    <definedName name="IQ_DIRECT_LOSSES">"c15869"</definedName>
    <definedName name="IQ_DIRECT_PC_EARNED">"c2745"</definedName>
    <definedName name="IQ_DIRECT_WRITTEN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>"c333"</definedName>
    <definedName name="IQ_DISCONT_OPER_1">"c1367"</definedName>
    <definedName name="IQ_DISCOUNT_RATE_PENSION_DOMESTIC">"c327"</definedName>
    <definedName name="IQ_DISCOUNT_RATE_PENSION_FOREIGN">"c328"</definedName>
    <definedName name="IQ_DISCRETIONARY_CAPEX">"c16183"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 hidden="1">"c4278"</definedName>
    <definedName name="IQ_DISTRIBUTABLE_CASH_ACT_OR_EST_CIQ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>"c4804"</definedName>
    <definedName name="IQ_DISTRIBUTABLE_CASH_GUIDANCE_CIQ_COL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>"c4610"</definedName>
    <definedName name="IQ_DISTRIBUTABLE_CASH_HIGH_GUIDANCE_CIQ_COL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>"c4650"</definedName>
    <definedName name="IQ_DISTRIBUTABLE_CASH_LOW_GUIDANCE_CIQ_COL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>"c3005"</definedName>
    <definedName name="IQ_DISTRIBUTABLE_CASH_PER_SHARE_DILUTED">"c16191"</definedName>
    <definedName name="IQ_DISTRIBUTABLE_CASH_SHARE">"c3003"</definedName>
    <definedName name="IQ_DISTRIBUTABLE_CASH_SHARE_ACT_OR_EST" hidden="1">"c4286"</definedName>
    <definedName name="IQ_DISTRIBUTABLE_CASH_SHARE_ACT_OR_EST_CIQ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>"c4812"</definedName>
    <definedName name="IQ_DISTRIBUTABLE_CASH_SHARE_GUIDANCE_CIQ_COL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>"c4611"</definedName>
    <definedName name="IQ_DISTRIBUTABLE_CASH_SHARE_HIGH_GUIDANCE_CIQ_COL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>"c4651"</definedName>
    <definedName name="IQ_DISTRIBUTABLE_CASH_SHARE_LOW_GUIDANCE_CIQ_COL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>"c16189"</definedName>
    <definedName name="IQ_DISTRIBUTABLE_CASH_SHARES_DILUTED">"c16190"</definedName>
    <definedName name="IQ_DISTRIBUTABLE_CASH_STDDEV_EST" hidden="1">"c4294"</definedName>
    <definedName name="IQ_DISTRIBUTABLE_CASH_STDDEV_EST_CIQ" hidden="1">"c4819"</definedName>
    <definedName name="IQ_DIV_AMOUNT">"c3041"</definedName>
    <definedName name="IQ_DIV_PAYMENT_DATE">"c2106"</definedName>
    <definedName name="IQ_DIV_PAYMENT_DATE_1">"c2106"</definedName>
    <definedName name="IQ_DIV_PAYMENT_TYPE">"c12752"</definedName>
    <definedName name="IQ_DIV_RECORD_DATE">"c2105"</definedName>
    <definedName name="IQ_DIV_RECORD_DATE_1">"c2105"</definedName>
    <definedName name="IQ_DIV_SHARE">"c330"</definedName>
    <definedName name="IQ_DIVEST_CF">"c331"</definedName>
    <definedName name="IQ_DIVID_SHARE">"c330"</definedName>
    <definedName name="IQ_DIVID_SHARE_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>"c332"</definedName>
    <definedName name="IQ_DIVIDENDS_DECLARED_COMMON_FDIC" hidden="1">"c6659"</definedName>
    <definedName name="IQ_DIVIDENDS_DECLARED_COMMON_FFIEC">"c12969"</definedName>
    <definedName name="IQ_DIVIDENDS_DECLARED_PREFERRED_FDIC" hidden="1">"c6658"</definedName>
    <definedName name="IQ_DIVIDENDS_DECLARED_PREFERRED_FFIEC">"c12968"</definedName>
    <definedName name="IQ_DIVIDENDS_FDIC" hidden="1">"c6660"</definedName>
    <definedName name="IQ_DIVIDENDS_NET_INCOME_FFIEC">"c13349"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 hidden="1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 hidden="1">"c6032"</definedName>
    <definedName name="IQ_DOM_OFFICE_DEPOSITS_TOT_DEPOSITS_FFIEC">"c13910"</definedName>
    <definedName name="IQ_DPAC">"c2801"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 hidden="1">"c2218"</definedName>
    <definedName name="IQ_DPS_ACT_OR_EST_REUT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>"c1674"</definedName>
    <definedName name="IQ_DPS_EST_BOTTOM_UP" hidden="1">"c5493"</definedName>
    <definedName name="IQ_DPS_EST_BOTTOM_UP_REUT">"c5501"</definedName>
    <definedName name="IQ_DPS_EST_REUT">"c3851"</definedName>
    <definedName name="IQ_DPS_EST_THOM" hidden="1">"c4013"</definedName>
    <definedName name="IQ_DPS_GUIDANCE" hidden="1">"c4302"</definedName>
    <definedName name="IQ_DPS_GUIDANCE_CIQ">"c4827"</definedName>
    <definedName name="IQ_DPS_GUIDANCE_CIQ_COL">"c11474"</definedName>
    <definedName name="IQ_DPS_HIGH_EST">"c1676"</definedName>
    <definedName name="IQ_DPS_HIGH_EST_REUT">"c3853"</definedName>
    <definedName name="IQ_DPS_HIGH_EST_THOM" hidden="1">"c4015"</definedName>
    <definedName name="IQ_DPS_HIGH_GUIDANCE" hidden="1">"c4168"</definedName>
    <definedName name="IQ_DPS_HIGH_GUIDANCE_CIQ">"c4580"</definedName>
    <definedName name="IQ_DPS_HIGH_GUIDANCE_CIQ_COL">"c11229"</definedName>
    <definedName name="IQ_DPS_LOW_EST">"c1677"</definedName>
    <definedName name="IQ_DPS_LOW_EST_REUT">"c3854"</definedName>
    <definedName name="IQ_DPS_LOW_EST_THOM" hidden="1">"c4016"</definedName>
    <definedName name="IQ_DPS_LOW_GUIDANCE" hidden="1">"c4208"</definedName>
    <definedName name="IQ_DPS_LOW_GUIDANCE_CIQ">"c4620"</definedName>
    <definedName name="IQ_DPS_LOW_GUIDANCE_CIQ_COL">"c11269"</definedName>
    <definedName name="IQ_DPS_MEDIAN_EST">"c1675"</definedName>
    <definedName name="IQ_DPS_MEDIAN_EST_REUT">"c3852"</definedName>
    <definedName name="IQ_DPS_MEDIAN_EST_THOM" hidden="1">"c4014"</definedName>
    <definedName name="IQ_DPS_NUM_EST">"c1678"</definedName>
    <definedName name="IQ_DPS_NUM_EST_REUT">"c3855"</definedName>
    <definedName name="IQ_DPS_NUM_EST_THOM" hidden="1">"c4017"</definedName>
    <definedName name="IQ_DPS_STDDEV_EST">"c1679"</definedName>
    <definedName name="IQ_DPS_STDDEV_EST_REUT">"c3856"</definedName>
    <definedName name="IQ_DPS_STDDEV_EST_THOM" hidden="1">"c4018"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 hidden="1">"c2181"</definedName>
    <definedName name="IQ_EARNING_ASSET_INT_BEAR_LIABILITIES">"c15703"</definedName>
    <definedName name="IQ_EARNING_ASSET_YIELD">"c343"</definedName>
    <definedName name="IQ_EARNING_ASSETS_AVG_ASSETS_FFIEC">"c13354"</definedName>
    <definedName name="IQ_EARNING_ASSETS_FDIC" hidden="1">"c6360"</definedName>
    <definedName name="IQ_EARNING_ASSETS_QUARTERLY_AVG_FFIEC">"c13086"</definedName>
    <definedName name="IQ_EARNING_ASSETS_REPRICE_ASSETS_TOT_FFIEC">"c13451"</definedName>
    <definedName name="IQ_EARNING_ASSETS_YIELD_FDIC" hidden="1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 hidden="1">"c5314"</definedName>
    <definedName name="IQ_EARNINGS_ANNOUNCE_DATE_THOM" hidden="1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 hidden="1">"c6735"</definedName>
    <definedName name="IQ_EARNINGS_LIFE_INSURANCE_FFIEC">"c13041"</definedName>
    <definedName name="IQ_EARNINGS_PERIOD_COVERED">"c9958"</definedName>
    <definedName name="IQ_EARNINGS_PERIOD_GROUP">"c9944"</definedName>
    <definedName name="IQ_EBIT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 hidden="1">"c2219"</definedName>
    <definedName name="IQ_EBIT_ACT_OR_EST_REUT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>"c3498"</definedName>
    <definedName name="IQ_EBIT_EQ_INC_EXCL_SBC">"c3502"</definedName>
    <definedName name="IQ_EBIT_EST">"c1681"</definedName>
    <definedName name="IQ_EBIT_EST_REUT">"c5333"</definedName>
    <definedName name="IQ_EBIT_EST_THOM" hidden="1">"c5105"</definedName>
    <definedName name="IQ_EBIT_EXCL_SBC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>"c4828"</definedName>
    <definedName name="IQ_EBIT_GUIDANCE_CIQ_COL">"c11475"</definedName>
    <definedName name="IQ_EBIT_GW_ACT_OR_EST" hidden="1">"c4306"</definedName>
    <definedName name="IQ_EBIT_GW_EST" hidden="1">"c4305"</definedName>
    <definedName name="IQ_EBIT_GW_GUIDANCE">"c4307"</definedName>
    <definedName name="IQ_EBIT_GW_GUIDANCE_CIQ">"c4832"</definedName>
    <definedName name="IQ_EBIT_GW_GUIDANCE_CIQ_COL">"c11479"</definedName>
    <definedName name="IQ_EBIT_GW_HIGH_EST" hidden="1">"c4308"</definedName>
    <definedName name="IQ_EBIT_GW_HIGH_GUIDANCE">"c4171"</definedName>
    <definedName name="IQ_EBIT_GW_HIGH_GUIDANCE_CIQ">"c4583"</definedName>
    <definedName name="IQ_EBIT_GW_HIGH_GUIDANCE_CIQ_COL">"c11232"</definedName>
    <definedName name="IQ_EBIT_GW_LOW_EST" hidden="1">"c4309"</definedName>
    <definedName name="IQ_EBIT_GW_LOW_GUIDANCE">"c4211"</definedName>
    <definedName name="IQ_EBIT_GW_LOW_GUIDANCE_CIQ">"c4623"</definedName>
    <definedName name="IQ_EBIT_GW_LOW_GUIDANCE_CIQ_COL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>"c1683"</definedName>
    <definedName name="IQ_EBIT_HIGH_EST_REUT">"c5335"</definedName>
    <definedName name="IQ_EBIT_HIGH_EST_THOM" hidden="1">"c5107"</definedName>
    <definedName name="IQ_EBIT_HIGH_GUIDANCE" hidden="1">"c4172"</definedName>
    <definedName name="IQ_EBIT_HIGH_GUIDANCE_CIQ">"c4584"</definedName>
    <definedName name="IQ_EBIT_HIGH_GUIDANCE_CIQ_COL">"c11233"</definedName>
    <definedName name="IQ_EBIT_HOMEBUILDING_SALES">"c15815"</definedName>
    <definedName name="IQ_EBIT_INT">"c360"</definedName>
    <definedName name="IQ_EBIT_LOW_EST">"c1684"</definedName>
    <definedName name="IQ_EBIT_LOW_EST_REUT">"c5336"</definedName>
    <definedName name="IQ_EBIT_LOW_EST_THOM" hidden="1">"c5108"</definedName>
    <definedName name="IQ_EBIT_LOW_GUIDANCE" hidden="1">"c4212"</definedName>
    <definedName name="IQ_EBIT_LOW_GUIDANCE_CIQ">"c4624"</definedName>
    <definedName name="IQ_EBIT_LOW_GUIDANCE_CIQ_COL">"c11273"</definedName>
    <definedName name="IQ_EBIT_MARGIN">"c359"</definedName>
    <definedName name="IQ_EBIT_MEDIAN_EST">"c1682"</definedName>
    <definedName name="IQ_EBIT_MEDIAN_EST_REUT">"c5334"</definedName>
    <definedName name="IQ_EBIT_MEDIAN_EST_THOM" hidden="1">"c5106"</definedName>
    <definedName name="IQ_EBIT_NET_INT">"c360"</definedName>
    <definedName name="IQ_EBIT_NUM_EST">"c1685"</definedName>
    <definedName name="IQ_EBIT_NUM_EST_REUT">"c5337"</definedName>
    <definedName name="IQ_EBIT_NUM_EST_THOM" hidden="1">"c5109"</definedName>
    <definedName name="IQ_EBIT_OVER_IE">"c360"</definedName>
    <definedName name="IQ_EBIT_OVER_IE_1">"c1369"</definedName>
    <definedName name="IQ_EBIT_SBC_ACT_OR_EST" hidden="1">"c4316"</definedName>
    <definedName name="IQ_EBIT_SBC_ACT_OR_EST_CIQ">"c4841"</definedName>
    <definedName name="IQ_EBIT_SBC_EST" hidden="1">"c4315"</definedName>
    <definedName name="IQ_EBIT_SBC_GUIDANCE">"c4317"</definedName>
    <definedName name="IQ_EBIT_SBC_GUIDANCE_CIQ">"c4842"</definedName>
    <definedName name="IQ_EBIT_SBC_GUIDANCE_CIQ_COL">"c11489"</definedName>
    <definedName name="IQ_EBIT_SBC_GW_ACT_OR_EST" hidden="1">"c4320"</definedName>
    <definedName name="IQ_EBIT_SBC_GW_ACT_OR_EST_CIQ">"c4845"</definedName>
    <definedName name="IQ_EBIT_SBC_GW_EST" hidden="1">"c4319"</definedName>
    <definedName name="IQ_EBIT_SBC_GW_GUIDANCE">"c4321"</definedName>
    <definedName name="IQ_EBIT_SBC_GW_GUIDANCE_CIQ">"c4846"</definedName>
    <definedName name="IQ_EBIT_SBC_GW_GUIDANCE_CIQ_COL">"c11493"</definedName>
    <definedName name="IQ_EBIT_SBC_GW_HIGH_EST" hidden="1">"c4322"</definedName>
    <definedName name="IQ_EBIT_SBC_GW_HIGH_GUIDANCE">"c4193"</definedName>
    <definedName name="IQ_EBIT_SBC_GW_HIGH_GUIDANCE_CIQ">"c4605"</definedName>
    <definedName name="IQ_EBIT_SBC_GW_HIGH_GUIDANCE_CIQ_COL">"c11254"</definedName>
    <definedName name="IQ_EBIT_SBC_GW_LOW_EST" hidden="1">"c4323"</definedName>
    <definedName name="IQ_EBIT_SBC_GW_LOW_GUIDANCE">"c4233"</definedName>
    <definedName name="IQ_EBIT_SBC_GW_LOW_GUIDANCE_CIQ">"c4645"</definedName>
    <definedName name="IQ_EBIT_SBC_GW_LOW_GUIDANCE_CIQ_COL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>"c4192"</definedName>
    <definedName name="IQ_EBIT_SBC_HIGH_GUIDANCE_CIQ">"c4604"</definedName>
    <definedName name="IQ_EBIT_SBC_HIGH_GUIDANCE_CIQ_COL">"c11253"</definedName>
    <definedName name="IQ_EBIT_SBC_LOW_EST" hidden="1">"c4329"</definedName>
    <definedName name="IQ_EBIT_SBC_LOW_GUIDANCE">"c4232"</definedName>
    <definedName name="IQ_EBIT_SBC_LOW_GUIDANCE_CIQ">"c4644"</definedName>
    <definedName name="IQ_EBIT_SBC_LOW_GUIDANCE_CIQ_COL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>"c1686"</definedName>
    <definedName name="IQ_EBIT_STDDEV_EST_REUT">"c5338"</definedName>
    <definedName name="IQ_EBIT_STDDEV_EST_THOM" hidden="1">"c5110"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REUT">"c5462"</definedName>
    <definedName name="IQ_EBITDA_ACT_OR_EST_THOM" hidden="1">"c5300"</definedName>
    <definedName name="IQ_EBITDA_CAPEX">"c19143"</definedName>
    <definedName name="IQ_EBITDA_CAPEX_INT">"c368"</definedName>
    <definedName name="IQ_EBITDA_CAPEX_NET_INT">"c368"</definedName>
    <definedName name="IQ_EBITDA_CAPEX_OVER_TOTAL_IE">"c368"</definedName>
    <definedName name="IQ_EBITDA_CAPEX_OVER_TOTAL_IE_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REUT_CURRENCY_CURRENCY_REUT" hidden="1">"c12529"</definedName>
    <definedName name="IQ_EBITDA_DET_EST_THOM" hidden="1">"c12083"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 hidden="1">"c3640"</definedName>
    <definedName name="IQ_EBITDA_EST_THOM" hidden="1">"c3658"</definedName>
    <definedName name="IQ_EBITDA_EXCL_SBC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>"c4859"</definedName>
    <definedName name="IQ_EBITDA_GUIDANCE_CIQ_COL">"c11506"</definedName>
    <definedName name="IQ_EBITDA_HIGH_EST">"c370"</definedName>
    <definedName name="IQ_EBITDA_HIGH_EST_CIQ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>"c4582"</definedName>
    <definedName name="IQ_EBITDA_HIGH_GUIDANCE_CIQ_COL">"c11231"</definedName>
    <definedName name="IQ_EBITDA_HOMEBUILDING_SALES">"c15814"</definedName>
    <definedName name="IQ_EBITDA_INT">"c373"</definedName>
    <definedName name="IQ_EBITDA_LOW_EST">"c371"</definedName>
    <definedName name="IQ_EBITDA_LOW_EST_CIQ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>"c4622"</definedName>
    <definedName name="IQ_EBITDA_LOW_GUIDANCE_CIQ_COL">"c11271"</definedName>
    <definedName name="IQ_EBITDA_MARGIN">"c372"</definedName>
    <definedName name="IQ_EBITDA_MEDIAN_EST">"c1663"</definedName>
    <definedName name="IQ_EBITDA_MEDIAN_EST_CIQ">"c3623"</definedName>
    <definedName name="IQ_EBITDA_MEDIAN_EST_REUT" hidden="1">"c3641"</definedName>
    <definedName name="IQ_EBITDA_MEDIAN_EST_THOM" hidden="1">"c3659"</definedName>
    <definedName name="IQ_EBITDA_NET_INT">"c373"</definedName>
    <definedName name="IQ_EBITDA_NO_EST">"c267"</definedName>
    <definedName name="IQ_EBITDA_NUM_EST">"c374"</definedName>
    <definedName name="IQ_EBITDA_NUM_EST_CIQ">"c3626"</definedName>
    <definedName name="IQ_EBITDA_NUM_EST_REUT" hidden="1">"c3644"</definedName>
    <definedName name="IQ_EBITDA_NUM_EST_THOM" hidden="1">"c3662"</definedName>
    <definedName name="IQ_EBITDA_OVER_TOTAL_IE">"c373"</definedName>
    <definedName name="IQ_EBITDA_OVER_TOTAL_IE_1">"c1371"</definedName>
    <definedName name="IQ_EBITDA_SBC_ACT_OR_EST" hidden="1">"c4337"</definedName>
    <definedName name="IQ_EBITDA_SBC_ACT_OR_EST_CIQ">"c4862"</definedName>
    <definedName name="IQ_EBITDA_SBC_EST" hidden="1">"c4336"</definedName>
    <definedName name="IQ_EBITDA_SBC_GUIDANCE">"c4338"</definedName>
    <definedName name="IQ_EBITDA_SBC_GUIDANCE_CIQ">"c4863"</definedName>
    <definedName name="IQ_EBITDA_SBC_GUIDANCE_CIQ_COL">"c11510"</definedName>
    <definedName name="IQ_EBITDA_SBC_HIGH_EST" hidden="1">"c4339"</definedName>
    <definedName name="IQ_EBITDA_SBC_HIGH_GUIDANCE">"c4194"</definedName>
    <definedName name="IQ_EBITDA_SBC_HIGH_GUIDANCE_CIQ">"c4606"</definedName>
    <definedName name="IQ_EBITDA_SBC_HIGH_GUIDANCE_CIQ_COL">"c11255"</definedName>
    <definedName name="IQ_EBITDA_SBC_LOW_EST" hidden="1">"c4340"</definedName>
    <definedName name="IQ_EBITDA_SBC_LOW_GUIDANCE">"c4234"</definedName>
    <definedName name="IQ_EBITDA_SBC_LOW_GUIDANCE_CIQ">"c4646"</definedName>
    <definedName name="IQ_EBITDA_SBC_LOW_GUIDANCE_CIQ_COL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>"c375"</definedName>
    <definedName name="IQ_EBITDA_STDDEV_EST_CIQ">"c3627"</definedName>
    <definedName name="IQ_EBITDA_STDDEV_EST_REUT" hidden="1">"c3645"</definedName>
    <definedName name="IQ_EBITDA_STDDEV_EST_THOM" hidden="1">"c3663"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 hidden="1">"c378"</definedName>
    <definedName name="IQ_EBT_EXCL">"c379"</definedName>
    <definedName name="IQ_EBT_EXCL_BNK">"c380"</definedName>
    <definedName name="IQ_EBT_EXCL_BR" hidden="1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FIEC">"c13029"</definedName>
    <definedName name="IQ_EBT_FIN">"c386"</definedName>
    <definedName name="IQ_EBT_FTE_FFIEC">"c13037"</definedName>
    <definedName name="IQ_EBT_GAAP_GUIDANCE" hidden="1">"c4345"</definedName>
    <definedName name="IQ_EBT_GAAP_GUIDANCE_CIQ">"c4870"</definedName>
    <definedName name="IQ_EBT_GAAP_GUIDANCE_CIQ_COL">"c11517"</definedName>
    <definedName name="IQ_EBT_GAAP_HIGH_GUIDANCE" hidden="1">"c4174"</definedName>
    <definedName name="IQ_EBT_GAAP_HIGH_GUIDANCE_CIQ">"c4586"</definedName>
    <definedName name="IQ_EBT_GAAP_HIGH_GUIDANCE_CIQ_COL">"c11235"</definedName>
    <definedName name="IQ_EBT_GAAP_LOW_GUIDANCE" hidden="1">"c4214"</definedName>
    <definedName name="IQ_EBT_GAAP_LOW_GUIDANCE_CIQ">"c4626"</definedName>
    <definedName name="IQ_EBT_GAAP_LOW_GUIDANCE_CIQ_COL">"c11275"</definedName>
    <definedName name="IQ_EBT_GUIDANCE" hidden="1">"c4346"</definedName>
    <definedName name="IQ_EBT_GUIDANCE_CIQ">"c4871"</definedName>
    <definedName name="IQ_EBT_GUIDANCE_CIQ_COL">"c11518"</definedName>
    <definedName name="IQ_EBT_GW_GUIDANCE" hidden="1">"c4347"</definedName>
    <definedName name="IQ_EBT_GW_GUIDANCE_CIQ">"c4872"</definedName>
    <definedName name="IQ_EBT_GW_GUIDANCE_CIQ_COL">"c11519"</definedName>
    <definedName name="IQ_EBT_GW_HIGH_GUIDANCE" hidden="1">"c4175"</definedName>
    <definedName name="IQ_EBT_GW_HIGH_GUIDANCE_CIQ">"c4587"</definedName>
    <definedName name="IQ_EBT_GW_HIGH_GUIDANCE_CIQ_COL">"c11236"</definedName>
    <definedName name="IQ_EBT_GW_LOW_GUIDANCE" hidden="1">"c4215"</definedName>
    <definedName name="IQ_EBT_GW_LOW_GUIDANCE_CIQ">"c4627"</definedName>
    <definedName name="IQ_EBT_GW_LOW_GUIDANCE_CIQ_COL">"c11276"</definedName>
    <definedName name="IQ_EBT_HIGH_GUIDANCE" hidden="1">"c4173"</definedName>
    <definedName name="IQ_EBT_HIGH_GUIDANCE_CIQ">"c4585"</definedName>
    <definedName name="IQ_EBT_HIGH_GUIDANCE_CIQ_COL">"c11234"</definedName>
    <definedName name="IQ_EBT_HOMEBUILDING_SALES">"c15816"</definedName>
    <definedName name="IQ_EBT_INCL_MARGIN">"c387"</definedName>
    <definedName name="IQ_EBT_INS">"c388"</definedName>
    <definedName name="IQ_EBT_LOW_GUIDANCE" hidden="1">"c4213"</definedName>
    <definedName name="IQ_EBT_LOW_GUIDANCE_CIQ">"c4625"</definedName>
    <definedName name="IQ_EBT_LOW_GUIDANCE_CIQ_COL">"c11274"</definedName>
    <definedName name="IQ_EBT_RE">"c6215"</definedName>
    <definedName name="IQ_EBT_REIT">"c389"</definedName>
    <definedName name="IQ_EBT_SBC_ACT_OR_EST" hidden="1">"c4350"</definedName>
    <definedName name="IQ_EBT_SBC_ACT_OR_EST_CIQ">"c4875"</definedName>
    <definedName name="IQ_EBT_SBC_EST" hidden="1">"c4349"</definedName>
    <definedName name="IQ_EBT_SBC_GUIDANCE">"c4351"</definedName>
    <definedName name="IQ_EBT_SBC_GUIDANCE_CIQ">"c4876"</definedName>
    <definedName name="IQ_EBT_SBC_GUIDANCE_CIQ_COL">"c11523"</definedName>
    <definedName name="IQ_EBT_SBC_GW_ACT_OR_EST" hidden="1">"c4354"</definedName>
    <definedName name="IQ_EBT_SBC_GW_ACT_OR_EST_CIQ">"c4879"</definedName>
    <definedName name="IQ_EBT_SBC_GW_EST" hidden="1">"c4353"</definedName>
    <definedName name="IQ_EBT_SBC_GW_GUIDANCE">"c4355"</definedName>
    <definedName name="IQ_EBT_SBC_GW_GUIDANCE_CIQ">"c4880"</definedName>
    <definedName name="IQ_EBT_SBC_GW_GUIDANCE_CIQ_COL">"c11527"</definedName>
    <definedName name="IQ_EBT_SBC_GW_HIGH_EST" hidden="1">"c4356"</definedName>
    <definedName name="IQ_EBT_SBC_GW_HIGH_GUIDANCE">"c4191"</definedName>
    <definedName name="IQ_EBT_SBC_GW_HIGH_GUIDANCE_CIQ">"c4603"</definedName>
    <definedName name="IQ_EBT_SBC_GW_HIGH_GUIDANCE_CIQ_COL">"c11252"</definedName>
    <definedName name="IQ_EBT_SBC_GW_LOW_EST" hidden="1">"c4357"</definedName>
    <definedName name="IQ_EBT_SBC_GW_LOW_GUIDANCE">"c4231"</definedName>
    <definedName name="IQ_EBT_SBC_GW_LOW_GUIDANCE_CIQ">"c4643"</definedName>
    <definedName name="IQ_EBT_SBC_GW_LOW_GUIDANCE_CIQ_COL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>"c4190"</definedName>
    <definedName name="IQ_EBT_SBC_HIGH_GUIDANCE_CIQ">"c4602"</definedName>
    <definedName name="IQ_EBT_SBC_HIGH_GUIDANCE_CIQ_COL">"c11251"</definedName>
    <definedName name="IQ_EBT_SBC_LOW_EST" hidden="1">"c4363"</definedName>
    <definedName name="IQ_EBT_SBC_LOW_GUIDANCE">"c4230"</definedName>
    <definedName name="IQ_EBT_SBC_LOW_GUIDANCE_CIQ">"c4642"</definedName>
    <definedName name="IQ_EBT_SBC_LOW_GUIDANCE_CIQ_COL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>"c8982"</definedName>
    <definedName name="IQ_EBT_UTI">"c390"</definedName>
    <definedName name="IQ_ECO_METRIC_6810">"c6810"</definedName>
    <definedName name="IQ_ECO_METRIC_6811">"c6811"</definedName>
    <definedName name="IQ_ECO_METRIC_6812">"c6812"</definedName>
    <definedName name="IQ_ECO_METRIC_6813">"c6813"</definedName>
    <definedName name="IQ_ECO_METRIC_6814">"c6814"</definedName>
    <definedName name="IQ_ECO_METRIC_6815">"c6815"</definedName>
    <definedName name="IQ_ECO_METRIC_6816">"c6816"</definedName>
    <definedName name="IQ_ECO_METRIC_6817">"c6817"</definedName>
    <definedName name="IQ_ECO_METRIC_6818">"c6818"</definedName>
    <definedName name="IQ_ECO_METRIC_6819">"c6819"</definedName>
    <definedName name="IQ_ECO_METRIC_6820">"c6820"</definedName>
    <definedName name="IQ_ECO_METRIC_6821">"c6821"</definedName>
    <definedName name="IQ_ECO_METRIC_6822">"c6822"</definedName>
    <definedName name="IQ_ECO_METRIC_6823">"c6823"</definedName>
    <definedName name="IQ_ECO_METRIC_6824">"c6824"</definedName>
    <definedName name="IQ_ECO_METRIC_6825">"c6825"</definedName>
    <definedName name="IQ_ECO_METRIC_6825_UNUSED">"c6825"</definedName>
    <definedName name="IQ_ECO_METRIC_6825_UNUSED_UNUSED_UNUSED" hidden="1">"c6825"</definedName>
    <definedName name="IQ_ECO_METRIC_6826">"c6826"</definedName>
    <definedName name="IQ_ECO_METRIC_6827">"c6827"</definedName>
    <definedName name="IQ_ECO_METRIC_6828">"c6828"</definedName>
    <definedName name="IQ_ECO_METRIC_6829">"c6829"</definedName>
    <definedName name="IQ_ECO_METRIC_6830">"c6830"</definedName>
    <definedName name="IQ_ECO_METRIC_6831">"c6831"</definedName>
    <definedName name="IQ_ECO_METRIC_6832">"c6832"</definedName>
    <definedName name="IQ_ECO_METRIC_6833">"c6833"</definedName>
    <definedName name="IQ_ECO_METRIC_6834">"c6834"</definedName>
    <definedName name="IQ_ECO_METRIC_6835">"c6835"</definedName>
    <definedName name="IQ_ECO_METRIC_6836">"c6836"</definedName>
    <definedName name="IQ_ECO_METRIC_6837">"c6837"</definedName>
    <definedName name="IQ_ECO_METRIC_6838">"c6838"</definedName>
    <definedName name="IQ_ECO_METRIC_6839">"c6839"</definedName>
    <definedName name="IQ_ECO_METRIC_6839_UNUSED">"c6839"</definedName>
    <definedName name="IQ_ECO_METRIC_6839_UNUSED_UNUSED_UNUSED" hidden="1">"c6839"</definedName>
    <definedName name="IQ_ECO_METRIC_6840">"c6840"</definedName>
    <definedName name="IQ_ECO_METRIC_6841">"c6841"</definedName>
    <definedName name="IQ_ECO_METRIC_6842">"c6842"</definedName>
    <definedName name="IQ_ECO_METRIC_6843">"c6843"</definedName>
    <definedName name="IQ_ECO_METRIC_6844">"c6844"</definedName>
    <definedName name="IQ_ECO_METRIC_6845">"c6845"</definedName>
    <definedName name="IQ_ECO_METRIC_6846">"c6846"</definedName>
    <definedName name="IQ_ECO_METRIC_6847">"c6847"</definedName>
    <definedName name="IQ_ECO_METRIC_6848">"c6848"</definedName>
    <definedName name="IQ_ECO_METRIC_6849">"c6849"</definedName>
    <definedName name="IQ_ECO_METRIC_6850">"c6850"</definedName>
    <definedName name="IQ_ECO_METRIC_6851">"c6851"</definedName>
    <definedName name="IQ_ECO_METRIC_6852">"c6852"</definedName>
    <definedName name="IQ_ECO_METRIC_6853">"c6853"</definedName>
    <definedName name="IQ_ECO_METRIC_6854">"c6854"</definedName>
    <definedName name="IQ_ECO_METRIC_6855">"c6855"</definedName>
    <definedName name="IQ_ECO_METRIC_6856">"c6856"</definedName>
    <definedName name="IQ_ECO_METRIC_6857">"c6857"</definedName>
    <definedName name="IQ_ECO_METRIC_6858">"c6858"</definedName>
    <definedName name="IQ_ECO_METRIC_6859">"c6859"</definedName>
    <definedName name="IQ_ECO_METRIC_6860">"c6860"</definedName>
    <definedName name="IQ_ECO_METRIC_6861">"c6861"</definedName>
    <definedName name="IQ_ECO_METRIC_6862">"c6862"</definedName>
    <definedName name="IQ_ECO_METRIC_6863">"c6863"</definedName>
    <definedName name="IQ_ECO_METRIC_6864">"c6864"</definedName>
    <definedName name="IQ_ECO_METRIC_6865">"c6865"</definedName>
    <definedName name="IQ_ECO_METRIC_6866">"c6866"</definedName>
    <definedName name="IQ_ECO_METRIC_6867">"c6867"</definedName>
    <definedName name="IQ_ECO_METRIC_6868">"c6868"</definedName>
    <definedName name="IQ_ECO_METRIC_6869">"c6869"</definedName>
    <definedName name="IQ_ECO_METRIC_6870">"c6870"</definedName>
    <definedName name="IQ_ECO_METRIC_6871">"c6871"</definedName>
    <definedName name="IQ_ECO_METRIC_6872">"c6872"</definedName>
    <definedName name="IQ_ECO_METRIC_6873">"c6873"</definedName>
    <definedName name="IQ_ECO_METRIC_6874">"c6874"</definedName>
    <definedName name="IQ_ECO_METRIC_6875">"c6875"</definedName>
    <definedName name="IQ_ECO_METRIC_6876">"c6876"</definedName>
    <definedName name="IQ_ECO_METRIC_6877">"c6877"</definedName>
    <definedName name="IQ_ECO_METRIC_6878">"c6878"</definedName>
    <definedName name="IQ_ECO_METRIC_6879">"c6879"</definedName>
    <definedName name="IQ_ECO_METRIC_6880">"c6880"</definedName>
    <definedName name="IQ_ECO_METRIC_6881">"c6881"</definedName>
    <definedName name="IQ_ECO_METRIC_6882">"c6882"</definedName>
    <definedName name="IQ_ECO_METRIC_6883">"c6883"</definedName>
    <definedName name="IQ_ECO_METRIC_6884">"c6884"</definedName>
    <definedName name="IQ_ECO_METRIC_6885">"c6885"</definedName>
    <definedName name="IQ_ECO_METRIC_6886">"c6886"</definedName>
    <definedName name="IQ_ECO_METRIC_6887">"c6887"</definedName>
    <definedName name="IQ_ECO_METRIC_6888">"c6888"</definedName>
    <definedName name="IQ_ECO_METRIC_6889">"c6889"</definedName>
    <definedName name="IQ_ECO_METRIC_6890">"c6890"</definedName>
    <definedName name="IQ_ECO_METRIC_6891">"c6891"</definedName>
    <definedName name="IQ_ECO_METRIC_6892">"c6892"</definedName>
    <definedName name="IQ_ECO_METRIC_6893">"c6893"</definedName>
    <definedName name="IQ_ECO_METRIC_6894">"c6894"</definedName>
    <definedName name="IQ_ECO_METRIC_6895">"c6895"</definedName>
    <definedName name="IQ_ECO_METRIC_6896">"c6896"</definedName>
    <definedName name="IQ_ECO_METRIC_6896_UNUSED">"c6896"</definedName>
    <definedName name="IQ_ECO_METRIC_6896_UNUSED_UNUSED_UNUSED" hidden="1">"c6896"</definedName>
    <definedName name="IQ_ECO_METRIC_6897">"c6897"</definedName>
    <definedName name="IQ_ECO_METRIC_6897_UNUSED">"c6897"</definedName>
    <definedName name="IQ_ECO_METRIC_6897_UNUSED_UNUSED_UNUSED" hidden="1">"c6897"</definedName>
    <definedName name="IQ_ECO_METRIC_6899">"c6899"</definedName>
    <definedName name="IQ_ECO_METRIC_6900">"c6900"</definedName>
    <definedName name="IQ_ECO_METRIC_6901">"c6901"</definedName>
    <definedName name="IQ_ECO_METRIC_6902">"c6902"</definedName>
    <definedName name="IQ_ECO_METRIC_6903">"c6903"</definedName>
    <definedName name="IQ_ECO_METRIC_6904">"c6904"</definedName>
    <definedName name="IQ_ECO_METRIC_6905">"c6905"</definedName>
    <definedName name="IQ_ECO_METRIC_6906">"c6906"</definedName>
    <definedName name="IQ_ECO_METRIC_6907">"c6907"</definedName>
    <definedName name="IQ_ECO_METRIC_6908">"c6908"</definedName>
    <definedName name="IQ_ECO_METRIC_6909">"c6909"</definedName>
    <definedName name="IQ_ECO_METRIC_6910">"c6910"</definedName>
    <definedName name="IQ_ECO_METRIC_6911">"c6911"</definedName>
    <definedName name="IQ_ECO_METRIC_6912">"c6912"</definedName>
    <definedName name="IQ_ECO_METRIC_6913">"c6913"</definedName>
    <definedName name="IQ_ECO_METRIC_6914">"c6914"</definedName>
    <definedName name="IQ_ECO_METRIC_6915">"c6915"</definedName>
    <definedName name="IQ_ECO_METRIC_6916">"c6916"</definedName>
    <definedName name="IQ_ECO_METRIC_6917">"c6917"</definedName>
    <definedName name="IQ_ECO_METRIC_6918">"c6918"</definedName>
    <definedName name="IQ_ECO_METRIC_6919">"c6919"</definedName>
    <definedName name="IQ_ECO_METRIC_6920">"c6920"</definedName>
    <definedName name="IQ_ECO_METRIC_6921">"c6921"</definedName>
    <definedName name="IQ_ECO_METRIC_6922">"c6922"</definedName>
    <definedName name="IQ_ECO_METRIC_6923">"c6923"</definedName>
    <definedName name="IQ_ECO_METRIC_6924">"c6924"</definedName>
    <definedName name="IQ_ECO_METRIC_6925">"c6925"</definedName>
    <definedName name="IQ_ECO_METRIC_6926">"c6926"</definedName>
    <definedName name="IQ_ECO_METRIC_6927">"c6927"</definedName>
    <definedName name="IQ_ECO_METRIC_6928">"c6928"</definedName>
    <definedName name="IQ_ECO_METRIC_6929">"c6929"</definedName>
    <definedName name="IQ_ECO_METRIC_6930">"c6930"</definedName>
    <definedName name="IQ_ECO_METRIC_6931">"c6931"</definedName>
    <definedName name="IQ_ECO_METRIC_6932">"c6932"</definedName>
    <definedName name="IQ_ECO_METRIC_6933">"c6933"</definedName>
    <definedName name="IQ_ECO_METRIC_6934">"c6934"</definedName>
    <definedName name="IQ_ECO_METRIC_6935">"c6935"</definedName>
    <definedName name="IQ_ECO_METRIC_6936">"c6936"</definedName>
    <definedName name="IQ_ECO_METRIC_6937">"c6937"</definedName>
    <definedName name="IQ_ECO_METRIC_6938">"c6938"</definedName>
    <definedName name="IQ_ECO_METRIC_6939">"c6939"</definedName>
    <definedName name="IQ_ECO_METRIC_6940">"c6940"</definedName>
    <definedName name="IQ_ECO_METRIC_6941">"c6941"</definedName>
    <definedName name="IQ_ECO_METRIC_6942">"c6942"</definedName>
    <definedName name="IQ_ECO_METRIC_6943">"c6943"</definedName>
    <definedName name="IQ_ECO_METRIC_6944">"c6944"</definedName>
    <definedName name="IQ_ECO_METRIC_6945">"c6945"</definedName>
    <definedName name="IQ_ECO_METRIC_6946">"c6946"</definedName>
    <definedName name="IQ_ECO_METRIC_6947">"c6947"</definedName>
    <definedName name="IQ_ECO_METRIC_6948">"c6948"</definedName>
    <definedName name="IQ_ECO_METRIC_6949">"c6949"</definedName>
    <definedName name="IQ_ECO_METRIC_6950">"c6950"</definedName>
    <definedName name="IQ_ECO_METRIC_6951">"c6951"</definedName>
    <definedName name="IQ_ECO_METRIC_6952">"c6952"</definedName>
    <definedName name="IQ_ECO_METRIC_6953">"c6953"</definedName>
    <definedName name="IQ_ECO_METRIC_6954">"c6954"</definedName>
    <definedName name="IQ_ECO_METRIC_6955">"c6955"</definedName>
    <definedName name="IQ_ECO_METRIC_6956">"c6956"</definedName>
    <definedName name="IQ_ECO_METRIC_6957">"c6957"</definedName>
    <definedName name="IQ_ECO_METRIC_6958">"c6958"</definedName>
    <definedName name="IQ_ECO_METRIC_6959">"c6959"</definedName>
    <definedName name="IQ_ECO_METRIC_6960">"c6960"</definedName>
    <definedName name="IQ_ECO_METRIC_6962">"c6962"</definedName>
    <definedName name="IQ_ECO_METRIC_6963">"c6963"</definedName>
    <definedName name="IQ_ECO_METRIC_6964">"c6964"</definedName>
    <definedName name="IQ_ECO_METRIC_6965">"c6965"</definedName>
    <definedName name="IQ_ECO_METRIC_6966">"c6966"</definedName>
    <definedName name="IQ_ECO_METRIC_6967">"c6967"</definedName>
    <definedName name="IQ_ECO_METRIC_6968">"c6968"</definedName>
    <definedName name="IQ_ECO_METRIC_6969">"c6969"</definedName>
    <definedName name="IQ_ECO_METRIC_6970">"c6970"</definedName>
    <definedName name="IQ_ECO_METRIC_6971">"c6971"</definedName>
    <definedName name="IQ_ECO_METRIC_6972">"c6972"</definedName>
    <definedName name="IQ_ECO_METRIC_6973">"c6973"</definedName>
    <definedName name="IQ_ECO_METRIC_6974">"c6974"</definedName>
    <definedName name="IQ_ECO_METRIC_6975">"c6975"</definedName>
    <definedName name="IQ_ECO_METRIC_6976">"c6976"</definedName>
    <definedName name="IQ_ECO_METRIC_6977">"c6977"</definedName>
    <definedName name="IQ_ECO_METRIC_6978">"c6978"</definedName>
    <definedName name="IQ_ECO_METRIC_6979">"c6979"</definedName>
    <definedName name="IQ_ECO_METRIC_6980">"c6980"</definedName>
    <definedName name="IQ_ECO_METRIC_6981">"c6981"</definedName>
    <definedName name="IQ_ECO_METRIC_6982">"c6982"</definedName>
    <definedName name="IQ_ECO_METRIC_6983">"c6983"</definedName>
    <definedName name="IQ_ECO_METRIC_6984">"c6984"</definedName>
    <definedName name="IQ_ECO_METRIC_6985">"c6985"</definedName>
    <definedName name="IQ_ECO_METRIC_6986">"c6986"</definedName>
    <definedName name="IQ_ECO_METRIC_6987">"c6987"</definedName>
    <definedName name="IQ_ECO_METRIC_6988">"c6988"</definedName>
    <definedName name="IQ_ECO_METRIC_6988_UNUSED">"c6988"</definedName>
    <definedName name="IQ_ECO_METRIC_6988_UNUSED_UNUSED_UNUSED" hidden="1">"c6988"</definedName>
    <definedName name="IQ_ECO_METRIC_6989">"c6989"</definedName>
    <definedName name="IQ_ECO_METRIC_6990">"c6990"</definedName>
    <definedName name="IQ_ECO_METRIC_6991">"c6991"</definedName>
    <definedName name="IQ_ECO_METRIC_6992">"c6992"</definedName>
    <definedName name="IQ_ECO_METRIC_6993">"c6993"</definedName>
    <definedName name="IQ_ECO_METRIC_6994">"c6994"</definedName>
    <definedName name="IQ_ECO_METRIC_6995">"c6995"</definedName>
    <definedName name="IQ_ECO_METRIC_6996">"c6996"</definedName>
    <definedName name="IQ_ECO_METRIC_6997">"c6997"</definedName>
    <definedName name="IQ_ECO_METRIC_6998">"c6998"</definedName>
    <definedName name="IQ_ECO_METRIC_7000">"c7000"</definedName>
    <definedName name="IQ_ECO_METRIC_7001">"c7001"</definedName>
    <definedName name="IQ_ECO_METRIC_7002">"c7002"</definedName>
    <definedName name="IQ_ECO_METRIC_7003">"c7003"</definedName>
    <definedName name="IQ_ECO_METRIC_7004">"c7004"</definedName>
    <definedName name="IQ_ECO_METRIC_7005">"c7005"</definedName>
    <definedName name="IQ_ECO_METRIC_7006">"c7006"</definedName>
    <definedName name="IQ_ECO_METRIC_7007">"c7007"</definedName>
    <definedName name="IQ_ECO_METRIC_7008">"c7008"</definedName>
    <definedName name="IQ_ECO_METRIC_7009">"c7009"</definedName>
    <definedName name="IQ_ECO_METRIC_7010">"c7010"</definedName>
    <definedName name="IQ_ECO_METRIC_7011">"c7011"</definedName>
    <definedName name="IQ_ECO_METRIC_7012">"c7012"</definedName>
    <definedName name="IQ_ECO_METRIC_7013">"c7013"</definedName>
    <definedName name="IQ_ECO_METRIC_7015">"c7015"</definedName>
    <definedName name="IQ_ECO_METRIC_7016">"c7016"</definedName>
    <definedName name="IQ_ECO_METRIC_7017">"c7017"</definedName>
    <definedName name="IQ_ECO_METRIC_7018">"c7018"</definedName>
    <definedName name="IQ_ECO_METRIC_7019">"c7019"</definedName>
    <definedName name="IQ_ECO_METRIC_7020">"c7020"</definedName>
    <definedName name="IQ_ECO_METRIC_7021">"c7021"</definedName>
    <definedName name="IQ_ECO_METRIC_7023">"c7023"</definedName>
    <definedName name="IQ_ECO_METRIC_7024">"c7024"</definedName>
    <definedName name="IQ_ECO_METRIC_7025">"c7025"</definedName>
    <definedName name="IQ_ECO_METRIC_7026">"c7026"</definedName>
    <definedName name="IQ_ECO_METRIC_7027">"c7027"</definedName>
    <definedName name="IQ_ECO_METRIC_7028">"c7028"</definedName>
    <definedName name="IQ_ECO_METRIC_7029">"c7029"</definedName>
    <definedName name="IQ_ECO_METRIC_7030">"c7030"</definedName>
    <definedName name="IQ_ECO_METRIC_7031">"c7031"</definedName>
    <definedName name="IQ_ECO_METRIC_7032">"c7032"</definedName>
    <definedName name="IQ_ECO_METRIC_7033">"c7033"</definedName>
    <definedName name="IQ_ECO_METRIC_7034">"c7034"</definedName>
    <definedName name="IQ_ECO_METRIC_7035">"c7035"</definedName>
    <definedName name="IQ_ECO_METRIC_7036">"c7036"</definedName>
    <definedName name="IQ_ECO_METRIC_7037">"c7037"</definedName>
    <definedName name="IQ_ECO_METRIC_7038">"c7038"</definedName>
    <definedName name="IQ_ECO_METRIC_7039">"c7039"</definedName>
    <definedName name="IQ_ECO_METRIC_7040">"c7040"</definedName>
    <definedName name="IQ_ECO_METRIC_7041">"c7041"</definedName>
    <definedName name="IQ_ECO_METRIC_7042">"c7042"</definedName>
    <definedName name="IQ_ECO_METRIC_7043">"c7043"</definedName>
    <definedName name="IQ_ECO_METRIC_7044">"c7044"</definedName>
    <definedName name="IQ_ECO_METRIC_7045">"c7045"</definedName>
    <definedName name="IQ_ECO_METRIC_7045_UNUSED">"c7045"</definedName>
    <definedName name="IQ_ECO_METRIC_7045_UNUSED_UNUSED_UNUSED" hidden="1">"c7045"</definedName>
    <definedName name="IQ_ECO_METRIC_7046">"c7046"</definedName>
    <definedName name="IQ_ECO_METRIC_7047">"c7047"</definedName>
    <definedName name="IQ_ECO_METRIC_7048">"c7048"</definedName>
    <definedName name="IQ_ECO_METRIC_7049">"c7049"</definedName>
    <definedName name="IQ_ECO_METRIC_7050">"c7050"</definedName>
    <definedName name="IQ_ECO_METRIC_7051">"c7051"</definedName>
    <definedName name="IQ_ECO_METRIC_7052">"c7052"</definedName>
    <definedName name="IQ_ECO_METRIC_7053">"c7053"</definedName>
    <definedName name="IQ_ECO_METRIC_7054">"c7054"</definedName>
    <definedName name="IQ_ECO_METRIC_7055">"c7055"</definedName>
    <definedName name="IQ_ECO_METRIC_7056">"c7056"</definedName>
    <definedName name="IQ_ECO_METRIC_7057">"c7057"</definedName>
    <definedName name="IQ_ECO_METRIC_7058">"c7058"</definedName>
    <definedName name="IQ_ECO_METRIC_7059">"c7059"</definedName>
    <definedName name="IQ_ECO_METRIC_7059_UNUSED">"c7059"</definedName>
    <definedName name="IQ_ECO_METRIC_7059_UNUSED_UNUSED_UNUSED" hidden="1">"c7059"</definedName>
    <definedName name="IQ_ECO_METRIC_7060">"c7060"</definedName>
    <definedName name="IQ_ECO_METRIC_7061">"c7061"</definedName>
    <definedName name="IQ_ECO_METRIC_7062">"c7062"</definedName>
    <definedName name="IQ_ECO_METRIC_7063">"c7063"</definedName>
    <definedName name="IQ_ECO_METRIC_7064">"c7064"</definedName>
    <definedName name="IQ_ECO_METRIC_7065">"c7065"</definedName>
    <definedName name="IQ_ECO_METRIC_7066">"c7066"</definedName>
    <definedName name="IQ_ECO_METRIC_7067">"c7067"</definedName>
    <definedName name="IQ_ECO_METRIC_7068">"c7068"</definedName>
    <definedName name="IQ_ECO_METRIC_7069">"c7069"</definedName>
    <definedName name="IQ_ECO_METRIC_7070">"c7070"</definedName>
    <definedName name="IQ_ECO_METRIC_7071">"c7071"</definedName>
    <definedName name="IQ_ECO_METRIC_7072">"c7072"</definedName>
    <definedName name="IQ_ECO_METRIC_7073">"c7073"</definedName>
    <definedName name="IQ_ECO_METRIC_7074">"c7074"</definedName>
    <definedName name="IQ_ECO_METRIC_7075">"c7075"</definedName>
    <definedName name="IQ_ECO_METRIC_7076">"c7076"</definedName>
    <definedName name="IQ_ECO_METRIC_7077">"c7077"</definedName>
    <definedName name="IQ_ECO_METRIC_7078">"c7078"</definedName>
    <definedName name="IQ_ECO_METRIC_7079">"c7079"</definedName>
    <definedName name="IQ_ECO_METRIC_7080">"c7080"</definedName>
    <definedName name="IQ_ECO_METRIC_7081">"c7081"</definedName>
    <definedName name="IQ_ECO_METRIC_7082">"c7082"</definedName>
    <definedName name="IQ_ECO_METRIC_7083">"c7083"</definedName>
    <definedName name="IQ_ECO_METRIC_7084">"c7084"</definedName>
    <definedName name="IQ_ECO_METRIC_7085">"c7085"</definedName>
    <definedName name="IQ_ECO_METRIC_7086">"c7086"</definedName>
    <definedName name="IQ_ECO_METRIC_7087">"c7087"</definedName>
    <definedName name="IQ_ECO_METRIC_7088">"c7088"</definedName>
    <definedName name="IQ_ECO_METRIC_7089">"c7089"</definedName>
    <definedName name="IQ_ECO_METRIC_7090">"c7090"</definedName>
    <definedName name="IQ_ECO_METRIC_7091">"c7091"</definedName>
    <definedName name="IQ_ECO_METRIC_7092">"c7092"</definedName>
    <definedName name="IQ_ECO_METRIC_7093">"c7093"</definedName>
    <definedName name="IQ_ECO_METRIC_7094">"c7094"</definedName>
    <definedName name="IQ_ECO_METRIC_7095">"c7095"</definedName>
    <definedName name="IQ_ECO_METRIC_7096">"c7096"</definedName>
    <definedName name="IQ_ECO_METRIC_7097">"c7097"</definedName>
    <definedName name="IQ_ECO_METRIC_7098">"c7098"</definedName>
    <definedName name="IQ_ECO_METRIC_7099">"c7099"</definedName>
    <definedName name="IQ_ECO_METRIC_7100">"c7100"</definedName>
    <definedName name="IQ_ECO_METRIC_7101">"c7101"</definedName>
    <definedName name="IQ_ECO_METRIC_7102">"c7102"</definedName>
    <definedName name="IQ_ECO_METRIC_7103">"c7103"</definedName>
    <definedName name="IQ_ECO_METRIC_7104">"c7104"</definedName>
    <definedName name="IQ_ECO_METRIC_7105">"c7105"</definedName>
    <definedName name="IQ_ECO_METRIC_7106">"c7106"</definedName>
    <definedName name="IQ_ECO_METRIC_7107">"c7107"</definedName>
    <definedName name="IQ_ECO_METRIC_7108">"c7108"</definedName>
    <definedName name="IQ_ECO_METRIC_7109">"c7109"</definedName>
    <definedName name="IQ_ECO_METRIC_7110">"c7110"</definedName>
    <definedName name="IQ_ECO_METRIC_7111">"c7111"</definedName>
    <definedName name="IQ_ECO_METRIC_7112">"c7112"</definedName>
    <definedName name="IQ_ECO_METRIC_7113">"c7113"</definedName>
    <definedName name="IQ_ECO_METRIC_7114">"c7114"</definedName>
    <definedName name="IQ_ECO_METRIC_7115">"c7115"</definedName>
    <definedName name="IQ_ECO_METRIC_7116">"c7116"</definedName>
    <definedName name="IQ_ECO_METRIC_7116_UNUSED">"c7116"</definedName>
    <definedName name="IQ_ECO_METRIC_7116_UNUSED_UNUSED_UNUSED" hidden="1">"c7116"</definedName>
    <definedName name="IQ_ECO_METRIC_7117">"c7117"</definedName>
    <definedName name="IQ_ECO_METRIC_7117_UNUSED">"c7117"</definedName>
    <definedName name="IQ_ECO_METRIC_7117_UNUSED_UNUSED_UNUSED" hidden="1">"c7117"</definedName>
    <definedName name="IQ_ECO_METRIC_7119">"c7119"</definedName>
    <definedName name="IQ_ECO_METRIC_7120">"c7120"</definedName>
    <definedName name="IQ_ECO_METRIC_7121">"c7121"</definedName>
    <definedName name="IQ_ECO_METRIC_7122">"c7122"</definedName>
    <definedName name="IQ_ECO_METRIC_7123">"c7123"</definedName>
    <definedName name="IQ_ECO_METRIC_7124">"c7124"</definedName>
    <definedName name="IQ_ECO_METRIC_7125">"c7125"</definedName>
    <definedName name="IQ_ECO_METRIC_7126">"c7126"</definedName>
    <definedName name="IQ_ECO_METRIC_7127">"c7127"</definedName>
    <definedName name="IQ_ECO_METRIC_7128">"c7128"</definedName>
    <definedName name="IQ_ECO_METRIC_7129">"c7129"</definedName>
    <definedName name="IQ_ECO_METRIC_7130">"c7130"</definedName>
    <definedName name="IQ_ECO_METRIC_7131">"c7131"</definedName>
    <definedName name="IQ_ECO_METRIC_7132">"c7132"</definedName>
    <definedName name="IQ_ECO_METRIC_7133">"c7133"</definedName>
    <definedName name="IQ_ECO_METRIC_7134">"c7134"</definedName>
    <definedName name="IQ_ECO_METRIC_7135">"c7135"</definedName>
    <definedName name="IQ_ECO_METRIC_7136">"c7136"</definedName>
    <definedName name="IQ_ECO_METRIC_7137">"c7137"</definedName>
    <definedName name="IQ_ECO_METRIC_7138">"c7138"</definedName>
    <definedName name="IQ_ECO_METRIC_7139">"c7139"</definedName>
    <definedName name="IQ_ECO_METRIC_7140">"c7140"</definedName>
    <definedName name="IQ_ECO_METRIC_7141">"c7141"</definedName>
    <definedName name="IQ_ECO_METRIC_7142">"c7142"</definedName>
    <definedName name="IQ_ECO_METRIC_7143">"c7143"</definedName>
    <definedName name="IQ_ECO_METRIC_7144">"c7144"</definedName>
    <definedName name="IQ_ECO_METRIC_7145">"c7145"</definedName>
    <definedName name="IQ_ECO_METRIC_7146">"c7146"</definedName>
    <definedName name="IQ_ECO_METRIC_7147">"c7147"</definedName>
    <definedName name="IQ_ECO_METRIC_7148">"c7148"</definedName>
    <definedName name="IQ_ECO_METRIC_7149">"c7149"</definedName>
    <definedName name="IQ_ECO_METRIC_7150">"c7150"</definedName>
    <definedName name="IQ_ECO_METRIC_7151">"c7151"</definedName>
    <definedName name="IQ_ECO_METRIC_7152">"c7152"</definedName>
    <definedName name="IQ_ECO_METRIC_7153">"c7153"</definedName>
    <definedName name="IQ_ECO_METRIC_7154">"c7154"</definedName>
    <definedName name="IQ_ECO_METRIC_7155">"c7155"</definedName>
    <definedName name="IQ_ECO_METRIC_7156">"c7156"</definedName>
    <definedName name="IQ_ECO_METRIC_7157">"c7157"</definedName>
    <definedName name="IQ_ECO_METRIC_7158">"c7158"</definedName>
    <definedName name="IQ_ECO_METRIC_7159">"c7159"</definedName>
    <definedName name="IQ_ECO_METRIC_7160">"c7160"</definedName>
    <definedName name="IQ_ECO_METRIC_7161">"c7161"</definedName>
    <definedName name="IQ_ECO_METRIC_7162">"c7162"</definedName>
    <definedName name="IQ_ECO_METRIC_7163">"c7163"</definedName>
    <definedName name="IQ_ECO_METRIC_7164">"c7164"</definedName>
    <definedName name="IQ_ECO_METRIC_7165">"c7165"</definedName>
    <definedName name="IQ_ECO_METRIC_7166">"c7166"</definedName>
    <definedName name="IQ_ECO_METRIC_7167">"c7167"</definedName>
    <definedName name="IQ_ECO_METRIC_7168">"c7168"</definedName>
    <definedName name="IQ_ECO_METRIC_7169">"c7169"</definedName>
    <definedName name="IQ_ECO_METRIC_7170">"c7170"</definedName>
    <definedName name="IQ_ECO_METRIC_7171">"c7171"</definedName>
    <definedName name="IQ_ECO_METRIC_7172">"c7172"</definedName>
    <definedName name="IQ_ECO_METRIC_7173">"c7173"</definedName>
    <definedName name="IQ_ECO_METRIC_7174">"c7174"</definedName>
    <definedName name="IQ_ECO_METRIC_7175">"c7175"</definedName>
    <definedName name="IQ_ECO_METRIC_7176">"c7176"</definedName>
    <definedName name="IQ_ECO_METRIC_7177">"c7177"</definedName>
    <definedName name="IQ_ECO_METRIC_7178">"c7178"</definedName>
    <definedName name="IQ_ECO_METRIC_7179">"c7179"</definedName>
    <definedName name="IQ_ECO_METRIC_7180">"c7180"</definedName>
    <definedName name="IQ_ECO_METRIC_7182">"c7182"</definedName>
    <definedName name="IQ_ECO_METRIC_7183">"c7183"</definedName>
    <definedName name="IQ_ECO_METRIC_7184">"c7184"</definedName>
    <definedName name="IQ_ECO_METRIC_7185">"c7185"</definedName>
    <definedName name="IQ_ECO_METRIC_7186">"c7186"</definedName>
    <definedName name="IQ_ECO_METRIC_7187">"c7187"</definedName>
    <definedName name="IQ_ECO_METRIC_7188">"c7188"</definedName>
    <definedName name="IQ_ECO_METRIC_7189">"c7189"</definedName>
    <definedName name="IQ_ECO_METRIC_7190">"c7190"</definedName>
    <definedName name="IQ_ECO_METRIC_7191">"c7191"</definedName>
    <definedName name="IQ_ECO_METRIC_7192">"c7192"</definedName>
    <definedName name="IQ_ECO_METRIC_7193">"c7193"</definedName>
    <definedName name="IQ_ECO_METRIC_7194">"c7194"</definedName>
    <definedName name="IQ_ECO_METRIC_7195">"c7195"</definedName>
    <definedName name="IQ_ECO_METRIC_7196">"c7196"</definedName>
    <definedName name="IQ_ECO_METRIC_7197">"c7197"</definedName>
    <definedName name="IQ_ECO_METRIC_7198">"c7198"</definedName>
    <definedName name="IQ_ECO_METRIC_7199">"c7199"</definedName>
    <definedName name="IQ_ECO_METRIC_7200">"c7200"</definedName>
    <definedName name="IQ_ECO_METRIC_7201">"c7201"</definedName>
    <definedName name="IQ_ECO_METRIC_7202">"c7202"</definedName>
    <definedName name="IQ_ECO_METRIC_7203">"c7203"</definedName>
    <definedName name="IQ_ECO_METRIC_7204">"c7204"</definedName>
    <definedName name="IQ_ECO_METRIC_7205">"c7205"</definedName>
    <definedName name="IQ_ECO_METRIC_7206">"c7206"</definedName>
    <definedName name="IQ_ECO_METRIC_7207">"c7207"</definedName>
    <definedName name="IQ_ECO_METRIC_7208">"c7208"</definedName>
    <definedName name="IQ_ECO_METRIC_7208_UNUSED">"c7208"</definedName>
    <definedName name="IQ_ECO_METRIC_7208_UNUSED_UNUSED_UNUSED" hidden="1">"c7208"</definedName>
    <definedName name="IQ_ECO_METRIC_7209">"c7209"</definedName>
    <definedName name="IQ_ECO_METRIC_7210">"c7210"</definedName>
    <definedName name="IQ_ECO_METRIC_7211">"c7211"</definedName>
    <definedName name="IQ_ECO_METRIC_7212">"c7212"</definedName>
    <definedName name="IQ_ECO_METRIC_7213">"c7213"</definedName>
    <definedName name="IQ_ECO_METRIC_7214">"c7214"</definedName>
    <definedName name="IQ_ECO_METRIC_7215">"c7215"</definedName>
    <definedName name="IQ_ECO_METRIC_7216">"c7216"</definedName>
    <definedName name="IQ_ECO_METRIC_7217">"c7217"</definedName>
    <definedName name="IQ_ECO_METRIC_7218">"c7218"</definedName>
    <definedName name="IQ_ECO_METRIC_7220">"c7220"</definedName>
    <definedName name="IQ_ECO_METRIC_7221">"c7221"</definedName>
    <definedName name="IQ_ECO_METRIC_7222">"c7222"</definedName>
    <definedName name="IQ_ECO_METRIC_7223">"c7223"</definedName>
    <definedName name="IQ_ECO_METRIC_7224">"c7224"</definedName>
    <definedName name="IQ_ECO_METRIC_7225">"c7225"</definedName>
    <definedName name="IQ_ECO_METRIC_7226">"c7226"</definedName>
    <definedName name="IQ_ECO_METRIC_7227">"c7227"</definedName>
    <definedName name="IQ_ECO_METRIC_7228">"c7228"</definedName>
    <definedName name="IQ_ECO_METRIC_7229">"c7229"</definedName>
    <definedName name="IQ_ECO_METRIC_7230">"c7230"</definedName>
    <definedName name="IQ_ECO_METRIC_7231">"c7231"</definedName>
    <definedName name="IQ_ECO_METRIC_7232">"c7232"</definedName>
    <definedName name="IQ_ECO_METRIC_7233">"c7233"</definedName>
    <definedName name="IQ_ECO_METRIC_7235">"c7235"</definedName>
    <definedName name="IQ_ECO_METRIC_7236">"c7236"</definedName>
    <definedName name="IQ_ECO_METRIC_7237">"c7237"</definedName>
    <definedName name="IQ_ECO_METRIC_7238">"c7238"</definedName>
    <definedName name="IQ_ECO_METRIC_7239">"c7239"</definedName>
    <definedName name="IQ_ECO_METRIC_7240">"c7240"</definedName>
    <definedName name="IQ_ECO_METRIC_7241">"c7241"</definedName>
    <definedName name="IQ_ECO_METRIC_7243">"c7243"</definedName>
    <definedName name="IQ_ECO_METRIC_7244">"c7244"</definedName>
    <definedName name="IQ_ECO_METRIC_7245">"c7245"</definedName>
    <definedName name="IQ_ECO_METRIC_7246">"c7246"</definedName>
    <definedName name="IQ_ECO_METRIC_7247">"c7247"</definedName>
    <definedName name="IQ_ECO_METRIC_7248">"c7248"</definedName>
    <definedName name="IQ_ECO_METRIC_7249">"c7249"</definedName>
    <definedName name="IQ_ECO_METRIC_7250">"c7250"</definedName>
    <definedName name="IQ_ECO_METRIC_7251">"c7251"</definedName>
    <definedName name="IQ_ECO_METRIC_7252">"c7252"</definedName>
    <definedName name="IQ_ECO_METRIC_7253">"c7253"</definedName>
    <definedName name="IQ_ECO_METRIC_7254">"c7254"</definedName>
    <definedName name="IQ_ECO_METRIC_7255">"c7255"</definedName>
    <definedName name="IQ_ECO_METRIC_7256">"c7256"</definedName>
    <definedName name="IQ_ECO_METRIC_7257">"c7257"</definedName>
    <definedName name="IQ_ECO_METRIC_7258">"c7258"</definedName>
    <definedName name="IQ_ECO_METRIC_7259">"c7259"</definedName>
    <definedName name="IQ_ECO_METRIC_7260">"c7260"</definedName>
    <definedName name="IQ_ECO_METRIC_7261">"c7261"</definedName>
    <definedName name="IQ_ECO_METRIC_7262">"c7262"</definedName>
    <definedName name="IQ_ECO_METRIC_7263">"c7263"</definedName>
    <definedName name="IQ_ECO_METRIC_7264">"c7264"</definedName>
    <definedName name="IQ_ECO_METRIC_7265">"c7265"</definedName>
    <definedName name="IQ_ECO_METRIC_7265_UNUSED">"c7265"</definedName>
    <definedName name="IQ_ECO_METRIC_7265_UNUSED_UNUSED_UNUSED" hidden="1">"c7265"</definedName>
    <definedName name="IQ_ECO_METRIC_7266">"c7266"</definedName>
    <definedName name="IQ_ECO_METRIC_7267">"c7267"</definedName>
    <definedName name="IQ_ECO_METRIC_7268">"c7268"</definedName>
    <definedName name="IQ_ECO_METRIC_7269">"c7269"</definedName>
    <definedName name="IQ_ECO_METRIC_7270">"c7270"</definedName>
    <definedName name="IQ_ECO_METRIC_7272">"c7272"</definedName>
    <definedName name="IQ_ECO_METRIC_7273">"c7273"</definedName>
    <definedName name="IQ_ECO_METRIC_7274">"c7274"</definedName>
    <definedName name="IQ_ECO_METRIC_7275">"c7275"</definedName>
    <definedName name="IQ_ECO_METRIC_7276">"c7276"</definedName>
    <definedName name="IQ_ECO_METRIC_7277">"c7277"</definedName>
    <definedName name="IQ_ECO_METRIC_7278">"c7278"</definedName>
    <definedName name="IQ_ECO_METRIC_7279">"c7279"</definedName>
    <definedName name="IQ_ECO_METRIC_7279_UNUSED">"c7279"</definedName>
    <definedName name="IQ_ECO_METRIC_7279_UNUSED_UNUSED_UNUSED" hidden="1">"c7279"</definedName>
    <definedName name="IQ_ECO_METRIC_7280">"c7280"</definedName>
    <definedName name="IQ_ECO_METRIC_7281">"c7281"</definedName>
    <definedName name="IQ_ECO_METRIC_7282">"c7282"</definedName>
    <definedName name="IQ_ECO_METRIC_7283">"c7283"</definedName>
    <definedName name="IQ_ECO_METRIC_7284">"c7284"</definedName>
    <definedName name="IQ_ECO_METRIC_7285">"c7285"</definedName>
    <definedName name="IQ_ECO_METRIC_7286">"c7286"</definedName>
    <definedName name="IQ_ECO_METRIC_7287">"c7287"</definedName>
    <definedName name="IQ_ECO_METRIC_7288">"c7288"</definedName>
    <definedName name="IQ_ECO_METRIC_7289">"c7289"</definedName>
    <definedName name="IQ_ECO_METRIC_7290">"c7290"</definedName>
    <definedName name="IQ_ECO_METRIC_7291">"c7291"</definedName>
    <definedName name="IQ_ECO_METRIC_7292">"c7292"</definedName>
    <definedName name="IQ_ECO_METRIC_7293">"c7293"</definedName>
    <definedName name="IQ_ECO_METRIC_7294">"c7294"</definedName>
    <definedName name="IQ_ECO_METRIC_7295">"c7295"</definedName>
    <definedName name="IQ_ECO_METRIC_7296">"c7296"</definedName>
    <definedName name="IQ_ECO_METRIC_7297">"c7297"</definedName>
    <definedName name="IQ_ECO_METRIC_7298">"c7298"</definedName>
    <definedName name="IQ_ECO_METRIC_7299">"c7299"</definedName>
    <definedName name="IQ_ECO_METRIC_7300">"c7300"</definedName>
    <definedName name="IQ_ECO_METRIC_7301">"c7301"</definedName>
    <definedName name="IQ_ECO_METRIC_7302">"c7302"</definedName>
    <definedName name="IQ_ECO_METRIC_7303">"c7303"</definedName>
    <definedName name="IQ_ECO_METRIC_7304">"c7304"</definedName>
    <definedName name="IQ_ECO_METRIC_7305">"c7305"</definedName>
    <definedName name="IQ_ECO_METRIC_7306">"c7306"</definedName>
    <definedName name="IQ_ECO_METRIC_7307">"c7307"</definedName>
    <definedName name="IQ_ECO_METRIC_7308">"c7308"</definedName>
    <definedName name="IQ_ECO_METRIC_7309">"c7309"</definedName>
    <definedName name="IQ_ECO_METRIC_7310">"c7310"</definedName>
    <definedName name="IQ_ECO_METRIC_7311">"c7311"</definedName>
    <definedName name="IQ_ECO_METRIC_7312">"c7312"</definedName>
    <definedName name="IQ_ECO_METRIC_7313">"c7313"</definedName>
    <definedName name="IQ_ECO_METRIC_7314">"c7314"</definedName>
    <definedName name="IQ_ECO_METRIC_7315">"c7315"</definedName>
    <definedName name="IQ_ECO_METRIC_7316">"c7316"</definedName>
    <definedName name="IQ_ECO_METRIC_7317">"c7317"</definedName>
    <definedName name="IQ_ECO_METRIC_7318">"c7318"</definedName>
    <definedName name="IQ_ECO_METRIC_7319">"c7319"</definedName>
    <definedName name="IQ_ECO_METRIC_7320">"c7320"</definedName>
    <definedName name="IQ_ECO_METRIC_7321">"c7321"</definedName>
    <definedName name="IQ_ECO_METRIC_7322">"c7322"</definedName>
    <definedName name="IQ_ECO_METRIC_7323">"c7323"</definedName>
    <definedName name="IQ_ECO_METRIC_7324">"c7324"</definedName>
    <definedName name="IQ_ECO_METRIC_7325">"c7325"</definedName>
    <definedName name="IQ_ECO_METRIC_7326">"c7326"</definedName>
    <definedName name="IQ_ECO_METRIC_7327">"c7327"</definedName>
    <definedName name="IQ_ECO_METRIC_7328">"c7328"</definedName>
    <definedName name="IQ_ECO_METRIC_7329">"c7329"</definedName>
    <definedName name="IQ_ECO_METRIC_7330">"c7330"</definedName>
    <definedName name="IQ_ECO_METRIC_7331">"c7331"</definedName>
    <definedName name="IQ_ECO_METRIC_7332">"c7332"</definedName>
    <definedName name="IQ_ECO_METRIC_7333">"c7333"</definedName>
    <definedName name="IQ_ECO_METRIC_7334">"c7334"</definedName>
    <definedName name="IQ_ECO_METRIC_7335">"c7335"</definedName>
    <definedName name="IQ_ECO_METRIC_7336">"c7336"</definedName>
    <definedName name="IQ_ECO_METRIC_7336_UNUSED">"c7336"</definedName>
    <definedName name="IQ_ECO_METRIC_7336_UNUSED_UNUSED_UNUSED" hidden="1">"c7336"</definedName>
    <definedName name="IQ_ECO_METRIC_7337">"c7337"</definedName>
    <definedName name="IQ_ECO_METRIC_7337_UNUSED">"c7337"</definedName>
    <definedName name="IQ_ECO_METRIC_7337_UNUSED_UNUSED_UNUSED" hidden="1">"c7337"</definedName>
    <definedName name="IQ_ECO_METRIC_7339">"c7339"</definedName>
    <definedName name="IQ_ECO_METRIC_7341">"c7341"</definedName>
    <definedName name="IQ_ECO_METRIC_7342">"c7342"</definedName>
    <definedName name="IQ_ECO_METRIC_7343">"c7343"</definedName>
    <definedName name="IQ_ECO_METRIC_7344">"c7344"</definedName>
    <definedName name="IQ_ECO_METRIC_7345">"c7345"</definedName>
    <definedName name="IQ_ECO_METRIC_7346">"c7346"</definedName>
    <definedName name="IQ_ECO_METRIC_7347">"c7347"</definedName>
    <definedName name="IQ_ECO_METRIC_7348">"c7348"</definedName>
    <definedName name="IQ_ECO_METRIC_7349">"c7349"</definedName>
    <definedName name="IQ_ECO_METRIC_7350">"c7350"</definedName>
    <definedName name="IQ_ECO_METRIC_7351">"c7351"</definedName>
    <definedName name="IQ_ECO_METRIC_7352">"c7352"</definedName>
    <definedName name="IQ_ECO_METRIC_7353">"c7353"</definedName>
    <definedName name="IQ_ECO_METRIC_7354">"c7354"</definedName>
    <definedName name="IQ_ECO_METRIC_7355">"c7355"</definedName>
    <definedName name="IQ_ECO_METRIC_7356">"c7356"</definedName>
    <definedName name="IQ_ECO_METRIC_7357">"c7357"</definedName>
    <definedName name="IQ_ECO_METRIC_7358">"c7358"</definedName>
    <definedName name="IQ_ECO_METRIC_7359">"c7359"</definedName>
    <definedName name="IQ_ECO_METRIC_7360">"c7360"</definedName>
    <definedName name="IQ_ECO_METRIC_7361">"c7361"</definedName>
    <definedName name="IQ_ECO_METRIC_7362">"c7362"</definedName>
    <definedName name="IQ_ECO_METRIC_7363">"c7363"</definedName>
    <definedName name="IQ_ECO_METRIC_7364">"c7364"</definedName>
    <definedName name="IQ_ECO_METRIC_7365">"c7365"</definedName>
    <definedName name="IQ_ECO_METRIC_7366">"c7366"</definedName>
    <definedName name="IQ_ECO_METRIC_7367">"c7367"</definedName>
    <definedName name="IQ_ECO_METRIC_7368">"c7368"</definedName>
    <definedName name="IQ_ECO_METRIC_7369">"c7369"</definedName>
    <definedName name="IQ_ECO_METRIC_7370">"c7370"</definedName>
    <definedName name="IQ_ECO_METRIC_7371">"c7371"</definedName>
    <definedName name="IQ_ECO_METRIC_7372">"c7372"</definedName>
    <definedName name="IQ_ECO_METRIC_7373">"c7373"</definedName>
    <definedName name="IQ_ECO_METRIC_7374">"c7374"</definedName>
    <definedName name="IQ_ECO_METRIC_7375">"c7375"</definedName>
    <definedName name="IQ_ECO_METRIC_7376">"c7376"</definedName>
    <definedName name="IQ_ECO_METRIC_7377">"c7377"</definedName>
    <definedName name="IQ_ECO_METRIC_7378">"c7378"</definedName>
    <definedName name="IQ_ECO_METRIC_7379">"c7379"</definedName>
    <definedName name="IQ_ECO_METRIC_7380">"c7380"</definedName>
    <definedName name="IQ_ECO_METRIC_7381">"c7381"</definedName>
    <definedName name="IQ_ECO_METRIC_7382">"c7382"</definedName>
    <definedName name="IQ_ECO_METRIC_7383">"c7383"</definedName>
    <definedName name="IQ_ECO_METRIC_7384">"c7384"</definedName>
    <definedName name="IQ_ECO_METRIC_7385">"c7385"</definedName>
    <definedName name="IQ_ECO_METRIC_7386">"c7386"</definedName>
    <definedName name="IQ_ECO_METRIC_7387">"c7387"</definedName>
    <definedName name="IQ_ECO_METRIC_7388">"c7388"</definedName>
    <definedName name="IQ_ECO_METRIC_7389">"c7389"</definedName>
    <definedName name="IQ_ECO_METRIC_7390">"c7390"</definedName>
    <definedName name="IQ_ECO_METRIC_7391">"c7391"</definedName>
    <definedName name="IQ_ECO_METRIC_7392">"c7392"</definedName>
    <definedName name="IQ_ECO_METRIC_7393">"c7393"</definedName>
    <definedName name="IQ_ECO_METRIC_7394">"c7394"</definedName>
    <definedName name="IQ_ECO_METRIC_7395">"c7395"</definedName>
    <definedName name="IQ_ECO_METRIC_7396">"c7396"</definedName>
    <definedName name="IQ_ECO_METRIC_7397">"c7397"</definedName>
    <definedName name="IQ_ECO_METRIC_7398">"c7398"</definedName>
    <definedName name="IQ_ECO_METRIC_7399">"c7399"</definedName>
    <definedName name="IQ_ECO_METRIC_7400">"c7400"</definedName>
    <definedName name="IQ_ECO_METRIC_7402">"c7402"</definedName>
    <definedName name="IQ_ECO_METRIC_7403">"c7403"</definedName>
    <definedName name="IQ_ECO_METRIC_7404">"c7404"</definedName>
    <definedName name="IQ_ECO_METRIC_7405">"c7405"</definedName>
    <definedName name="IQ_ECO_METRIC_7406">"c7406"</definedName>
    <definedName name="IQ_ECO_METRIC_7407">"c7407"</definedName>
    <definedName name="IQ_ECO_METRIC_7408">"c7408"</definedName>
    <definedName name="IQ_ECO_METRIC_7409">"c7409"</definedName>
    <definedName name="IQ_ECO_METRIC_7410">"c7410"</definedName>
    <definedName name="IQ_ECO_METRIC_7411">"c7411"</definedName>
    <definedName name="IQ_ECO_METRIC_7412">"c7412"</definedName>
    <definedName name="IQ_ECO_METRIC_7413">"c7413"</definedName>
    <definedName name="IQ_ECO_METRIC_7414">"c7414"</definedName>
    <definedName name="IQ_ECO_METRIC_7415">"c7415"</definedName>
    <definedName name="IQ_ECO_METRIC_7416">"c7416"</definedName>
    <definedName name="IQ_ECO_METRIC_7417">"c7417"</definedName>
    <definedName name="IQ_ECO_METRIC_7418">"c7418"</definedName>
    <definedName name="IQ_ECO_METRIC_7419">"c7419"</definedName>
    <definedName name="IQ_ECO_METRIC_7420">"c7420"</definedName>
    <definedName name="IQ_ECO_METRIC_7421">"c7421"</definedName>
    <definedName name="IQ_ECO_METRIC_7422">"c7422"</definedName>
    <definedName name="IQ_ECO_METRIC_7423">"c7423"</definedName>
    <definedName name="IQ_ECO_METRIC_7424">"c7424"</definedName>
    <definedName name="IQ_ECO_METRIC_7425">"c7425"</definedName>
    <definedName name="IQ_ECO_METRIC_7426">"c7426"</definedName>
    <definedName name="IQ_ECO_METRIC_7427">"c7427"</definedName>
    <definedName name="IQ_ECO_METRIC_7428">"c7428"</definedName>
    <definedName name="IQ_ECO_METRIC_7428_UNUSED">"c7428"</definedName>
    <definedName name="IQ_ECO_METRIC_7428_UNUSED_UNUSED_UNUSED" hidden="1">"c7428"</definedName>
    <definedName name="IQ_ECO_METRIC_7429">"c7429"</definedName>
    <definedName name="IQ_ECO_METRIC_7430">"c7430"</definedName>
    <definedName name="IQ_ECO_METRIC_7431">"c7431"</definedName>
    <definedName name="IQ_ECO_METRIC_7432">"c7432"</definedName>
    <definedName name="IQ_ECO_METRIC_7433">"c7433"</definedName>
    <definedName name="IQ_ECO_METRIC_7434">"c7434"</definedName>
    <definedName name="IQ_ECO_METRIC_7435">"c7435"</definedName>
    <definedName name="IQ_ECO_METRIC_7436">"c7436"</definedName>
    <definedName name="IQ_ECO_METRIC_7437">"c7437"</definedName>
    <definedName name="IQ_ECO_METRIC_7438">"c7438"</definedName>
    <definedName name="IQ_ECO_METRIC_7440">"c7440"</definedName>
    <definedName name="IQ_ECO_METRIC_7441">"c7441"</definedName>
    <definedName name="IQ_ECO_METRIC_7442">"c7442"</definedName>
    <definedName name="IQ_ECO_METRIC_7443">"c7443"</definedName>
    <definedName name="IQ_ECO_METRIC_7444">"c7444"</definedName>
    <definedName name="IQ_ECO_METRIC_7445">"c7445"</definedName>
    <definedName name="IQ_ECO_METRIC_7446">"c7446"</definedName>
    <definedName name="IQ_ECO_METRIC_7447">"c7447"</definedName>
    <definedName name="IQ_ECO_METRIC_7448">"c7448"</definedName>
    <definedName name="IQ_ECO_METRIC_7449">"c7449"</definedName>
    <definedName name="IQ_ECO_METRIC_7450">"c7450"</definedName>
    <definedName name="IQ_ECO_METRIC_7451">"c7451"</definedName>
    <definedName name="IQ_ECO_METRIC_7452">"c7452"</definedName>
    <definedName name="IQ_ECO_METRIC_7453">"c7453"</definedName>
    <definedName name="IQ_ECO_METRIC_7455">"c7455"</definedName>
    <definedName name="IQ_ECO_METRIC_7456">"c7456"</definedName>
    <definedName name="IQ_ECO_METRIC_7457">"c7457"</definedName>
    <definedName name="IQ_ECO_METRIC_7458">"c7458"</definedName>
    <definedName name="IQ_ECO_METRIC_7459">"c7459"</definedName>
    <definedName name="IQ_ECO_METRIC_7460">"c7460"</definedName>
    <definedName name="IQ_ECO_METRIC_7461">"c7461"</definedName>
    <definedName name="IQ_ECO_METRIC_7463">"c7463"</definedName>
    <definedName name="IQ_ECO_METRIC_7464">"c7464"</definedName>
    <definedName name="IQ_ECO_METRIC_7465">"c7465"</definedName>
    <definedName name="IQ_ECO_METRIC_7466">"c7466"</definedName>
    <definedName name="IQ_ECO_METRIC_7467">"c7467"</definedName>
    <definedName name="IQ_ECO_METRIC_7468">"c7468"</definedName>
    <definedName name="IQ_ECO_METRIC_7469">"c7469"</definedName>
    <definedName name="IQ_ECO_METRIC_7470">"c7470"</definedName>
    <definedName name="IQ_ECO_METRIC_7472">"c7472"</definedName>
    <definedName name="IQ_ECO_METRIC_7473">"c7473"</definedName>
    <definedName name="IQ_ECO_METRIC_7474">"c7474"</definedName>
    <definedName name="IQ_ECO_METRIC_7475">"c7475"</definedName>
    <definedName name="IQ_ECO_METRIC_7476">"c7476"</definedName>
    <definedName name="IQ_ECO_METRIC_7477">"c7477"</definedName>
    <definedName name="IQ_ECO_METRIC_7478">"c7478"</definedName>
    <definedName name="IQ_ECO_METRIC_7479">"c7479"</definedName>
    <definedName name="IQ_ECO_METRIC_7480">"c7480"</definedName>
    <definedName name="IQ_ECO_METRIC_7481">"c7481"</definedName>
    <definedName name="IQ_ECO_METRIC_7482">"c7482"</definedName>
    <definedName name="IQ_ECO_METRIC_7483">"c7483"</definedName>
    <definedName name="IQ_ECO_METRIC_7486">"c7486"</definedName>
    <definedName name="IQ_ECO_METRIC_7487">"c7487"</definedName>
    <definedName name="IQ_ECO_METRIC_7488">"c7488"</definedName>
    <definedName name="IQ_ECO_METRIC_7489">"c7489"</definedName>
    <definedName name="IQ_ECO_METRIC_7490">"c7490"</definedName>
    <definedName name="IQ_ECO_METRIC_7491">"c7491"</definedName>
    <definedName name="IQ_ECO_METRIC_7492">"c7492"</definedName>
    <definedName name="IQ_ECO_METRIC_7493">"c7493"</definedName>
    <definedName name="IQ_ECO_METRIC_7494">"c7494"</definedName>
    <definedName name="IQ_ECO_METRIC_7495">"c7495"</definedName>
    <definedName name="IQ_ECO_METRIC_7496">"c7496"</definedName>
    <definedName name="IQ_ECO_METRIC_7497">"c7497"</definedName>
    <definedName name="IQ_ECO_METRIC_7498">"c7498"</definedName>
    <definedName name="IQ_ECO_METRIC_7500">"c7500"</definedName>
    <definedName name="IQ_ECO_METRIC_7501">"c7501"</definedName>
    <definedName name="IQ_ECO_METRIC_7502">"c7502"</definedName>
    <definedName name="IQ_ECO_METRIC_7503">"c7503"</definedName>
    <definedName name="IQ_ECO_METRIC_7504">"c7504"</definedName>
    <definedName name="IQ_ECO_METRIC_7505">"c7505"</definedName>
    <definedName name="IQ_ECO_METRIC_7507">"c7507"</definedName>
    <definedName name="IQ_ECO_METRIC_7508">"c7508"</definedName>
    <definedName name="IQ_ECO_METRIC_7509">"c7509"</definedName>
    <definedName name="IQ_ECO_METRIC_7510">"c7510"</definedName>
    <definedName name="IQ_ECO_METRIC_7511">"c7511"</definedName>
    <definedName name="IQ_ECO_METRIC_7512">"c7512"</definedName>
    <definedName name="IQ_ECO_METRIC_7513">"c7513"</definedName>
    <definedName name="IQ_ECO_METRIC_7514">"c7514"</definedName>
    <definedName name="IQ_ECO_METRIC_7515">"c7515"</definedName>
    <definedName name="IQ_ECO_METRIC_7516">"c7516"</definedName>
    <definedName name="IQ_ECO_METRIC_7517">"c7517"</definedName>
    <definedName name="IQ_ECO_METRIC_7518">"c7518"</definedName>
    <definedName name="IQ_ECO_METRIC_7519">"c7519"</definedName>
    <definedName name="IQ_ECO_METRIC_7520">"c7520"</definedName>
    <definedName name="IQ_ECO_METRIC_7521">"c7521"</definedName>
    <definedName name="IQ_ECO_METRIC_7522">"c7522"</definedName>
    <definedName name="IQ_ECO_METRIC_7523">"c7523"</definedName>
    <definedName name="IQ_ECO_METRIC_7524">"c7524"</definedName>
    <definedName name="IQ_ECO_METRIC_7525">"c7525"</definedName>
    <definedName name="IQ_ECO_METRIC_7526">"c7526"</definedName>
    <definedName name="IQ_ECO_METRIC_7527">"c7527"</definedName>
    <definedName name="IQ_ECO_METRIC_7528">"c7528"</definedName>
    <definedName name="IQ_ECO_METRIC_7529">"c7529"</definedName>
    <definedName name="IQ_ECO_METRIC_7530">"c7530"</definedName>
    <definedName name="IQ_ECO_METRIC_7531">"c7531"</definedName>
    <definedName name="IQ_ECO_METRIC_7532">"c7532"</definedName>
    <definedName name="IQ_ECO_METRIC_7533">"c7533"</definedName>
    <definedName name="IQ_ECO_METRIC_7534">"c7534"</definedName>
    <definedName name="IQ_ECO_METRIC_7535">"c7535"</definedName>
    <definedName name="IQ_ECO_METRIC_7536">"c7536"</definedName>
    <definedName name="IQ_ECO_METRIC_7537">"c7537"</definedName>
    <definedName name="IQ_ECO_METRIC_7538">"c7538"</definedName>
    <definedName name="IQ_ECO_METRIC_7539">"c7539"</definedName>
    <definedName name="IQ_ECO_METRIC_7540">"c7540"</definedName>
    <definedName name="IQ_ECO_METRIC_7541">"c7541"</definedName>
    <definedName name="IQ_ECO_METRIC_7542">"c7542"</definedName>
    <definedName name="IQ_ECO_METRIC_7543">"c7543"</definedName>
    <definedName name="IQ_ECO_METRIC_7544">"c7544"</definedName>
    <definedName name="IQ_ECO_METRIC_7545">"c7545"</definedName>
    <definedName name="IQ_ECO_METRIC_7546">"c7546"</definedName>
    <definedName name="IQ_ECO_METRIC_7547">"c7547"</definedName>
    <definedName name="IQ_ECO_METRIC_7548">"c7548"</definedName>
    <definedName name="IQ_ECO_METRIC_7549">"c7549"</definedName>
    <definedName name="IQ_ECO_METRIC_7550">"c7550"</definedName>
    <definedName name="IQ_ECO_METRIC_7551">"c7551"</definedName>
    <definedName name="IQ_ECO_METRIC_7552">"c7552"</definedName>
    <definedName name="IQ_ECO_METRIC_7553">"c7553"</definedName>
    <definedName name="IQ_ECO_METRIC_7554">"c7554"</definedName>
    <definedName name="IQ_ECO_METRIC_7555">"c7555"</definedName>
    <definedName name="IQ_ECO_METRIC_7556">"c7556"</definedName>
    <definedName name="IQ_ECO_METRIC_7556_UNUSED">"c7556"</definedName>
    <definedName name="IQ_ECO_METRIC_7556_UNUSED_UNUSED_UNUSED" hidden="1">"c7556"</definedName>
    <definedName name="IQ_ECO_METRIC_7557">"c7557"</definedName>
    <definedName name="IQ_ECO_METRIC_7557_UNUSED">"c7557"</definedName>
    <definedName name="IQ_ECO_METRIC_7557_UNUSED_UNUSED_UNUSED" hidden="1">"c7557"</definedName>
    <definedName name="IQ_ECO_METRIC_7560">"c7560"</definedName>
    <definedName name="IQ_ECO_METRIC_7561">"c7561"</definedName>
    <definedName name="IQ_ECO_METRIC_7562">"c7562"</definedName>
    <definedName name="IQ_ECO_METRIC_7563">"c7563"</definedName>
    <definedName name="IQ_ECO_METRIC_7564">"c7564"</definedName>
    <definedName name="IQ_ECO_METRIC_7565">"c7565"</definedName>
    <definedName name="IQ_ECO_METRIC_7566">"c7566"</definedName>
    <definedName name="IQ_ECO_METRIC_7567">"c7567"</definedName>
    <definedName name="IQ_ECO_METRIC_7568">"c7568"</definedName>
    <definedName name="IQ_ECO_METRIC_7570">"c7570"</definedName>
    <definedName name="IQ_ECO_METRIC_7571">"c7571"</definedName>
    <definedName name="IQ_ECO_METRIC_7572">"c7572"</definedName>
    <definedName name="IQ_ECO_METRIC_7573">"c7573"</definedName>
    <definedName name="IQ_ECO_METRIC_7574">"c7574"</definedName>
    <definedName name="IQ_ECO_METRIC_7575">"c7575"</definedName>
    <definedName name="IQ_ECO_METRIC_7576">"c7576"</definedName>
    <definedName name="IQ_ECO_METRIC_7577">"c7577"</definedName>
    <definedName name="IQ_ECO_METRIC_7578">"c7578"</definedName>
    <definedName name="IQ_ECO_METRIC_7579">"c7579"</definedName>
    <definedName name="IQ_ECO_METRIC_7580">"c7580"</definedName>
    <definedName name="IQ_ECO_METRIC_7581">"c7581"</definedName>
    <definedName name="IQ_ECO_METRIC_7582">"c7582"</definedName>
    <definedName name="IQ_ECO_METRIC_7583">"c7583"</definedName>
    <definedName name="IQ_ECO_METRIC_7584">"c7584"</definedName>
    <definedName name="IQ_ECO_METRIC_7585">"c7585"</definedName>
    <definedName name="IQ_ECO_METRIC_7586">"c7586"</definedName>
    <definedName name="IQ_ECO_METRIC_7587">"c7587"</definedName>
    <definedName name="IQ_ECO_METRIC_7588">"c7588"</definedName>
    <definedName name="IQ_ECO_METRIC_7589">"c7589"</definedName>
    <definedName name="IQ_ECO_METRIC_7590">"c7590"</definedName>
    <definedName name="IQ_ECO_METRIC_7591">"c7591"</definedName>
    <definedName name="IQ_ECO_METRIC_7592">"c7592"</definedName>
    <definedName name="IQ_ECO_METRIC_7593">"c7593"</definedName>
    <definedName name="IQ_ECO_METRIC_7594">"c7594"</definedName>
    <definedName name="IQ_ECO_METRIC_7596">"c7596"</definedName>
    <definedName name="IQ_ECO_METRIC_7597">"c7597"</definedName>
    <definedName name="IQ_ECO_METRIC_7598">"c7598"</definedName>
    <definedName name="IQ_ECO_METRIC_7599">"c7599"</definedName>
    <definedName name="IQ_ECO_METRIC_7600">"c7600"</definedName>
    <definedName name="IQ_ECO_METRIC_7601">"c7601"</definedName>
    <definedName name="IQ_ECO_METRIC_7602">"c7602"</definedName>
    <definedName name="IQ_ECO_METRIC_7603">"c7603"</definedName>
    <definedName name="IQ_ECO_METRIC_7604">"c7604"</definedName>
    <definedName name="IQ_ECO_METRIC_7605">"c7605"</definedName>
    <definedName name="IQ_ECO_METRIC_7606">"c7606"</definedName>
    <definedName name="IQ_ECO_METRIC_7607">"c7607"</definedName>
    <definedName name="IQ_ECO_METRIC_7608">"c7608"</definedName>
    <definedName name="IQ_ECO_METRIC_7609">"c7609"</definedName>
    <definedName name="IQ_ECO_METRIC_7610">"c7610"</definedName>
    <definedName name="IQ_ECO_METRIC_7611">"c7611"</definedName>
    <definedName name="IQ_ECO_METRIC_7612">"c7612"</definedName>
    <definedName name="IQ_ECO_METRIC_7613">"c7613"</definedName>
    <definedName name="IQ_ECO_METRIC_7614">"c7614"</definedName>
    <definedName name="IQ_ECO_METRIC_7615">"c7615"</definedName>
    <definedName name="IQ_ECO_METRIC_7616">"c7616"</definedName>
    <definedName name="IQ_ECO_METRIC_7617">"c7617"</definedName>
    <definedName name="IQ_ECO_METRIC_7618">"c7618"</definedName>
    <definedName name="IQ_ECO_METRIC_7619">"c7619"</definedName>
    <definedName name="IQ_ECO_METRIC_7620">"c7620"</definedName>
    <definedName name="IQ_ECO_METRIC_7622">"c7622"</definedName>
    <definedName name="IQ_ECO_METRIC_7623">"c7623"</definedName>
    <definedName name="IQ_ECO_METRIC_7624">"c7624"</definedName>
    <definedName name="IQ_ECO_METRIC_7625">"c7625"</definedName>
    <definedName name="IQ_ECO_METRIC_7626">"c7626"</definedName>
    <definedName name="IQ_ECO_METRIC_7627">"c7627"</definedName>
    <definedName name="IQ_ECO_METRIC_7628">"c7628"</definedName>
    <definedName name="IQ_ECO_METRIC_7629">"c7629"</definedName>
    <definedName name="IQ_ECO_METRIC_7630">"c7630"</definedName>
    <definedName name="IQ_ECO_METRIC_7631">"c7631"</definedName>
    <definedName name="IQ_ECO_METRIC_7632">"c7632"</definedName>
    <definedName name="IQ_ECO_METRIC_7633">"c7633"</definedName>
    <definedName name="IQ_ECO_METRIC_7634">"c7634"</definedName>
    <definedName name="IQ_ECO_METRIC_7635">"c7635"</definedName>
    <definedName name="IQ_ECO_METRIC_7636">"c7636"</definedName>
    <definedName name="IQ_ECO_METRIC_7637">"c7637"</definedName>
    <definedName name="IQ_ECO_METRIC_7638">"c7638"</definedName>
    <definedName name="IQ_ECO_METRIC_7639">"c7639"</definedName>
    <definedName name="IQ_ECO_METRIC_7640">"c7640"</definedName>
    <definedName name="IQ_ECO_METRIC_7641">"c7641"</definedName>
    <definedName name="IQ_ECO_METRIC_7642">"c7642"</definedName>
    <definedName name="IQ_ECO_METRIC_7643">"c7643"</definedName>
    <definedName name="IQ_ECO_METRIC_7644">"c7644"</definedName>
    <definedName name="IQ_ECO_METRIC_7645">"c7645"</definedName>
    <definedName name="IQ_ECO_METRIC_7646">"c7646"</definedName>
    <definedName name="IQ_ECO_METRIC_7647">"c7647"</definedName>
    <definedName name="IQ_ECO_METRIC_7648">"c7648"</definedName>
    <definedName name="IQ_ECO_METRIC_7648_UNUSED">"c7648"</definedName>
    <definedName name="IQ_ECO_METRIC_7648_UNUSED_UNUSED_UNUSED" hidden="1">"c7648"</definedName>
    <definedName name="IQ_ECO_METRIC_7649">"c7649"</definedName>
    <definedName name="IQ_ECO_METRIC_7650">"c7650"</definedName>
    <definedName name="IQ_ECO_METRIC_7651">"c7651"</definedName>
    <definedName name="IQ_ECO_METRIC_7652">"c7652"</definedName>
    <definedName name="IQ_ECO_METRIC_7653">"c7653"</definedName>
    <definedName name="IQ_ECO_METRIC_7654">"c7654"</definedName>
    <definedName name="IQ_ECO_METRIC_7655">"c7655"</definedName>
    <definedName name="IQ_ECO_METRIC_7656">"c7656"</definedName>
    <definedName name="IQ_ECO_METRIC_7657">"c7657"</definedName>
    <definedName name="IQ_ECO_METRIC_7658">"c7658"</definedName>
    <definedName name="IQ_ECO_METRIC_7660">"c7660"</definedName>
    <definedName name="IQ_ECO_METRIC_7661">"c7661"</definedName>
    <definedName name="IQ_ECO_METRIC_7663">"c7663"</definedName>
    <definedName name="IQ_ECO_METRIC_7664">"c7664"</definedName>
    <definedName name="IQ_ECO_METRIC_7665">"c7665"</definedName>
    <definedName name="IQ_ECO_METRIC_7666">"c7666"</definedName>
    <definedName name="IQ_ECO_METRIC_7667">"c7667"</definedName>
    <definedName name="IQ_ECO_METRIC_7668">"c7668"</definedName>
    <definedName name="IQ_ECO_METRIC_7669">"c7669"</definedName>
    <definedName name="IQ_ECO_METRIC_7670">"c7670"</definedName>
    <definedName name="IQ_ECO_METRIC_7675">"c7675"</definedName>
    <definedName name="IQ_ECO_METRIC_7676">"c7676"</definedName>
    <definedName name="IQ_ECO_METRIC_7677">"c7677"</definedName>
    <definedName name="IQ_ECO_METRIC_7678">"c7678"</definedName>
    <definedName name="IQ_ECO_METRIC_7679">"c7679"</definedName>
    <definedName name="IQ_ECO_METRIC_7680">"c7680"</definedName>
    <definedName name="IQ_ECO_METRIC_7681">"c7681"</definedName>
    <definedName name="IQ_ECO_METRIC_7685">"c7685"</definedName>
    <definedName name="IQ_ECO_METRIC_7687">"c7687"</definedName>
    <definedName name="IQ_ECO_METRIC_7688">"c7688"</definedName>
    <definedName name="IQ_ECO_METRIC_7689">"c7689"</definedName>
    <definedName name="IQ_ECO_METRIC_7690">"c7690"</definedName>
    <definedName name="IQ_ECO_METRIC_7691">"c7691"</definedName>
    <definedName name="IQ_ECO_METRIC_7692">"c7692"</definedName>
    <definedName name="IQ_ECO_METRIC_7693">"c7693"</definedName>
    <definedName name="IQ_ECO_METRIC_7694">"c7694"</definedName>
    <definedName name="IQ_ECO_METRIC_7695">"c7695"</definedName>
    <definedName name="IQ_ECO_METRIC_7696">"c7696"</definedName>
    <definedName name="IQ_ECO_METRIC_7697">"c7697"</definedName>
    <definedName name="IQ_ECO_METRIC_7698">"c7698"</definedName>
    <definedName name="IQ_ECO_METRIC_7699">"c7699"</definedName>
    <definedName name="IQ_ECO_METRIC_7700">"c7700"</definedName>
    <definedName name="IQ_ECO_METRIC_7701">"c7701"</definedName>
    <definedName name="IQ_ECO_METRIC_7702">"c7702"</definedName>
    <definedName name="IQ_ECO_METRIC_7703">"c7703"</definedName>
    <definedName name="IQ_ECO_METRIC_7704">"c7704"</definedName>
    <definedName name="IQ_ECO_METRIC_7705">"c7705"</definedName>
    <definedName name="IQ_ECO_METRIC_7705_UNUSED">"c7705"</definedName>
    <definedName name="IQ_ECO_METRIC_7705_UNUSED_UNUSED_UNUSED" hidden="1">"c7705"</definedName>
    <definedName name="IQ_ECO_METRIC_7706">"c7706"</definedName>
    <definedName name="IQ_ECO_METRIC_7707">"c7707"</definedName>
    <definedName name="IQ_ECO_METRIC_7708">"c7708"</definedName>
    <definedName name="IQ_ECO_METRIC_7709">"c7709"</definedName>
    <definedName name="IQ_ECO_METRIC_7710">"c7710"</definedName>
    <definedName name="IQ_ECO_METRIC_7711">"c7711"</definedName>
    <definedName name="IQ_ECO_METRIC_7712">"c7712"</definedName>
    <definedName name="IQ_ECO_METRIC_7713">"c7713"</definedName>
    <definedName name="IQ_ECO_METRIC_7714">"c7714"</definedName>
    <definedName name="IQ_ECO_METRIC_7715">"c7715"</definedName>
    <definedName name="IQ_ECO_METRIC_7716">"c7716"</definedName>
    <definedName name="IQ_ECO_METRIC_7717">"c7717"</definedName>
    <definedName name="IQ_ECO_METRIC_7718">"c7718"</definedName>
    <definedName name="IQ_ECO_METRIC_7719">"c7719"</definedName>
    <definedName name="IQ_ECO_METRIC_7719_UNUSED">"c7719"</definedName>
    <definedName name="IQ_ECO_METRIC_7719_UNUSED_UNUSED_UNUSED" hidden="1">"c7719"</definedName>
    <definedName name="IQ_ECO_METRIC_7720">"c7720"</definedName>
    <definedName name="IQ_ECO_METRIC_7721">"c7721"</definedName>
    <definedName name="IQ_ECO_METRIC_7722">"c7722"</definedName>
    <definedName name="IQ_ECO_METRIC_7723">"c7723"</definedName>
    <definedName name="IQ_ECO_METRIC_7724">"c7724"</definedName>
    <definedName name="IQ_ECO_METRIC_7725">"c7725"</definedName>
    <definedName name="IQ_ECO_METRIC_7726">"c7726"</definedName>
    <definedName name="IQ_ECO_METRIC_7727">"c7727"</definedName>
    <definedName name="IQ_ECO_METRIC_7728">"c7728"</definedName>
    <definedName name="IQ_ECO_METRIC_7729">"c7729"</definedName>
    <definedName name="IQ_ECO_METRIC_7730">"c7730"</definedName>
    <definedName name="IQ_ECO_METRIC_7731">"c7731"</definedName>
    <definedName name="IQ_ECO_METRIC_7732">"c7732"</definedName>
    <definedName name="IQ_ECO_METRIC_7733">"c7733"</definedName>
    <definedName name="IQ_ECO_METRIC_7734">"c7734"</definedName>
    <definedName name="IQ_ECO_METRIC_7735">"c7735"</definedName>
    <definedName name="IQ_ECO_METRIC_7736">"c7736"</definedName>
    <definedName name="IQ_ECO_METRIC_7737">"c7737"</definedName>
    <definedName name="IQ_ECO_METRIC_7738">"c7738"</definedName>
    <definedName name="IQ_ECO_METRIC_7739">"c7739"</definedName>
    <definedName name="IQ_ECO_METRIC_7740">"c7740"</definedName>
    <definedName name="IQ_ECO_METRIC_7741">"c7741"</definedName>
    <definedName name="IQ_ECO_METRIC_7742">"c7742"</definedName>
    <definedName name="IQ_ECO_METRIC_7743">"c7743"</definedName>
    <definedName name="IQ_ECO_METRIC_7744">"c7744"</definedName>
    <definedName name="IQ_ECO_METRIC_7745">"c7745"</definedName>
    <definedName name="IQ_ECO_METRIC_7746">"c7746"</definedName>
    <definedName name="IQ_ECO_METRIC_7747">"c7747"</definedName>
    <definedName name="IQ_ECO_METRIC_7748">"c7748"</definedName>
    <definedName name="IQ_ECO_METRIC_7749">"c7749"</definedName>
    <definedName name="IQ_ECO_METRIC_7750">"c7750"</definedName>
    <definedName name="IQ_ECO_METRIC_7751">"c7751"</definedName>
    <definedName name="IQ_ECO_METRIC_7752">"c7752"</definedName>
    <definedName name="IQ_ECO_METRIC_7753">"c7753"</definedName>
    <definedName name="IQ_ECO_METRIC_7754">"c7754"</definedName>
    <definedName name="IQ_ECO_METRIC_7755">"c7755"</definedName>
    <definedName name="IQ_ECO_METRIC_7756">"c7756"</definedName>
    <definedName name="IQ_ECO_METRIC_7757">"c7757"</definedName>
    <definedName name="IQ_ECO_METRIC_7758">"c7758"</definedName>
    <definedName name="IQ_ECO_METRIC_7759">"c7759"</definedName>
    <definedName name="IQ_ECO_METRIC_7760">"c7760"</definedName>
    <definedName name="IQ_ECO_METRIC_7761">"c7761"</definedName>
    <definedName name="IQ_ECO_METRIC_7762">"c7762"</definedName>
    <definedName name="IQ_ECO_METRIC_7763">"c7763"</definedName>
    <definedName name="IQ_ECO_METRIC_7764">"c7764"</definedName>
    <definedName name="IQ_ECO_METRIC_7765">"c7765"</definedName>
    <definedName name="IQ_ECO_METRIC_7766">"c7766"</definedName>
    <definedName name="IQ_ECO_METRIC_7767">"c7767"</definedName>
    <definedName name="IQ_ECO_METRIC_7768">"c7768"</definedName>
    <definedName name="IQ_ECO_METRIC_7769">"c7769"</definedName>
    <definedName name="IQ_ECO_METRIC_7770">"c7770"</definedName>
    <definedName name="IQ_ECO_METRIC_7771">"c7771"</definedName>
    <definedName name="IQ_ECO_METRIC_7772">"c7772"</definedName>
    <definedName name="IQ_ECO_METRIC_7773">"c7773"</definedName>
    <definedName name="IQ_ECO_METRIC_7774">"c7774"</definedName>
    <definedName name="IQ_ECO_METRIC_7775">"c7775"</definedName>
    <definedName name="IQ_ECO_METRIC_7776">"c7776"</definedName>
    <definedName name="IQ_ECO_METRIC_7776_UNUSED">"c7776"</definedName>
    <definedName name="IQ_ECO_METRIC_7776_UNUSED_UNUSED_UNUSED" hidden="1">"c7776"</definedName>
    <definedName name="IQ_ECO_METRIC_7777">"c7777"</definedName>
    <definedName name="IQ_ECO_METRIC_7777_UNUSED">"c7777"</definedName>
    <definedName name="IQ_ECO_METRIC_7777_UNUSED_UNUSED_UNUSED" hidden="1">"c7777"</definedName>
    <definedName name="IQ_ECO_METRIC_7779">"c7779"</definedName>
    <definedName name="IQ_ECO_METRIC_7780">"c7780"</definedName>
    <definedName name="IQ_ECO_METRIC_7781">"c7781"</definedName>
    <definedName name="IQ_ECO_METRIC_7782">"c7782"</definedName>
    <definedName name="IQ_ECO_METRIC_7783">"c7783"</definedName>
    <definedName name="IQ_ECO_METRIC_7784">"c7784"</definedName>
    <definedName name="IQ_ECO_METRIC_7785">"c7785"</definedName>
    <definedName name="IQ_ECO_METRIC_7786">"c7786"</definedName>
    <definedName name="IQ_ECO_METRIC_7787">"c7787"</definedName>
    <definedName name="IQ_ECO_METRIC_7788">"c7788"</definedName>
    <definedName name="IQ_ECO_METRIC_7789">"c7789"</definedName>
    <definedName name="IQ_ECO_METRIC_7790">"c7790"</definedName>
    <definedName name="IQ_ECO_METRIC_7791">"c7791"</definedName>
    <definedName name="IQ_ECO_METRIC_7792">"c7792"</definedName>
    <definedName name="IQ_ECO_METRIC_7793">"c7793"</definedName>
    <definedName name="IQ_ECO_METRIC_7794">"c7794"</definedName>
    <definedName name="IQ_ECO_METRIC_7795">"c7795"</definedName>
    <definedName name="IQ_ECO_METRIC_7796">"c7796"</definedName>
    <definedName name="IQ_ECO_METRIC_7797">"c7797"</definedName>
    <definedName name="IQ_ECO_METRIC_7798">"c7798"</definedName>
    <definedName name="IQ_ECO_METRIC_7799">"c7799"</definedName>
    <definedName name="IQ_ECO_METRIC_7800">"c7800"</definedName>
    <definedName name="IQ_ECO_METRIC_7801">"c7801"</definedName>
    <definedName name="IQ_ECO_METRIC_7802">"c7802"</definedName>
    <definedName name="IQ_ECO_METRIC_7803">"c7803"</definedName>
    <definedName name="IQ_ECO_METRIC_7804">"c7804"</definedName>
    <definedName name="IQ_ECO_METRIC_7805">"c7805"</definedName>
    <definedName name="IQ_ECO_METRIC_7806">"c7806"</definedName>
    <definedName name="IQ_ECO_METRIC_7807">"c7807"</definedName>
    <definedName name="IQ_ECO_METRIC_7808">"c7808"</definedName>
    <definedName name="IQ_ECO_METRIC_7809">"c7809"</definedName>
    <definedName name="IQ_ECO_METRIC_7810">"c7810"</definedName>
    <definedName name="IQ_ECO_METRIC_7811">"c7811"</definedName>
    <definedName name="IQ_ECO_METRIC_7812">"c7812"</definedName>
    <definedName name="IQ_ECO_METRIC_7813">"c7813"</definedName>
    <definedName name="IQ_ECO_METRIC_7814">"c7814"</definedName>
    <definedName name="IQ_ECO_METRIC_7815">"c7815"</definedName>
    <definedName name="IQ_ECO_METRIC_7816">"c7816"</definedName>
    <definedName name="IQ_ECO_METRIC_7817">"c7817"</definedName>
    <definedName name="IQ_ECO_METRIC_7818">"c7818"</definedName>
    <definedName name="IQ_ECO_METRIC_7819">"c7819"</definedName>
    <definedName name="IQ_ECO_METRIC_7820">"c7820"</definedName>
    <definedName name="IQ_ECO_METRIC_7821">"c7821"</definedName>
    <definedName name="IQ_ECO_METRIC_7822">"c7822"</definedName>
    <definedName name="IQ_ECO_METRIC_7823">"c7823"</definedName>
    <definedName name="IQ_ECO_METRIC_7824">"c7824"</definedName>
    <definedName name="IQ_ECO_METRIC_7825">"c7825"</definedName>
    <definedName name="IQ_ECO_METRIC_7826">"c7826"</definedName>
    <definedName name="IQ_ECO_METRIC_7827">"c7827"</definedName>
    <definedName name="IQ_ECO_METRIC_7828">"c7828"</definedName>
    <definedName name="IQ_ECO_METRIC_7829">"c7829"</definedName>
    <definedName name="IQ_ECO_METRIC_7830">"c7830"</definedName>
    <definedName name="IQ_ECO_METRIC_7831">"c7831"</definedName>
    <definedName name="IQ_ECO_METRIC_7832">"c7832"</definedName>
    <definedName name="IQ_ECO_METRIC_7833">"c7833"</definedName>
    <definedName name="IQ_ECO_METRIC_7834">"c7834"</definedName>
    <definedName name="IQ_ECO_METRIC_7835">"c7835"</definedName>
    <definedName name="IQ_ECO_METRIC_7836">"c7836"</definedName>
    <definedName name="IQ_ECO_METRIC_7837">"c7837"</definedName>
    <definedName name="IQ_ECO_METRIC_7838">"c7838"</definedName>
    <definedName name="IQ_ECO_METRIC_7839">"c7839"</definedName>
    <definedName name="IQ_ECO_METRIC_7840">"c7840"</definedName>
    <definedName name="IQ_ECO_METRIC_7842">"c7842"</definedName>
    <definedName name="IQ_ECO_METRIC_7843">"c7843"</definedName>
    <definedName name="IQ_ECO_METRIC_7844">"c7844"</definedName>
    <definedName name="IQ_ECO_METRIC_7845">"c7845"</definedName>
    <definedName name="IQ_ECO_METRIC_7846">"c7846"</definedName>
    <definedName name="IQ_ECO_METRIC_7847">"c7847"</definedName>
    <definedName name="IQ_ECO_METRIC_7848">"c7848"</definedName>
    <definedName name="IQ_ECO_METRIC_7849">"c7849"</definedName>
    <definedName name="IQ_ECO_METRIC_7850">"c7850"</definedName>
    <definedName name="IQ_ECO_METRIC_7851">"c7851"</definedName>
    <definedName name="IQ_ECO_METRIC_7852">"c7852"</definedName>
    <definedName name="IQ_ECO_METRIC_7853">"c7853"</definedName>
    <definedName name="IQ_ECO_METRIC_7854">"c7854"</definedName>
    <definedName name="IQ_ECO_METRIC_7855">"c7855"</definedName>
    <definedName name="IQ_ECO_METRIC_7856">"c7856"</definedName>
    <definedName name="IQ_ECO_METRIC_7857">"c7857"</definedName>
    <definedName name="IQ_ECO_METRIC_7858">"c7858"</definedName>
    <definedName name="IQ_ECO_METRIC_7859">"c7859"</definedName>
    <definedName name="IQ_ECO_METRIC_7860">"c7860"</definedName>
    <definedName name="IQ_ECO_METRIC_7861">"c7861"</definedName>
    <definedName name="IQ_ECO_METRIC_7862">"c7862"</definedName>
    <definedName name="IQ_ECO_METRIC_7863">"c7863"</definedName>
    <definedName name="IQ_ECO_METRIC_7864">"c7864"</definedName>
    <definedName name="IQ_ECO_METRIC_7865">"c7865"</definedName>
    <definedName name="IQ_ECO_METRIC_7866">"c7866"</definedName>
    <definedName name="IQ_ECO_METRIC_7867">"c7867"</definedName>
    <definedName name="IQ_ECO_METRIC_7868">"c7868"</definedName>
    <definedName name="IQ_ECO_METRIC_7868_UNUSED">"c7868"</definedName>
    <definedName name="IQ_ECO_METRIC_7868_UNUSED_UNUSED_UNUSED" hidden="1">"c7868"</definedName>
    <definedName name="IQ_ECO_METRIC_7869">"c7869"</definedName>
    <definedName name="IQ_ECO_METRIC_7870">"c7870"</definedName>
    <definedName name="IQ_ECO_METRIC_7871">"c7871"</definedName>
    <definedName name="IQ_ECO_METRIC_7872">"c7872"</definedName>
    <definedName name="IQ_ECO_METRIC_7873">"c7873"</definedName>
    <definedName name="IQ_ECO_METRIC_7874">"c7874"</definedName>
    <definedName name="IQ_ECO_METRIC_7875">"c7875"</definedName>
    <definedName name="IQ_ECO_METRIC_7876">"c7876"</definedName>
    <definedName name="IQ_ECO_METRIC_7877">"c7877"</definedName>
    <definedName name="IQ_ECO_METRIC_7878">"c7878"</definedName>
    <definedName name="IQ_ECO_METRIC_7880">"c7880"</definedName>
    <definedName name="IQ_ECO_METRIC_7881">"c7881"</definedName>
    <definedName name="IQ_ECO_METRIC_7882">"c7882"</definedName>
    <definedName name="IQ_ECO_METRIC_7883">"c7883"</definedName>
    <definedName name="IQ_ECO_METRIC_7884">"c7884"</definedName>
    <definedName name="IQ_ECO_METRIC_7885">"c7885"</definedName>
    <definedName name="IQ_ECO_METRIC_7886">"c7886"</definedName>
    <definedName name="IQ_ECO_METRIC_7887">"c7887"</definedName>
    <definedName name="IQ_ECO_METRIC_7888">"c7888"</definedName>
    <definedName name="IQ_ECO_METRIC_7889">"c7889"</definedName>
    <definedName name="IQ_ECO_METRIC_7890">"c7890"</definedName>
    <definedName name="IQ_ECO_METRIC_7891">"c7891"</definedName>
    <definedName name="IQ_ECO_METRIC_7892">"c7892"</definedName>
    <definedName name="IQ_ECO_METRIC_7893">"c7893"</definedName>
    <definedName name="IQ_ECO_METRIC_7895">"c7895"</definedName>
    <definedName name="IQ_ECO_METRIC_7896">"c7896"</definedName>
    <definedName name="IQ_ECO_METRIC_7897">"c7897"</definedName>
    <definedName name="IQ_ECO_METRIC_7898">"c7898"</definedName>
    <definedName name="IQ_ECO_METRIC_7899">"c7899"</definedName>
    <definedName name="IQ_ECO_METRIC_7900">"c7900"</definedName>
    <definedName name="IQ_ECO_METRIC_7901">"c7901"</definedName>
    <definedName name="IQ_ECO_METRIC_7903">"c7903"</definedName>
    <definedName name="IQ_ECO_METRIC_7904">"c7904"</definedName>
    <definedName name="IQ_ECO_METRIC_7905">"c7905"</definedName>
    <definedName name="IQ_ECO_METRIC_7906">"c7906"</definedName>
    <definedName name="IQ_ECO_METRIC_7907">"c7907"</definedName>
    <definedName name="IQ_ECO_METRIC_7908">"c7908"</definedName>
    <definedName name="IQ_ECO_METRIC_7909">"c7909"</definedName>
    <definedName name="IQ_ECO_METRIC_7910">"c7910"</definedName>
    <definedName name="IQ_ECO_METRIC_7911">"c7911"</definedName>
    <definedName name="IQ_ECO_METRIC_7912">"c7912"</definedName>
    <definedName name="IQ_ECO_METRIC_7913">"c7913"</definedName>
    <definedName name="IQ_ECO_METRIC_7914">"c7914"</definedName>
    <definedName name="IQ_ECO_METRIC_7915">"c7915"</definedName>
    <definedName name="IQ_ECO_METRIC_7916">"c7916"</definedName>
    <definedName name="IQ_ECO_METRIC_7917">"c7917"</definedName>
    <definedName name="IQ_ECO_METRIC_7918">"c7918"</definedName>
    <definedName name="IQ_ECO_METRIC_7919">"c7919"</definedName>
    <definedName name="IQ_ECO_METRIC_7920">"c7920"</definedName>
    <definedName name="IQ_ECO_METRIC_7921">"c7921"</definedName>
    <definedName name="IQ_ECO_METRIC_7922">"c7922"</definedName>
    <definedName name="IQ_ECO_METRIC_7923">"c7923"</definedName>
    <definedName name="IQ_ECO_METRIC_7924">"c7924"</definedName>
    <definedName name="IQ_ECO_METRIC_7925">"c7925"</definedName>
    <definedName name="IQ_ECO_METRIC_7925_UNUSED">"c7925"</definedName>
    <definedName name="IQ_ECO_METRIC_7925_UNUSED_UNUSED_UNUSED" hidden="1">"c7925"</definedName>
    <definedName name="IQ_ECO_METRIC_7926">"c7926"</definedName>
    <definedName name="IQ_ECO_METRIC_7927">"c7927"</definedName>
    <definedName name="IQ_ECO_METRIC_7928">"c7928"</definedName>
    <definedName name="IQ_ECO_METRIC_7929">"c7929"</definedName>
    <definedName name="IQ_ECO_METRIC_7930">"c7930"</definedName>
    <definedName name="IQ_ECO_METRIC_7931">"c7931"</definedName>
    <definedName name="IQ_ECO_METRIC_7932">"c7932"</definedName>
    <definedName name="IQ_ECO_METRIC_7933">"c7933"</definedName>
    <definedName name="IQ_ECO_METRIC_7934">"c7934"</definedName>
    <definedName name="IQ_ECO_METRIC_7935">"c7935"</definedName>
    <definedName name="IQ_ECO_METRIC_7936">"c7936"</definedName>
    <definedName name="IQ_ECO_METRIC_7937">"c7937"</definedName>
    <definedName name="IQ_ECO_METRIC_7938">"c7938"</definedName>
    <definedName name="IQ_ECO_METRIC_7939">"c7939"</definedName>
    <definedName name="IQ_ECO_METRIC_7939_UNUSED">"c7939"</definedName>
    <definedName name="IQ_ECO_METRIC_7939_UNUSED_UNUSED_UNUSED" hidden="1">"c7939"</definedName>
    <definedName name="IQ_ECO_METRIC_7940">"c7940"</definedName>
    <definedName name="IQ_ECO_METRIC_7941">"c7941"</definedName>
    <definedName name="IQ_ECO_METRIC_7942">"c7942"</definedName>
    <definedName name="IQ_ECO_METRIC_7943">"c7943"</definedName>
    <definedName name="IQ_ECO_METRIC_7944">"c7944"</definedName>
    <definedName name="IQ_ECO_METRIC_7945">"c7945"</definedName>
    <definedName name="IQ_ECO_METRIC_7946">"c7946"</definedName>
    <definedName name="IQ_ECO_METRIC_7947">"c7947"</definedName>
    <definedName name="IQ_ECO_METRIC_7948">"c7948"</definedName>
    <definedName name="IQ_ECO_METRIC_7949">"c7949"</definedName>
    <definedName name="IQ_ECO_METRIC_7950">"c7950"</definedName>
    <definedName name="IQ_ECO_METRIC_7951">"c7951"</definedName>
    <definedName name="IQ_ECO_METRIC_7952">"c7952"</definedName>
    <definedName name="IQ_ECO_METRIC_7953">"c7953"</definedName>
    <definedName name="IQ_ECO_METRIC_7954">"c7954"</definedName>
    <definedName name="IQ_ECO_METRIC_7955">"c7955"</definedName>
    <definedName name="IQ_ECO_METRIC_7956">"c7956"</definedName>
    <definedName name="IQ_ECO_METRIC_7957">"c7957"</definedName>
    <definedName name="IQ_ECO_METRIC_7958">"c7958"</definedName>
    <definedName name="IQ_ECO_METRIC_7959">"c7959"</definedName>
    <definedName name="IQ_ECO_METRIC_7960">"c7960"</definedName>
    <definedName name="IQ_ECO_METRIC_7961">"c7961"</definedName>
    <definedName name="IQ_ECO_METRIC_7962">"c7962"</definedName>
    <definedName name="IQ_ECO_METRIC_7963">"c7963"</definedName>
    <definedName name="IQ_ECO_METRIC_7964">"c7964"</definedName>
    <definedName name="IQ_ECO_METRIC_7965">"c7965"</definedName>
    <definedName name="IQ_ECO_METRIC_7966">"c7966"</definedName>
    <definedName name="IQ_ECO_METRIC_7967">"c7967"</definedName>
    <definedName name="IQ_ECO_METRIC_7968">"c7968"</definedName>
    <definedName name="IQ_ECO_METRIC_7969">"c7969"</definedName>
    <definedName name="IQ_ECO_METRIC_7970">"c7970"</definedName>
    <definedName name="IQ_ECO_METRIC_7971">"c7971"</definedName>
    <definedName name="IQ_ECO_METRIC_7972">"c7972"</definedName>
    <definedName name="IQ_ECO_METRIC_7973">"c7973"</definedName>
    <definedName name="IQ_ECO_METRIC_7974">"c7974"</definedName>
    <definedName name="IQ_ECO_METRIC_7975">"c7975"</definedName>
    <definedName name="IQ_ECO_METRIC_7976">"c7976"</definedName>
    <definedName name="IQ_ECO_METRIC_7977">"c7977"</definedName>
    <definedName name="IQ_ECO_METRIC_7978">"c7978"</definedName>
    <definedName name="IQ_ECO_METRIC_7979">"c7979"</definedName>
    <definedName name="IQ_ECO_METRIC_7980">"c7980"</definedName>
    <definedName name="IQ_ECO_METRIC_7981">"c7981"</definedName>
    <definedName name="IQ_ECO_METRIC_7982">"c7982"</definedName>
    <definedName name="IQ_ECO_METRIC_7983">"c7983"</definedName>
    <definedName name="IQ_ECO_METRIC_7984">"c7984"</definedName>
    <definedName name="IQ_ECO_METRIC_7985">"c7985"</definedName>
    <definedName name="IQ_ECO_METRIC_7986">"c7986"</definedName>
    <definedName name="IQ_ECO_METRIC_7987">"c7987"</definedName>
    <definedName name="IQ_ECO_METRIC_7988">"c7988"</definedName>
    <definedName name="IQ_ECO_METRIC_7989">"c7989"</definedName>
    <definedName name="IQ_ECO_METRIC_7990">"c7990"</definedName>
    <definedName name="IQ_ECO_METRIC_7991">"c7991"</definedName>
    <definedName name="IQ_ECO_METRIC_7992">"c7992"</definedName>
    <definedName name="IQ_ECO_METRIC_7993">"c7993"</definedName>
    <definedName name="IQ_ECO_METRIC_7994">"c7994"</definedName>
    <definedName name="IQ_ECO_METRIC_7995">"c7995"</definedName>
    <definedName name="IQ_ECO_METRIC_7996">"c7996"</definedName>
    <definedName name="IQ_ECO_METRIC_7996_UNUSED">"c7996"</definedName>
    <definedName name="IQ_ECO_METRIC_7996_UNUSED_UNUSED_UNUSED" hidden="1">"c7996"</definedName>
    <definedName name="IQ_ECO_METRIC_7997">"c7997"</definedName>
    <definedName name="IQ_ECO_METRIC_7997_UNUSED">"c7997"</definedName>
    <definedName name="IQ_ECO_METRIC_7997_UNUSED_UNUSED_UNUSED" hidden="1">"c7997"</definedName>
    <definedName name="IQ_ECO_METRIC_7999">"c7999"</definedName>
    <definedName name="IQ_ECO_METRIC_8000">"c8000"</definedName>
    <definedName name="IQ_ECO_METRIC_8001">"c8001"</definedName>
    <definedName name="IQ_ECO_METRIC_8002">"c8002"</definedName>
    <definedName name="IQ_ECO_METRIC_8003">"c8003"</definedName>
    <definedName name="IQ_ECO_METRIC_8004">"c8004"</definedName>
    <definedName name="IQ_ECO_METRIC_8005">"c8005"</definedName>
    <definedName name="IQ_ECO_METRIC_8006">"c8006"</definedName>
    <definedName name="IQ_ECO_METRIC_8007">"c8007"</definedName>
    <definedName name="IQ_ECO_METRIC_8008">"c8008"</definedName>
    <definedName name="IQ_ECO_METRIC_8009">"c8009"</definedName>
    <definedName name="IQ_ECO_METRIC_8010">"c8010"</definedName>
    <definedName name="IQ_ECO_METRIC_8011">"c8011"</definedName>
    <definedName name="IQ_ECO_METRIC_8012">"c8012"</definedName>
    <definedName name="IQ_ECO_METRIC_8013">"c8013"</definedName>
    <definedName name="IQ_ECO_METRIC_8014">"c8014"</definedName>
    <definedName name="IQ_ECO_METRIC_8015">"c8015"</definedName>
    <definedName name="IQ_ECO_METRIC_8016">"c8016"</definedName>
    <definedName name="IQ_ECO_METRIC_8017">"c8017"</definedName>
    <definedName name="IQ_ECO_METRIC_8018">"c8018"</definedName>
    <definedName name="IQ_ECO_METRIC_8019">"c8019"</definedName>
    <definedName name="IQ_ECO_METRIC_8020">"c8020"</definedName>
    <definedName name="IQ_ECO_METRIC_8021">"c8021"</definedName>
    <definedName name="IQ_ECO_METRIC_8022">"c8022"</definedName>
    <definedName name="IQ_ECO_METRIC_8023">"c8023"</definedName>
    <definedName name="IQ_ECO_METRIC_8024">"c8024"</definedName>
    <definedName name="IQ_ECO_METRIC_8025">"c8025"</definedName>
    <definedName name="IQ_ECO_METRIC_8026">"c8026"</definedName>
    <definedName name="IQ_ECO_METRIC_8027">"c8027"</definedName>
    <definedName name="IQ_ECO_METRIC_8028">"c8028"</definedName>
    <definedName name="IQ_ECO_METRIC_8029">"c8029"</definedName>
    <definedName name="IQ_ECO_METRIC_8030">"c8030"</definedName>
    <definedName name="IQ_ECO_METRIC_8031">"c8031"</definedName>
    <definedName name="IQ_ECO_METRIC_8032">"c8032"</definedName>
    <definedName name="IQ_ECO_METRIC_8033">"c8033"</definedName>
    <definedName name="IQ_ECO_METRIC_8034">"c8034"</definedName>
    <definedName name="IQ_ECO_METRIC_8035">"c8035"</definedName>
    <definedName name="IQ_ECO_METRIC_8036">"c8036"</definedName>
    <definedName name="IQ_ECO_METRIC_8037">"c8037"</definedName>
    <definedName name="IQ_ECO_METRIC_8038">"c8038"</definedName>
    <definedName name="IQ_ECO_METRIC_8039">"c8039"</definedName>
    <definedName name="IQ_ECO_METRIC_8040">"c8040"</definedName>
    <definedName name="IQ_ECO_METRIC_8041">"c8041"</definedName>
    <definedName name="IQ_ECO_METRIC_8042">"c8042"</definedName>
    <definedName name="IQ_ECO_METRIC_8043">"c8043"</definedName>
    <definedName name="IQ_ECO_METRIC_8044">"c8044"</definedName>
    <definedName name="IQ_ECO_METRIC_8045">"c8045"</definedName>
    <definedName name="IQ_ECO_METRIC_8046">"c8046"</definedName>
    <definedName name="IQ_ECO_METRIC_8047">"c8047"</definedName>
    <definedName name="IQ_ECO_METRIC_8048">"c8048"</definedName>
    <definedName name="IQ_ECO_METRIC_8049">"c8049"</definedName>
    <definedName name="IQ_ECO_METRIC_8050">"c8050"</definedName>
    <definedName name="IQ_ECO_METRIC_8051">"c8051"</definedName>
    <definedName name="IQ_ECO_METRIC_8052">"c8052"</definedName>
    <definedName name="IQ_ECO_METRIC_8053">"c8053"</definedName>
    <definedName name="IQ_ECO_METRIC_8054">"c8054"</definedName>
    <definedName name="IQ_ECO_METRIC_8055">"c8055"</definedName>
    <definedName name="IQ_ECO_METRIC_8056">"c8056"</definedName>
    <definedName name="IQ_ECO_METRIC_8057">"c8057"</definedName>
    <definedName name="IQ_ECO_METRIC_8058">"c8058"</definedName>
    <definedName name="IQ_ECO_METRIC_8059">"c8059"</definedName>
    <definedName name="IQ_ECO_METRIC_8060">"c8060"</definedName>
    <definedName name="IQ_ECO_METRIC_8062">"c8062"</definedName>
    <definedName name="IQ_ECO_METRIC_8063">"c8063"</definedName>
    <definedName name="IQ_ECO_METRIC_8064">"c8064"</definedName>
    <definedName name="IQ_ECO_METRIC_8065">"c8065"</definedName>
    <definedName name="IQ_ECO_METRIC_8066">"c8066"</definedName>
    <definedName name="IQ_ECO_METRIC_8067">"c8067"</definedName>
    <definedName name="IQ_ECO_METRIC_8068">"c8068"</definedName>
    <definedName name="IQ_ECO_METRIC_8069">"c8069"</definedName>
    <definedName name="IQ_ECO_METRIC_8070">"c8070"</definedName>
    <definedName name="IQ_ECO_METRIC_8071">"c8071"</definedName>
    <definedName name="IQ_ECO_METRIC_8072">"c8072"</definedName>
    <definedName name="IQ_ECO_METRIC_8073">"c8073"</definedName>
    <definedName name="IQ_ECO_METRIC_8074">"c8074"</definedName>
    <definedName name="IQ_ECO_METRIC_8075">"c8075"</definedName>
    <definedName name="IQ_ECO_METRIC_8076">"c8076"</definedName>
    <definedName name="IQ_ECO_METRIC_8077">"c8077"</definedName>
    <definedName name="IQ_ECO_METRIC_8078">"c8078"</definedName>
    <definedName name="IQ_ECO_METRIC_8079">"c8079"</definedName>
    <definedName name="IQ_ECO_METRIC_8080">"c8080"</definedName>
    <definedName name="IQ_ECO_METRIC_8081">"c8081"</definedName>
    <definedName name="IQ_ECO_METRIC_8082">"c8082"</definedName>
    <definedName name="IQ_ECO_METRIC_8083">"c8083"</definedName>
    <definedName name="IQ_ECO_METRIC_8084">"c8084"</definedName>
    <definedName name="IQ_ECO_METRIC_8085">"c8085"</definedName>
    <definedName name="IQ_ECO_METRIC_8086">"c8086"</definedName>
    <definedName name="IQ_ECO_METRIC_8087">"c8087"</definedName>
    <definedName name="IQ_ECO_METRIC_8088">"c8088"</definedName>
    <definedName name="IQ_ECO_METRIC_8088_UNUSED">"c8088"</definedName>
    <definedName name="IQ_ECO_METRIC_8088_UNUSED_UNUSED_UNUSED" hidden="1">"c8088"</definedName>
    <definedName name="IQ_ECO_METRIC_8089">"c8089"</definedName>
    <definedName name="IQ_ECO_METRIC_8090">"c8090"</definedName>
    <definedName name="IQ_ECO_METRIC_8091">"c8091"</definedName>
    <definedName name="IQ_ECO_METRIC_8092">"c8092"</definedName>
    <definedName name="IQ_ECO_METRIC_8093">"c8093"</definedName>
    <definedName name="IQ_ECO_METRIC_8094">"c8094"</definedName>
    <definedName name="IQ_ECO_METRIC_8095">"c8095"</definedName>
    <definedName name="IQ_ECO_METRIC_8096">"c8096"</definedName>
    <definedName name="IQ_ECO_METRIC_8097">"c8097"</definedName>
    <definedName name="IQ_ECO_METRIC_8098">"c8098"</definedName>
    <definedName name="IQ_ECO_METRIC_8100">"c8100"</definedName>
    <definedName name="IQ_ECO_METRIC_8101">"c8101"</definedName>
    <definedName name="IQ_ECO_METRIC_8102">"c8102"</definedName>
    <definedName name="IQ_ECO_METRIC_8103">"c8103"</definedName>
    <definedName name="IQ_ECO_METRIC_8104">"c8104"</definedName>
    <definedName name="IQ_ECO_METRIC_8105">"c8105"</definedName>
    <definedName name="IQ_ECO_METRIC_8106">"c8106"</definedName>
    <definedName name="IQ_ECO_METRIC_8107">"c8107"</definedName>
    <definedName name="IQ_ECO_METRIC_8108">"c8108"</definedName>
    <definedName name="IQ_ECO_METRIC_8109">"c8109"</definedName>
    <definedName name="IQ_ECO_METRIC_8110">"c8110"</definedName>
    <definedName name="IQ_ECO_METRIC_8111">"c8111"</definedName>
    <definedName name="IQ_ECO_METRIC_8112">"c8112"</definedName>
    <definedName name="IQ_ECO_METRIC_8113">"c8113"</definedName>
    <definedName name="IQ_ECO_METRIC_8115">"c8115"</definedName>
    <definedName name="IQ_ECO_METRIC_8116">"c8116"</definedName>
    <definedName name="IQ_ECO_METRIC_8117">"c8117"</definedName>
    <definedName name="IQ_ECO_METRIC_8118">"c8118"</definedName>
    <definedName name="IQ_ECO_METRIC_8119">"c8119"</definedName>
    <definedName name="IQ_ECO_METRIC_8120">"c8120"</definedName>
    <definedName name="IQ_ECO_METRIC_8121">"c8121"</definedName>
    <definedName name="IQ_ECO_METRIC_8123">"c8123"</definedName>
    <definedName name="IQ_ECO_METRIC_8124">"c8124"</definedName>
    <definedName name="IQ_ECO_METRIC_8125">"c8125"</definedName>
    <definedName name="IQ_ECO_METRIC_8126">"c8126"</definedName>
    <definedName name="IQ_ECO_METRIC_8127">"c8127"</definedName>
    <definedName name="IQ_ECO_METRIC_8128">"c8128"</definedName>
    <definedName name="IQ_ECO_METRIC_8129">"c8129"</definedName>
    <definedName name="IQ_ECO_METRIC_8130">"c8130"</definedName>
    <definedName name="IQ_ECO_METRIC_8131">"c8131"</definedName>
    <definedName name="IQ_ECO_METRIC_8132">"c8132"</definedName>
    <definedName name="IQ_ECO_METRIC_8133">"c8133"</definedName>
    <definedName name="IQ_ECO_METRIC_8134">"c8134"</definedName>
    <definedName name="IQ_ECO_METRIC_8135">"c8135"</definedName>
    <definedName name="IQ_ECO_METRIC_8136">"c8136"</definedName>
    <definedName name="IQ_ECO_METRIC_8137">"c8137"</definedName>
    <definedName name="IQ_ECO_METRIC_8138">"c8138"</definedName>
    <definedName name="IQ_ECO_METRIC_8139">"c8139"</definedName>
    <definedName name="IQ_ECO_METRIC_8140">"c8140"</definedName>
    <definedName name="IQ_ECO_METRIC_8141">"c8141"</definedName>
    <definedName name="IQ_ECO_METRIC_8142">"c8142"</definedName>
    <definedName name="IQ_ECO_METRIC_8143">"c8143"</definedName>
    <definedName name="IQ_ECO_METRIC_8144">"c8144"</definedName>
    <definedName name="IQ_ECO_METRIC_8145">"c8145"</definedName>
    <definedName name="IQ_ECO_METRIC_8145_UNUSED">"c8145"</definedName>
    <definedName name="IQ_ECO_METRIC_8145_UNUSED_UNUSED_UNUSED" hidden="1">"c8145"</definedName>
    <definedName name="IQ_ECO_METRIC_8146">"c8146"</definedName>
    <definedName name="IQ_ECO_METRIC_8147">"c8147"</definedName>
    <definedName name="IQ_ECO_METRIC_8148">"c8148"</definedName>
    <definedName name="IQ_ECO_METRIC_8149">"c8149"</definedName>
    <definedName name="IQ_ECO_METRIC_8150">"c8150"</definedName>
    <definedName name="IQ_ECO_METRIC_8152">"c8152"</definedName>
    <definedName name="IQ_ECO_METRIC_8153">"c8153"</definedName>
    <definedName name="IQ_ECO_METRIC_8154">"c8154"</definedName>
    <definedName name="IQ_ECO_METRIC_8155">"c8155"</definedName>
    <definedName name="IQ_ECO_METRIC_8156">"c8156"</definedName>
    <definedName name="IQ_ECO_METRIC_8157">"c8157"</definedName>
    <definedName name="IQ_ECO_METRIC_8158">"c8158"</definedName>
    <definedName name="IQ_ECO_METRIC_8159">"c8159"</definedName>
    <definedName name="IQ_ECO_METRIC_8159_UNUSED">"c8159"</definedName>
    <definedName name="IQ_ECO_METRIC_8159_UNUSED_UNUSED_UNUSED" hidden="1">"c8159"</definedName>
    <definedName name="IQ_ECO_METRIC_8160">"c8160"</definedName>
    <definedName name="IQ_ECO_METRIC_8161">"c8161"</definedName>
    <definedName name="IQ_ECO_METRIC_8162">"c8162"</definedName>
    <definedName name="IQ_ECO_METRIC_8163">"c8163"</definedName>
    <definedName name="IQ_ECO_METRIC_8164">"c8164"</definedName>
    <definedName name="IQ_ECO_METRIC_8165">"c8165"</definedName>
    <definedName name="IQ_ECO_METRIC_8166">"c8166"</definedName>
    <definedName name="IQ_ECO_METRIC_8167">"c8167"</definedName>
    <definedName name="IQ_ECO_METRIC_8168">"c8168"</definedName>
    <definedName name="IQ_ECO_METRIC_8169">"c8169"</definedName>
    <definedName name="IQ_ECO_METRIC_8170">"c8170"</definedName>
    <definedName name="IQ_ECO_METRIC_8171">"c8171"</definedName>
    <definedName name="IQ_ECO_METRIC_8172">"c8172"</definedName>
    <definedName name="IQ_ECO_METRIC_8173">"c8173"</definedName>
    <definedName name="IQ_ECO_METRIC_8174">"c8174"</definedName>
    <definedName name="IQ_ECO_METRIC_8175">"c8175"</definedName>
    <definedName name="IQ_ECO_METRIC_8176">"c8176"</definedName>
    <definedName name="IQ_ECO_METRIC_8177">"c8177"</definedName>
    <definedName name="IQ_ECO_METRIC_8178">"c8178"</definedName>
    <definedName name="IQ_ECO_METRIC_8179">"c8179"</definedName>
    <definedName name="IQ_ECO_METRIC_8180">"c8180"</definedName>
    <definedName name="IQ_ECO_METRIC_8181">"c8181"</definedName>
    <definedName name="IQ_ECO_METRIC_8182">"c8182"</definedName>
    <definedName name="IQ_ECO_METRIC_8183">"c8183"</definedName>
    <definedName name="IQ_ECO_METRIC_8184">"c8184"</definedName>
    <definedName name="IQ_ECO_METRIC_8185">"c8185"</definedName>
    <definedName name="IQ_ECO_METRIC_8186">"c8186"</definedName>
    <definedName name="IQ_ECO_METRIC_8187">"c8187"</definedName>
    <definedName name="IQ_ECO_METRIC_8188">"c8188"</definedName>
    <definedName name="IQ_ECO_METRIC_8189">"c8189"</definedName>
    <definedName name="IQ_ECO_METRIC_8190">"c8190"</definedName>
    <definedName name="IQ_ECO_METRIC_8191">"c8191"</definedName>
    <definedName name="IQ_ECO_METRIC_8192">"c8192"</definedName>
    <definedName name="IQ_ECO_METRIC_8193">"c8193"</definedName>
    <definedName name="IQ_ECO_METRIC_8194">"c8194"</definedName>
    <definedName name="IQ_ECO_METRIC_8195">"c8195"</definedName>
    <definedName name="IQ_ECO_METRIC_8196">"c8196"</definedName>
    <definedName name="IQ_ECO_METRIC_8197">"c8197"</definedName>
    <definedName name="IQ_ECO_METRIC_8198">"c8198"</definedName>
    <definedName name="IQ_ECO_METRIC_8199">"c8199"</definedName>
    <definedName name="IQ_ECO_METRIC_8200">"c8200"</definedName>
    <definedName name="IQ_ECO_METRIC_8201">"c8201"</definedName>
    <definedName name="IQ_ECO_METRIC_8202">"c8202"</definedName>
    <definedName name="IQ_ECO_METRIC_8203">"c8203"</definedName>
    <definedName name="IQ_ECO_METRIC_8204">"c8204"</definedName>
    <definedName name="IQ_ECO_METRIC_8205">"c8205"</definedName>
    <definedName name="IQ_ECO_METRIC_8206">"c8206"</definedName>
    <definedName name="IQ_ECO_METRIC_8207">"c8207"</definedName>
    <definedName name="IQ_ECO_METRIC_8208">"c8208"</definedName>
    <definedName name="IQ_ECO_METRIC_8209">"c8209"</definedName>
    <definedName name="IQ_ECO_METRIC_8210">"c8210"</definedName>
    <definedName name="IQ_ECO_METRIC_8211">"c8211"</definedName>
    <definedName name="IQ_ECO_METRIC_8212">"c8212"</definedName>
    <definedName name="IQ_ECO_METRIC_8213">"c8213"</definedName>
    <definedName name="IQ_ECO_METRIC_8214">"c8214"</definedName>
    <definedName name="IQ_ECO_METRIC_8215">"c8215"</definedName>
    <definedName name="IQ_ECO_METRIC_8216">"c8216"</definedName>
    <definedName name="IQ_ECO_METRIC_8216_UNUSED">"c8216"</definedName>
    <definedName name="IQ_ECO_METRIC_8216_UNUSED_UNUSED_UNUSED" hidden="1">"c8216"</definedName>
    <definedName name="IQ_ECO_METRIC_8217">"c8217"</definedName>
    <definedName name="IQ_ECO_METRIC_8217_UNUSED">"c8217"</definedName>
    <definedName name="IQ_ECO_METRIC_8217_UNUSED_UNUSED_UNUSED" hidden="1">"c8217"</definedName>
    <definedName name="IQ_ECO_METRIC_8219">"c8219"</definedName>
    <definedName name="IQ_ECO_METRIC_8221">"c8221"</definedName>
    <definedName name="IQ_ECO_METRIC_8222">"c8222"</definedName>
    <definedName name="IQ_ECO_METRIC_8223">"c8223"</definedName>
    <definedName name="IQ_ECO_METRIC_8224">"c8224"</definedName>
    <definedName name="IQ_ECO_METRIC_8225">"c8225"</definedName>
    <definedName name="IQ_ECO_METRIC_8226">"c8226"</definedName>
    <definedName name="IQ_ECO_METRIC_8227">"c8227"</definedName>
    <definedName name="IQ_ECO_METRIC_8228">"c8228"</definedName>
    <definedName name="IQ_ECO_METRIC_8229">"c8229"</definedName>
    <definedName name="IQ_ECO_METRIC_8230">"c8230"</definedName>
    <definedName name="IQ_ECO_METRIC_8231">"c8231"</definedName>
    <definedName name="IQ_ECO_METRIC_8232">"c8232"</definedName>
    <definedName name="IQ_ECO_METRIC_8233">"c8233"</definedName>
    <definedName name="IQ_ECO_METRIC_8234">"c8234"</definedName>
    <definedName name="IQ_ECO_METRIC_8235">"c8235"</definedName>
    <definedName name="IQ_ECO_METRIC_8236">"c8236"</definedName>
    <definedName name="IQ_ECO_METRIC_8237">"c8237"</definedName>
    <definedName name="IQ_ECO_METRIC_8238">"c8238"</definedName>
    <definedName name="IQ_ECO_METRIC_8239">"c8239"</definedName>
    <definedName name="IQ_ECO_METRIC_8240">"c8240"</definedName>
    <definedName name="IQ_ECO_METRIC_8241">"c8241"</definedName>
    <definedName name="IQ_ECO_METRIC_8242">"c8242"</definedName>
    <definedName name="IQ_ECO_METRIC_8243">"c8243"</definedName>
    <definedName name="IQ_ECO_METRIC_8244">"c8244"</definedName>
    <definedName name="IQ_ECO_METRIC_8245">"c8245"</definedName>
    <definedName name="IQ_ECO_METRIC_8246">"c8246"</definedName>
    <definedName name="IQ_ECO_METRIC_8247">"c8247"</definedName>
    <definedName name="IQ_ECO_METRIC_8248">"c8248"</definedName>
    <definedName name="IQ_ECO_METRIC_8249">"c8249"</definedName>
    <definedName name="IQ_ECO_METRIC_8250">"c8250"</definedName>
    <definedName name="IQ_ECO_METRIC_8251">"c8251"</definedName>
    <definedName name="IQ_ECO_METRIC_8252">"c8252"</definedName>
    <definedName name="IQ_ECO_METRIC_8253">"c8253"</definedName>
    <definedName name="IQ_ECO_METRIC_8254">"c8254"</definedName>
    <definedName name="IQ_ECO_METRIC_8255">"c8255"</definedName>
    <definedName name="IQ_ECO_METRIC_8256">"c8256"</definedName>
    <definedName name="IQ_ECO_METRIC_8257">"c8257"</definedName>
    <definedName name="IQ_ECO_METRIC_8258">"c8258"</definedName>
    <definedName name="IQ_ECO_METRIC_8259">"c8259"</definedName>
    <definedName name="IQ_ECO_METRIC_8260">"c8260"</definedName>
    <definedName name="IQ_ECO_METRIC_8261">"c8261"</definedName>
    <definedName name="IQ_ECO_METRIC_8262">"c8262"</definedName>
    <definedName name="IQ_ECO_METRIC_8263">"c8263"</definedName>
    <definedName name="IQ_ECO_METRIC_8264">"c8264"</definedName>
    <definedName name="IQ_ECO_METRIC_8265">"c8265"</definedName>
    <definedName name="IQ_ECO_METRIC_8266">"c8266"</definedName>
    <definedName name="IQ_ECO_METRIC_8267">"c8267"</definedName>
    <definedName name="IQ_ECO_METRIC_8268">"c8268"</definedName>
    <definedName name="IQ_ECO_METRIC_8269">"c8269"</definedName>
    <definedName name="IQ_ECO_METRIC_8270">"c8270"</definedName>
    <definedName name="IQ_ECO_METRIC_8271">"c8271"</definedName>
    <definedName name="IQ_ECO_METRIC_8272">"c8272"</definedName>
    <definedName name="IQ_ECO_METRIC_8273">"c8273"</definedName>
    <definedName name="IQ_ECO_METRIC_8274">"c8274"</definedName>
    <definedName name="IQ_ECO_METRIC_8275">"c8275"</definedName>
    <definedName name="IQ_ECO_METRIC_8276">"c8276"</definedName>
    <definedName name="IQ_ECO_METRIC_8277">"c8277"</definedName>
    <definedName name="IQ_ECO_METRIC_8278">"c8278"</definedName>
    <definedName name="IQ_ECO_METRIC_8279">"c8279"</definedName>
    <definedName name="IQ_ECO_METRIC_8280">"c8280"</definedName>
    <definedName name="IQ_ECO_METRIC_8282">"c8282"</definedName>
    <definedName name="IQ_ECO_METRIC_8283">"c8283"</definedName>
    <definedName name="IQ_ECO_METRIC_8284">"c8284"</definedName>
    <definedName name="IQ_ECO_METRIC_8285">"c8285"</definedName>
    <definedName name="IQ_ECO_METRIC_8286">"c8286"</definedName>
    <definedName name="IQ_ECO_METRIC_8287">"c8287"</definedName>
    <definedName name="IQ_ECO_METRIC_8288">"c8288"</definedName>
    <definedName name="IQ_ECO_METRIC_8289">"c8289"</definedName>
    <definedName name="IQ_ECO_METRIC_8290">"c8290"</definedName>
    <definedName name="IQ_ECO_METRIC_8291">"c8291"</definedName>
    <definedName name="IQ_ECO_METRIC_8292">"c8292"</definedName>
    <definedName name="IQ_ECO_METRIC_8293">"c8293"</definedName>
    <definedName name="IQ_ECO_METRIC_8294">"c8294"</definedName>
    <definedName name="IQ_ECO_METRIC_8295">"c8295"</definedName>
    <definedName name="IQ_ECO_METRIC_8296">"c8296"</definedName>
    <definedName name="IQ_ECO_METRIC_8297">"c8297"</definedName>
    <definedName name="IQ_ECO_METRIC_8298">"c8298"</definedName>
    <definedName name="IQ_ECO_METRIC_8299">"c8299"</definedName>
    <definedName name="IQ_ECO_METRIC_8300">"c8300"</definedName>
    <definedName name="IQ_ECO_METRIC_8301">"c8301"</definedName>
    <definedName name="IQ_ECO_METRIC_8302">"c8302"</definedName>
    <definedName name="IQ_ECO_METRIC_8303">"c8303"</definedName>
    <definedName name="IQ_ECO_METRIC_8304">"c8304"</definedName>
    <definedName name="IQ_ECO_METRIC_8305">"c8305"</definedName>
    <definedName name="IQ_ECO_METRIC_8306">"c8306"</definedName>
    <definedName name="IQ_ECO_METRIC_8307">"c8307"</definedName>
    <definedName name="IQ_ECO_METRIC_8308">"c8308"</definedName>
    <definedName name="IQ_ECO_METRIC_8308_UNUSED">"c8308"</definedName>
    <definedName name="IQ_ECO_METRIC_8308_UNUSED_UNUSED_UNUSED" hidden="1">"c8308"</definedName>
    <definedName name="IQ_ECO_METRIC_8309">"c8309"</definedName>
    <definedName name="IQ_ECO_METRIC_8310">"c8310"</definedName>
    <definedName name="IQ_ECO_METRIC_8311">"c8311"</definedName>
    <definedName name="IQ_ECO_METRIC_8312">"c8312"</definedName>
    <definedName name="IQ_ECO_METRIC_8313">"c8313"</definedName>
    <definedName name="IQ_ECO_METRIC_8314">"c8314"</definedName>
    <definedName name="IQ_ECO_METRIC_8315">"c8315"</definedName>
    <definedName name="IQ_ECO_METRIC_8316">"c8316"</definedName>
    <definedName name="IQ_ECO_METRIC_8317">"c8317"</definedName>
    <definedName name="IQ_ECO_METRIC_8318">"c8318"</definedName>
    <definedName name="IQ_ECO_METRIC_8320">"c8320"</definedName>
    <definedName name="IQ_ECO_METRIC_8321">"c8321"</definedName>
    <definedName name="IQ_ECO_METRIC_8322">"c8322"</definedName>
    <definedName name="IQ_ECO_METRIC_8323">"c8323"</definedName>
    <definedName name="IQ_ECO_METRIC_8324">"c8324"</definedName>
    <definedName name="IQ_ECO_METRIC_8325">"c8325"</definedName>
    <definedName name="IQ_ECO_METRIC_8326">"c8326"</definedName>
    <definedName name="IQ_ECO_METRIC_8327">"c8327"</definedName>
    <definedName name="IQ_ECO_METRIC_8328">"c8328"</definedName>
    <definedName name="IQ_ECO_METRIC_8329">"c8329"</definedName>
    <definedName name="IQ_ECO_METRIC_8330">"c8330"</definedName>
    <definedName name="IQ_ECO_METRIC_8331">"c8331"</definedName>
    <definedName name="IQ_ECO_METRIC_8332">"c8332"</definedName>
    <definedName name="IQ_ECO_METRIC_8333">"c8333"</definedName>
    <definedName name="IQ_ECO_METRIC_8335">"c8335"</definedName>
    <definedName name="IQ_ECO_METRIC_8336">"c8336"</definedName>
    <definedName name="IQ_ECO_METRIC_8337">"c8337"</definedName>
    <definedName name="IQ_ECO_METRIC_8338">"c8338"</definedName>
    <definedName name="IQ_ECO_METRIC_8339">"c8339"</definedName>
    <definedName name="IQ_ECO_METRIC_8340">"c8340"</definedName>
    <definedName name="IQ_ECO_METRIC_8341">"c8341"</definedName>
    <definedName name="IQ_ECO_METRIC_8343">"c8343"</definedName>
    <definedName name="IQ_ECO_METRIC_8344">"c8344"</definedName>
    <definedName name="IQ_ECO_METRIC_8345">"c8345"</definedName>
    <definedName name="IQ_ECO_METRIC_8346">"c8346"</definedName>
    <definedName name="IQ_ECO_METRIC_8347">"c8347"</definedName>
    <definedName name="IQ_ECO_METRIC_8348">"c8348"</definedName>
    <definedName name="IQ_ECO_METRIC_8349">"c8349"</definedName>
    <definedName name="IQ_ECO_METRIC_8350">"c8350"</definedName>
    <definedName name="IQ_ECO_METRIC_8352">"c8352"</definedName>
    <definedName name="IQ_ECO_METRIC_8353">"c8353"</definedName>
    <definedName name="IQ_ECO_METRIC_8354">"c8354"</definedName>
    <definedName name="IQ_ECO_METRIC_8355">"c8355"</definedName>
    <definedName name="IQ_ECO_METRIC_8356">"c8356"</definedName>
    <definedName name="IQ_ECO_METRIC_8357">"c8357"</definedName>
    <definedName name="IQ_ECO_METRIC_8358">"c8358"</definedName>
    <definedName name="IQ_ECO_METRIC_8359">"c8359"</definedName>
    <definedName name="IQ_ECO_METRIC_8360">"c8360"</definedName>
    <definedName name="IQ_ECO_METRIC_8361">"c8361"</definedName>
    <definedName name="IQ_ECO_METRIC_8362">"c8362"</definedName>
    <definedName name="IQ_ECO_METRIC_8363">"c8363"</definedName>
    <definedName name="IQ_ECO_METRIC_8366">"c8366"</definedName>
    <definedName name="IQ_ECO_METRIC_8367">"c8367"</definedName>
    <definedName name="IQ_ECO_METRIC_8368">"c8368"</definedName>
    <definedName name="IQ_ECO_METRIC_8369">"c8369"</definedName>
    <definedName name="IQ_ECO_METRIC_8370">"c8370"</definedName>
    <definedName name="IQ_ECO_METRIC_8371">"c8371"</definedName>
    <definedName name="IQ_ECO_METRIC_8372">"c8372"</definedName>
    <definedName name="IQ_ECO_METRIC_8373">"c8373"</definedName>
    <definedName name="IQ_ECO_METRIC_8374">"c8374"</definedName>
    <definedName name="IQ_ECO_METRIC_8375">"c8375"</definedName>
    <definedName name="IQ_ECO_METRIC_8376">"c8376"</definedName>
    <definedName name="IQ_ECO_METRIC_8377">"c8377"</definedName>
    <definedName name="IQ_ECO_METRIC_8378">"c8378"</definedName>
    <definedName name="IQ_ECO_METRIC_8380">"c8380"</definedName>
    <definedName name="IQ_ECO_METRIC_8381">"c8381"</definedName>
    <definedName name="IQ_ECO_METRIC_8382">"c8382"</definedName>
    <definedName name="IQ_ECO_METRIC_8383">"c8383"</definedName>
    <definedName name="IQ_ECO_METRIC_8384">"c8384"</definedName>
    <definedName name="IQ_ECO_METRIC_8385">"c8385"</definedName>
    <definedName name="IQ_ECO_METRIC_8387">"c8387"</definedName>
    <definedName name="IQ_ECO_METRIC_8388">"c8388"</definedName>
    <definedName name="IQ_ECO_METRIC_8389">"c8389"</definedName>
    <definedName name="IQ_ECO_METRIC_8390">"c8390"</definedName>
    <definedName name="IQ_ECO_METRIC_8391">"c8391"</definedName>
    <definedName name="IQ_ECO_METRIC_8392">"c8392"</definedName>
    <definedName name="IQ_ECO_METRIC_8393">"c8393"</definedName>
    <definedName name="IQ_ECO_METRIC_8394">"c8394"</definedName>
    <definedName name="IQ_ECO_METRIC_8395">"c8395"</definedName>
    <definedName name="IQ_ECO_METRIC_8396">"c8396"</definedName>
    <definedName name="IQ_ECO_METRIC_8397">"c8397"</definedName>
    <definedName name="IQ_ECO_METRIC_8398">"c8398"</definedName>
    <definedName name="IQ_ECO_METRIC_8399">"c8399"</definedName>
    <definedName name="IQ_ECO_METRIC_8400">"c8400"</definedName>
    <definedName name="IQ_ECO_METRIC_8401">"c8401"</definedName>
    <definedName name="IQ_ECO_METRIC_8402">"c8402"</definedName>
    <definedName name="IQ_ECO_METRIC_8403">"c8403"</definedName>
    <definedName name="IQ_ECO_METRIC_8404">"c8404"</definedName>
    <definedName name="IQ_ECO_METRIC_8405">"c8405"</definedName>
    <definedName name="IQ_ECO_METRIC_8406">"c8406"</definedName>
    <definedName name="IQ_ECO_METRIC_8407">"c8407"</definedName>
    <definedName name="IQ_ECO_METRIC_8408">"c8408"</definedName>
    <definedName name="IQ_ECO_METRIC_8409">"c8409"</definedName>
    <definedName name="IQ_ECO_METRIC_8410">"c8410"</definedName>
    <definedName name="IQ_ECO_METRIC_8411">"c8411"</definedName>
    <definedName name="IQ_ECO_METRIC_8412">"c8412"</definedName>
    <definedName name="IQ_ECO_METRIC_8413">"c8413"</definedName>
    <definedName name="IQ_ECO_METRIC_8414">"c8414"</definedName>
    <definedName name="IQ_ECO_METRIC_8415">"c8415"</definedName>
    <definedName name="IQ_ECO_METRIC_8416">"c8416"</definedName>
    <definedName name="IQ_ECO_METRIC_8417">"c8417"</definedName>
    <definedName name="IQ_ECO_METRIC_8418">"c8418"</definedName>
    <definedName name="IQ_ECO_METRIC_8419">"c8419"</definedName>
    <definedName name="IQ_ECO_METRIC_8420">"c8420"</definedName>
    <definedName name="IQ_ECO_METRIC_8421">"c8421"</definedName>
    <definedName name="IQ_ECO_METRIC_8422">"c8422"</definedName>
    <definedName name="IQ_ECO_METRIC_8423">"c8423"</definedName>
    <definedName name="IQ_ECO_METRIC_8424">"c8424"</definedName>
    <definedName name="IQ_ECO_METRIC_8425">"c8425"</definedName>
    <definedName name="IQ_ECO_METRIC_8426">"c8426"</definedName>
    <definedName name="IQ_ECO_METRIC_8427">"c8427"</definedName>
    <definedName name="IQ_ECO_METRIC_8428">"c8428"</definedName>
    <definedName name="IQ_ECO_METRIC_8429">"c8429"</definedName>
    <definedName name="IQ_ECO_METRIC_8430">"c8430"</definedName>
    <definedName name="IQ_ECO_METRIC_8431">"c8431"</definedName>
    <definedName name="IQ_ECO_METRIC_8432">"c8432"</definedName>
    <definedName name="IQ_ECO_METRIC_8433">"c8433"</definedName>
    <definedName name="IQ_ECO_METRIC_8434">"c8434"</definedName>
    <definedName name="IQ_ECO_METRIC_8435">"c8435"</definedName>
    <definedName name="IQ_ECO_METRIC_8436">"c8436"</definedName>
    <definedName name="IQ_ECO_METRIC_8436_UNUSED">"c8436"</definedName>
    <definedName name="IQ_ECO_METRIC_8436_UNUSED_UNUSED_UNUSED" hidden="1">"c8436"</definedName>
    <definedName name="IQ_ECO_METRIC_8437">"c8437"</definedName>
    <definedName name="IQ_ECO_METRIC_8437_UNUSED">"c8437"</definedName>
    <definedName name="IQ_ECO_METRIC_8437_UNUSED_UNUSED_UNUSED" hidden="1">"c8437"</definedName>
    <definedName name="IQ_ECO_METRIC_8440">"c8440"</definedName>
    <definedName name="IQ_ECO_METRIC_8441">"c8441"</definedName>
    <definedName name="IQ_ECO_METRIC_8442">"c8442"</definedName>
    <definedName name="IQ_ECO_METRIC_8443">"c8443"</definedName>
    <definedName name="IQ_ECO_METRIC_8444">"c8444"</definedName>
    <definedName name="IQ_ECO_METRIC_8445">"c8445"</definedName>
    <definedName name="IQ_ECO_METRIC_8446">"c8446"</definedName>
    <definedName name="IQ_ECO_METRIC_8447">"c8447"</definedName>
    <definedName name="IQ_ECO_METRIC_8448">"c8448"</definedName>
    <definedName name="IQ_ECO_METRIC_8450">"c8450"</definedName>
    <definedName name="IQ_ECO_METRIC_8451">"c8451"</definedName>
    <definedName name="IQ_ECO_METRIC_8452">"c8452"</definedName>
    <definedName name="IQ_ECO_METRIC_8453">"c8453"</definedName>
    <definedName name="IQ_ECO_METRIC_8454">"c8454"</definedName>
    <definedName name="IQ_ECO_METRIC_8455">"c8455"</definedName>
    <definedName name="IQ_ECO_METRIC_8456">"c8456"</definedName>
    <definedName name="IQ_ECO_METRIC_8457">"c8457"</definedName>
    <definedName name="IQ_ECO_METRIC_8458">"c8458"</definedName>
    <definedName name="IQ_ECO_METRIC_8459">"c8459"</definedName>
    <definedName name="IQ_ECO_METRIC_8460">"c8460"</definedName>
    <definedName name="IQ_ECO_METRIC_8461">"c8461"</definedName>
    <definedName name="IQ_ECO_METRIC_8462">"c8462"</definedName>
    <definedName name="IQ_ECO_METRIC_8463">"c8463"</definedName>
    <definedName name="IQ_ECO_METRIC_8464">"c8464"</definedName>
    <definedName name="IQ_ECO_METRIC_8465">"c8465"</definedName>
    <definedName name="IQ_ECO_METRIC_8466">"c8466"</definedName>
    <definedName name="IQ_ECO_METRIC_8467">"c8467"</definedName>
    <definedName name="IQ_ECO_METRIC_8468">"c8468"</definedName>
    <definedName name="IQ_ECO_METRIC_8469">"c8469"</definedName>
    <definedName name="IQ_ECO_METRIC_8470">"c8470"</definedName>
    <definedName name="IQ_ECO_METRIC_8471">"c8471"</definedName>
    <definedName name="IQ_ECO_METRIC_8472">"c8472"</definedName>
    <definedName name="IQ_ECO_METRIC_8473">"c8473"</definedName>
    <definedName name="IQ_ECO_METRIC_8474">"c8474"</definedName>
    <definedName name="IQ_ECO_METRIC_8476">"c8476"</definedName>
    <definedName name="IQ_ECO_METRIC_8477">"c8477"</definedName>
    <definedName name="IQ_ECO_METRIC_8478">"c8478"</definedName>
    <definedName name="IQ_ECO_METRIC_8479">"c8479"</definedName>
    <definedName name="IQ_ECO_METRIC_8480">"c8480"</definedName>
    <definedName name="IQ_ECO_METRIC_8481">"c8481"</definedName>
    <definedName name="IQ_ECO_METRIC_8482">"c8482"</definedName>
    <definedName name="IQ_ECO_METRIC_8483">"c8483"</definedName>
    <definedName name="IQ_ECO_METRIC_8484">"c8484"</definedName>
    <definedName name="IQ_ECO_METRIC_8485">"c8485"</definedName>
    <definedName name="IQ_ECO_METRIC_8486">"c8486"</definedName>
    <definedName name="IQ_ECO_METRIC_8487">"c8487"</definedName>
    <definedName name="IQ_ECO_METRIC_8488">"c8488"</definedName>
    <definedName name="IQ_ECO_METRIC_8489">"c8489"</definedName>
    <definedName name="IQ_ECO_METRIC_8490">"c8490"</definedName>
    <definedName name="IQ_ECO_METRIC_8491">"c8491"</definedName>
    <definedName name="IQ_ECO_METRIC_8492">"c8492"</definedName>
    <definedName name="IQ_ECO_METRIC_8493">"c8493"</definedName>
    <definedName name="IQ_ECO_METRIC_8494">"c8494"</definedName>
    <definedName name="IQ_ECO_METRIC_8495">"c8495"</definedName>
    <definedName name="IQ_ECO_METRIC_8496">"c8496"</definedName>
    <definedName name="IQ_ECO_METRIC_8497">"c8497"</definedName>
    <definedName name="IQ_ECO_METRIC_8498">"c8498"</definedName>
    <definedName name="IQ_ECO_METRIC_8499">"c8499"</definedName>
    <definedName name="IQ_ECO_METRIC_8500">"c8500"</definedName>
    <definedName name="IQ_ECO_METRIC_8502">"c8502"</definedName>
    <definedName name="IQ_ECO_METRIC_8503">"c8503"</definedName>
    <definedName name="IQ_ECO_METRIC_8504">"c8504"</definedName>
    <definedName name="IQ_ECO_METRIC_8505">"c8505"</definedName>
    <definedName name="IQ_ECO_METRIC_8506">"c8506"</definedName>
    <definedName name="IQ_ECO_METRIC_8507">"c8507"</definedName>
    <definedName name="IQ_ECO_METRIC_8508">"c8508"</definedName>
    <definedName name="IQ_ECO_METRIC_8509">"c8509"</definedName>
    <definedName name="IQ_ECO_METRIC_8510">"c8510"</definedName>
    <definedName name="IQ_ECO_METRIC_8511">"c8511"</definedName>
    <definedName name="IQ_ECO_METRIC_8512">"c8512"</definedName>
    <definedName name="IQ_ECO_METRIC_8513">"c8513"</definedName>
    <definedName name="IQ_ECO_METRIC_8514">"c8514"</definedName>
    <definedName name="IQ_ECO_METRIC_8515">"c8515"</definedName>
    <definedName name="IQ_ECO_METRIC_8516">"c8516"</definedName>
    <definedName name="IQ_ECO_METRIC_8517">"c8517"</definedName>
    <definedName name="IQ_ECO_METRIC_8518">"c8518"</definedName>
    <definedName name="IQ_ECO_METRIC_8519">"c8519"</definedName>
    <definedName name="IQ_ECO_METRIC_8520">"c8520"</definedName>
    <definedName name="IQ_ECO_METRIC_8521">"c8521"</definedName>
    <definedName name="IQ_ECO_METRIC_8522">"c8522"</definedName>
    <definedName name="IQ_ECO_METRIC_8523">"c8523"</definedName>
    <definedName name="IQ_ECO_METRIC_8524">"c8524"</definedName>
    <definedName name="IQ_ECO_METRIC_8525">"c8525"</definedName>
    <definedName name="IQ_ECO_METRIC_8526">"c8526"</definedName>
    <definedName name="IQ_ECO_METRIC_8527">"c8527"</definedName>
    <definedName name="IQ_ECO_METRIC_8528">"c8528"</definedName>
    <definedName name="IQ_ECO_METRIC_8528_UNUSED">"c8528"</definedName>
    <definedName name="IQ_ECO_METRIC_8528_UNUSED_UNUSED_UNUSED" hidden="1">"c8528"</definedName>
    <definedName name="IQ_ECO_METRIC_8529">"c8529"</definedName>
    <definedName name="IQ_ECO_METRIC_8530">"c8530"</definedName>
    <definedName name="IQ_ECO_METRIC_8531">"c8531"</definedName>
    <definedName name="IQ_ECO_METRIC_8532">"c8532"</definedName>
    <definedName name="IQ_ECO_METRIC_8533">"c8533"</definedName>
    <definedName name="IQ_ECO_METRIC_8534">"c8534"</definedName>
    <definedName name="IQ_ECO_METRIC_8535">"c8535"</definedName>
    <definedName name="IQ_ECO_METRIC_8536">"c8536"</definedName>
    <definedName name="IQ_ECO_METRIC_8537">"c8537"</definedName>
    <definedName name="IQ_ECO_METRIC_8538">"c8538"</definedName>
    <definedName name="IQ_ECO_METRIC_8540">"c8540"</definedName>
    <definedName name="IQ_ECO_METRIC_8541">"c8541"</definedName>
    <definedName name="IQ_ECO_METRIC_8543">"c8543"</definedName>
    <definedName name="IQ_ECO_METRIC_8544">"c8544"</definedName>
    <definedName name="IQ_ECO_METRIC_8545">"c8545"</definedName>
    <definedName name="IQ_ECO_METRIC_8546">"c8546"</definedName>
    <definedName name="IQ_ECO_METRIC_8547">"c8547"</definedName>
    <definedName name="IQ_ECO_METRIC_8548">"c8548"</definedName>
    <definedName name="IQ_ECO_METRIC_8549">"c8549"</definedName>
    <definedName name="IQ_ECO_METRIC_8550">"c8550"</definedName>
    <definedName name="IQ_ECO_METRIC_8555">"c8555"</definedName>
    <definedName name="IQ_ECO_METRIC_8556">"c8556"</definedName>
    <definedName name="IQ_ECO_METRIC_8557">"c8557"</definedName>
    <definedName name="IQ_ECO_METRIC_8558">"c8558"</definedName>
    <definedName name="IQ_ECO_METRIC_8559">"c8559"</definedName>
    <definedName name="IQ_ECO_METRIC_8560">"c8560"</definedName>
    <definedName name="IQ_ECO_METRIC_8561">"c8561"</definedName>
    <definedName name="IQ_ECO_METRIC_8565">"c8565"</definedName>
    <definedName name="IQ_ECO_METRIC_8567">"c8567"</definedName>
    <definedName name="IQ_ECO_METRIC_8568">"c8568"</definedName>
    <definedName name="IQ_ECO_METRIC_8569">"c8569"</definedName>
    <definedName name="IQ_ECS_AUTHORIZED_SHARES">"c5583"</definedName>
    <definedName name="IQ_ECS_AUTHORIZED_SHARES_ABS">"c5597"</definedName>
    <definedName name="IQ_ECS_AUTHORIZED_SHARES_OTHER">"c15613"</definedName>
    <definedName name="IQ_ECS_AUTHORIZED_SHARES_OTHER_ABS">"c15630"</definedName>
    <definedName name="IQ_ECS_CONVERT_FACTOR">"c5581"</definedName>
    <definedName name="IQ_ECS_CONVERT_FACTOR_ABS">"c5595"</definedName>
    <definedName name="IQ_ECS_CONVERT_FACTOR_OTHER">"c15611"</definedName>
    <definedName name="IQ_ECS_CONVERT_FACTOR_OTHER_ABS">"c15628"</definedName>
    <definedName name="IQ_ECS_CONVERT_INTO">"c5580"</definedName>
    <definedName name="IQ_ECS_CONVERT_INTO_ABS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>"c5579"</definedName>
    <definedName name="IQ_ECS_CONVERT_TYPE_ABS">"c5593"</definedName>
    <definedName name="IQ_ECS_CONVERT_TYPE_OTHER">"c15609"</definedName>
    <definedName name="IQ_ECS_CONVERT_TYPE_OTHER_ABS">"c15626"</definedName>
    <definedName name="IQ_ECS_INACTIVE_DATE">"c5576"</definedName>
    <definedName name="IQ_ECS_INACTIVE_DATE_ABS">"c5590"</definedName>
    <definedName name="IQ_ECS_INACTIVE_DATE_OTHER">"c15606"</definedName>
    <definedName name="IQ_ECS_INACTIVE_DATE_OTHER_ABS">"c15623"</definedName>
    <definedName name="IQ_ECS_NAME">"c5571"</definedName>
    <definedName name="IQ_ECS_NAME_ABS">"c5585"</definedName>
    <definedName name="IQ_ECS_NAME_OTHER">"c15599"</definedName>
    <definedName name="IQ_ECS_NAME_OTHER_ABS">"c15616"</definedName>
    <definedName name="IQ_ECS_NUM_SHAREHOLDERS">"c5584"</definedName>
    <definedName name="IQ_ECS_NUM_SHAREHOLDERS_ABS">"c5598"</definedName>
    <definedName name="IQ_ECS_NUM_SHAREHOLDERS_OTHER">"c15615"</definedName>
    <definedName name="IQ_ECS_NUM_SHAREHOLDERS_OTHER_ABS">"c15632"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>"c5572"</definedName>
    <definedName name="IQ_ECS_SHARES_OUT_BS_DATE_ABS">"c5586"</definedName>
    <definedName name="IQ_ECS_SHARES_OUT_BS_DATE_OTHER">"c15600"</definedName>
    <definedName name="IQ_ECS_SHARES_OUT_BS_DATE_OTHER_ABS">"c15617"</definedName>
    <definedName name="IQ_ECS_SHARES_OUT_FILING_DATE">"c5573"</definedName>
    <definedName name="IQ_ECS_SHARES_OUT_FILING_DATE_ABS">"c5587"</definedName>
    <definedName name="IQ_ECS_SHARES_OUT_FILING_DATE_OTHER">"c15601"</definedName>
    <definedName name="IQ_ECS_SHARES_OUT_FILING_DATE_OTHER_ABS">"c15618"</definedName>
    <definedName name="IQ_ECS_START_DATE">"c5575"</definedName>
    <definedName name="IQ_ECS_START_DATE_ABS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>"c5574"</definedName>
    <definedName name="IQ_ECS_TYPE_ABS">"c5588"</definedName>
    <definedName name="IQ_ECS_TYPE_OTHER">"c15604"</definedName>
    <definedName name="IQ_ECS_TYPE_OTHER_ABS">"c15621"</definedName>
    <definedName name="IQ_ECS_VOTING">"c5582"</definedName>
    <definedName name="IQ_ECS_VOTING_ABS">"c5596"</definedName>
    <definedName name="IQ_ECS_VOTING_OTHER">"c15612"</definedName>
    <definedName name="IQ_ECS_VOTING_OTHER_ABS">"c15629"</definedName>
    <definedName name="IQ_EFFECT_SPECIAL_CHARGE">"c1595"</definedName>
    <definedName name="IQ_EFFECT_TAX_RATE">"c1899"</definedName>
    <definedName name="IQ_EFFECTIVE_DATE" hidden="1">"c8966"</definedName>
    <definedName name="IQ_EFFICIENCY_RATIO">"c391"</definedName>
    <definedName name="IQ_EFFICIENCY_RATIO_FDIC" hidden="1">"c6736"</definedName>
    <definedName name="IQ_ELIMINATIONS_CONSOL_OFFICES_FOREIGN_FFIEC">"c15395"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MPLOYEES_FFIEC">"c13035"</definedName>
    <definedName name="IQ_EMPLOYEES_UNDER_UNION_CONTRACTS">"c16109"</definedName>
    <definedName name="IQ_ENTERPRISE_VALUE">"c84"</definedName>
    <definedName name="IQ_ENTERPRISE_VALUE_1">"c1348"</definedName>
    <definedName name="IQ_ENTITLEMENT_DET_EST" hidden="1">"c12044"</definedName>
    <definedName name="IQ_ENTITLEMENT_DET_EST_THOM" hidden="1">"c12072"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REUT">"c5460"</definedName>
    <definedName name="IQ_EPS_ACT_OR_EST_THOM" hidden="1">"c5298"</definedName>
    <definedName name="IQ_EPS_AP">"c8880"</definedName>
    <definedName name="IQ_EPS_AP_ABS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>"c399"</definedName>
    <definedName name="IQ_EPS_EST_1" hidden="1">"c189"</definedName>
    <definedName name="IQ_EPS_EST_BOTTOM_UP" hidden="1">"c5489"</definedName>
    <definedName name="IQ_EPS_EST_BOTTOM_UP_CIQ">"c12026"</definedName>
    <definedName name="IQ_EPS_EST_BOTTOM_UP_REUT">"c5497"</definedName>
    <definedName name="IQ_EPS_EST_BOTTOM_UP_THOM" hidden="1">"c5647"</definedName>
    <definedName name="IQ_EPS_EST_CIQ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>"c4893"</definedName>
    <definedName name="IQ_EPS_EXCL_GUIDANCE_CIQ_COL">"c11540"</definedName>
    <definedName name="IQ_EPS_EXCL_HIGH_GUIDANCE" hidden="1">"c4369"</definedName>
    <definedName name="IQ_EPS_EXCL_HIGH_GUIDANCE_CIQ">"c4894"</definedName>
    <definedName name="IQ_EPS_EXCL_HIGH_GUIDANCE_CIQ_COL">"c11541"</definedName>
    <definedName name="IQ_EPS_EXCL_LOW_GUIDANCE" hidden="1">"c4204"</definedName>
    <definedName name="IQ_EPS_EXCL_LOW_GUIDANCE_CIQ">"c4616"</definedName>
    <definedName name="IQ_EPS_EXCL_LOW_GUIDANCE_CIQ_COL">"c11265"</definedName>
    <definedName name="IQ_EPS_GAAP_GUIDANCE" hidden="1">"c4370"</definedName>
    <definedName name="IQ_EPS_GAAP_GUIDANCE_CIQ">"c4895"</definedName>
    <definedName name="IQ_EPS_GAAP_GUIDANCE_CIQ_COL">"c11542"</definedName>
    <definedName name="IQ_EPS_GAAP_HIGH_GUIDANCE" hidden="1">"c4371"</definedName>
    <definedName name="IQ_EPS_GAAP_HIGH_GUIDANCE_CIQ">"c4896"</definedName>
    <definedName name="IQ_EPS_GAAP_HIGH_GUIDANCE_CIQ_COL">"c11543"</definedName>
    <definedName name="IQ_EPS_GAAP_LOW_GUIDANCE" hidden="1">"c4205"</definedName>
    <definedName name="IQ_EPS_GAAP_LOW_GUIDANCE_CIQ">"c4617"</definedName>
    <definedName name="IQ_EPS_GAAP_LOW_GUIDANCE_CIQ_COL">"c11266"</definedName>
    <definedName name="IQ_EPS_GROWTH_GUIDANCE_CIQ">"c32283"</definedName>
    <definedName name="IQ_EPS_GROWTH_GUIDANCE_CIQ_COL">"c32286"</definedName>
    <definedName name="IQ_EPS_GROWTH_HIGH_GUIDANCE_CIQ">"c32284"</definedName>
    <definedName name="IQ_EPS_GROWTH_HIGH_GUIDANCE_CIQ_COL">"c32287"</definedName>
    <definedName name="IQ_EPS_GROWTH_LOW_GUIDANCE_CIQ">"c32285"</definedName>
    <definedName name="IQ_EPS_GROWTH_LOW_GUIDANCE_CIQ_COL">"c32288"</definedName>
    <definedName name="IQ_EPS_GW_ACT_OR_EST">"c2223"</definedName>
    <definedName name="IQ_EPS_GW_ACT_OR_EST_CIQ">"c5066"</definedName>
    <definedName name="IQ_EPS_GW_ACT_OR_EST_REUT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REUT_CURRENCY_CURRENCY_REUT" hidden="1">"c12533"</definedName>
    <definedName name="IQ_EPS_GW_DET_EST_THOM" hidden="1">"c12086"</definedName>
    <definedName name="IQ_EPS_GW_EST">"c1737"</definedName>
    <definedName name="IQ_EPS_GW_EST_BOTTOM_UP" hidden="1">"c5491"</definedName>
    <definedName name="IQ_EPS_GW_EST_BOTTOM_UP_CIQ">"c12028"</definedName>
    <definedName name="IQ_EPS_GW_EST_BOTTOM_UP_REUT">"c5499"</definedName>
    <definedName name="IQ_EPS_GW_EST_CIQ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>"c4897"</definedName>
    <definedName name="IQ_EPS_GW_GUIDANCE_CIQ_COL">"c11544"</definedName>
    <definedName name="IQ_EPS_GW_HIGH_EST">"c1739"</definedName>
    <definedName name="IQ_EPS_GW_HIGH_EST_CIQ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>"c4898"</definedName>
    <definedName name="IQ_EPS_GW_HIGH_GUIDANCE_CIQ_COL">"c11545"</definedName>
    <definedName name="IQ_EPS_GW_LOW_EST">"c1740"</definedName>
    <definedName name="IQ_EPS_GW_LOW_EST_CIQ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>"c4618"</definedName>
    <definedName name="IQ_EPS_GW_LOW_GUIDANCE_CIQ_COL">"c11267"</definedName>
    <definedName name="IQ_EPS_GW_MEDIAN_EST">"c1738"</definedName>
    <definedName name="IQ_EPS_GW_MEDIAN_EST_CIQ">"c4724"</definedName>
    <definedName name="IQ_EPS_GW_MEDIAN_EST_REUT" hidden="1">"c5390"</definedName>
    <definedName name="IQ_EPS_GW_MEDIAN_EST_THOM" hidden="1">"c5134"</definedName>
    <definedName name="IQ_EPS_GW_NUM_EST">"c1741"</definedName>
    <definedName name="IQ_EPS_GW_NUM_EST_CIQ">"c4727"</definedName>
    <definedName name="IQ_EPS_GW_NUM_EST_REUT" hidden="1">"c5393"</definedName>
    <definedName name="IQ_EPS_GW_NUM_EST_THOM" hidden="1">"c5137"</definedName>
    <definedName name="IQ_EPS_GW_STDDEV_EST">"c1742"</definedName>
    <definedName name="IQ_EPS_GW_STDDEV_EST_CIQ">"c4728"</definedName>
    <definedName name="IQ_EPS_GW_STDDEV_EST_REUT" hidden="1">"c5394"</definedName>
    <definedName name="IQ_EPS_GW_STDDEV_EST_THOM" hidden="1">"c5138"</definedName>
    <definedName name="IQ_EPS_HIGH_EST">"c400"</definedName>
    <definedName name="IQ_EPS_HIGH_EST_CIQ">"c4995"</definedName>
    <definedName name="IQ_EPS_HIGH_EST_REUT" hidden="1">"c5454"</definedName>
    <definedName name="IQ_EPS_HIGH_EST_THOM" hidden="1">"c5291"</definedName>
    <definedName name="IQ_EPS_LOW_EST">"c401"</definedName>
    <definedName name="IQ_EPS_LOW_EST_CIQ">"c4996"</definedName>
    <definedName name="IQ_EPS_LOW_EST_REUT" hidden="1">"c5455"</definedName>
    <definedName name="IQ_EPS_LOW_EST_THOM" hidden="1">"c5292"</definedName>
    <definedName name="IQ_EPS_MEDIAN_EST">"c1661"</definedName>
    <definedName name="IQ_EPS_MEDIAN_EST_CIQ">"c4997"</definedName>
    <definedName name="IQ_EPS_MEDIAN_EST_REUT" hidden="1">"c5456"</definedName>
    <definedName name="IQ_EPS_MEDIAN_EST_THOM" hidden="1">"c5293"</definedName>
    <definedName name="IQ_EPS_NAME_AP">"c8918"</definedName>
    <definedName name="IQ_EPS_NAME_AP_ABS">"c8937"</definedName>
    <definedName name="IQ_EPS_NO_EST">"c271"</definedName>
    <definedName name="IQ_EPS_NORM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>"c2226"</definedName>
    <definedName name="IQ_EPS_NORM_EST_BOTTOM_UP" hidden="1">"c5490"</definedName>
    <definedName name="IQ_EPS_NORM_EST_BOTTOM_UP_CIQ">"c12027"</definedName>
    <definedName name="IQ_EPS_NORM_EST_BOTTOM_UP_REUT">"c5498"</definedName>
    <definedName name="IQ_EPS_NORM_EST_CIQ">"c4667"</definedName>
    <definedName name="IQ_EPS_NORM_EST_REUT" hidden="1">"c5326"</definedName>
    <definedName name="IQ_EPS_NORM_HIGH_EST">"c2228"</definedName>
    <definedName name="IQ_EPS_NORM_HIGH_EST_CIQ">"c4669"</definedName>
    <definedName name="IQ_EPS_NORM_HIGH_EST_REUT" hidden="1">"c5328"</definedName>
    <definedName name="IQ_EPS_NORM_LOW_EST">"c2229"</definedName>
    <definedName name="IQ_EPS_NORM_LOW_EST_CIQ">"c4670"</definedName>
    <definedName name="IQ_EPS_NORM_LOW_EST_REUT" hidden="1">"c5329"</definedName>
    <definedName name="IQ_EPS_NORM_MEDIAN_EST">"c2227"</definedName>
    <definedName name="IQ_EPS_NORM_MEDIAN_EST_CIQ">"c4668"</definedName>
    <definedName name="IQ_EPS_NORM_MEDIAN_EST_REUT" hidden="1">"c5327"</definedName>
    <definedName name="IQ_EPS_NORM_NUM_EST">"c2230"</definedName>
    <definedName name="IQ_EPS_NORM_NUM_EST_CIQ">"c4671"</definedName>
    <definedName name="IQ_EPS_NORM_NUM_EST_REUT" hidden="1">"c5330"</definedName>
    <definedName name="IQ_EPS_NORM_STDDEV_EST">"c2231"</definedName>
    <definedName name="IQ_EPS_NORM_STDDEV_EST_CIQ">"c4672"</definedName>
    <definedName name="IQ_EPS_NORM_STDDEV_EST_REUT" hidden="1">"c5331"</definedName>
    <definedName name="IQ_EPS_NUM_EST">"c402"</definedName>
    <definedName name="IQ_EPS_NUM_EST_CIQ">"c4992"</definedName>
    <definedName name="IQ_EPS_NUM_EST_REUT" hidden="1">"c5451"</definedName>
    <definedName name="IQ_EPS_NUM_EST_THOM" hidden="1">"c5288"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_ACT_OR_EST">"c2224"</definedName>
    <definedName name="IQ_EPS_REPORT_ACT_OR_EST_CIQ">"c5067"</definedName>
    <definedName name="IQ_EPS_REPORT_ACT_OR_EST_REUT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>"c1744"</definedName>
    <definedName name="IQ_EPS_REPORTED_EST_BOTTOM_UP" hidden="1">"c5492"</definedName>
    <definedName name="IQ_EPS_REPORTED_EST_BOTTOM_UP_CIQ">"c12029"</definedName>
    <definedName name="IQ_EPS_REPORTED_EST_BOTTOM_UP_REUT">"c5500"</definedName>
    <definedName name="IQ_EPS_REPORTED_EST_CIQ">"c4730"</definedName>
    <definedName name="IQ_EPS_REPORTED_EST_REUT" hidden="1">"c5396"</definedName>
    <definedName name="IQ_EPS_REPORTED_EST_THOM" hidden="1">"c5140"</definedName>
    <definedName name="IQ_EPS_REPORTED_HIGH_EST">"c1746"</definedName>
    <definedName name="IQ_EPS_REPORTED_HIGH_EST_CIQ">"c4732"</definedName>
    <definedName name="IQ_EPS_REPORTED_HIGH_EST_REUT" hidden="1">"c5398"</definedName>
    <definedName name="IQ_EPS_REPORTED_HIGH_EST_THOM" hidden="1">"c5142"</definedName>
    <definedName name="IQ_EPS_REPORTED_LOW_EST">"c1747"</definedName>
    <definedName name="IQ_EPS_REPORTED_LOW_EST_CIQ">"c4733"</definedName>
    <definedName name="IQ_EPS_REPORTED_LOW_EST_REUT" hidden="1">"c5399"</definedName>
    <definedName name="IQ_EPS_REPORTED_LOW_EST_THOM" hidden="1">"c5143"</definedName>
    <definedName name="IQ_EPS_REPORTED_MEDIAN_EST">"c1745"</definedName>
    <definedName name="IQ_EPS_REPORTED_MEDIAN_EST_CIQ">"c4731"</definedName>
    <definedName name="IQ_EPS_REPORTED_MEDIAN_EST_REUT" hidden="1">"c5397"</definedName>
    <definedName name="IQ_EPS_REPORTED_MEDIAN_EST_THOM" hidden="1">"c5141"</definedName>
    <definedName name="IQ_EPS_REPORTED_NUM_EST">"c1748"</definedName>
    <definedName name="IQ_EPS_REPORTED_NUM_EST_CIQ">"c4734"</definedName>
    <definedName name="IQ_EPS_REPORTED_NUM_EST_REUT" hidden="1">"c5400"</definedName>
    <definedName name="IQ_EPS_REPORTED_NUM_EST_THOM" hidden="1">"c5144"</definedName>
    <definedName name="IQ_EPS_REPORTED_STDDEV_EST">"c1749"</definedName>
    <definedName name="IQ_EPS_REPORTED_STDDEV_EST_CIQ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>"c4901"</definedName>
    <definedName name="IQ_EPS_SBC_EST" hidden="1">"c4375"</definedName>
    <definedName name="IQ_EPS_SBC_GUIDANCE">"c4377"</definedName>
    <definedName name="IQ_EPS_SBC_GUIDANCE_CIQ">"c4902"</definedName>
    <definedName name="IQ_EPS_SBC_GUIDANCE_CIQ_COL">"c11549"</definedName>
    <definedName name="IQ_EPS_SBC_GW_ACT_OR_EST" hidden="1">"c4380"</definedName>
    <definedName name="IQ_EPS_SBC_GW_ACT_OR_EST_CIQ">"c4905"</definedName>
    <definedName name="IQ_EPS_SBC_GW_EST" hidden="1">"c4379"</definedName>
    <definedName name="IQ_EPS_SBC_GW_GUIDANCE">"c4381"</definedName>
    <definedName name="IQ_EPS_SBC_GW_GUIDANCE_CIQ">"c4906"</definedName>
    <definedName name="IQ_EPS_SBC_GW_GUIDANCE_CIQ_COL">"c11553"</definedName>
    <definedName name="IQ_EPS_SBC_GW_HIGH_EST" hidden="1">"c4382"</definedName>
    <definedName name="IQ_EPS_SBC_GW_HIGH_GUIDANCE">"c4189"</definedName>
    <definedName name="IQ_EPS_SBC_GW_HIGH_GUIDANCE_CIQ">"c4601"</definedName>
    <definedName name="IQ_EPS_SBC_GW_HIGH_GUIDANCE_CIQ_COL">"c11250"</definedName>
    <definedName name="IQ_EPS_SBC_GW_LOW_EST" hidden="1">"c4383"</definedName>
    <definedName name="IQ_EPS_SBC_GW_LOW_GUIDANCE">"c4229"</definedName>
    <definedName name="IQ_EPS_SBC_GW_LOW_GUIDANCE_CIQ">"c4641"</definedName>
    <definedName name="IQ_EPS_SBC_GW_LOW_GUIDANCE_CIQ_COL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>"c4188"</definedName>
    <definedName name="IQ_EPS_SBC_HIGH_GUIDANCE_CIQ">"c4600"</definedName>
    <definedName name="IQ_EPS_SBC_HIGH_GUIDANCE_CIQ_COL">"c11249"</definedName>
    <definedName name="IQ_EPS_SBC_LOW_EST" hidden="1">"c4389"</definedName>
    <definedName name="IQ_EPS_SBC_LOW_GUIDANCE">"c4228"</definedName>
    <definedName name="IQ_EPS_SBC_LOW_GUIDANCE_CIQ">"c4640"</definedName>
    <definedName name="IQ_EPS_SBC_LOW_GUIDANCE_CIQ_COL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>"c403"</definedName>
    <definedName name="IQ_EPS_STDDEV_EST_CIQ">"c4993"</definedName>
    <definedName name="IQ_EPS_STDDEV_EST_REUT" hidden="1">"c5452"</definedName>
    <definedName name="IQ_EPS_STDDEV_EST_THOM" hidden="1">"c5289"</definedName>
    <definedName name="IQ_EQUITY_AFFIL">"c552"</definedName>
    <definedName name="IQ_EQUITY_AFFIL_1">"c1451"</definedName>
    <definedName name="IQ_EQUITY_AP">"c8887"</definedName>
    <definedName name="IQ_EQUITY_AP_ABS">"c8906"</definedName>
    <definedName name="IQ_EQUITY_ASSETS_TOT_FFIEC">"c13436"</definedName>
    <definedName name="IQ_EQUITY_BEG_EXCL_FFIEC">"c12957"</definedName>
    <definedName name="IQ_EQUITY_BEG_FFIEC">"c12959"</definedName>
    <definedName name="IQ_EQUITY_CAPITAL_ASSETS_FDIC" hidden="1">"c6744"</definedName>
    <definedName name="IQ_EQUITY_CAPITAL_QUARTERLY_AVG_FFIEC">"c13092"</definedName>
    <definedName name="IQ_EQUITY_ENDING_FFIEC">"c12973"</definedName>
    <definedName name="IQ_EQUITY_FDIC" hidden="1">"c6353"</definedName>
    <definedName name="IQ_EQUITY_INDEX_EXPOSURE_FFIEC">"c13060"</definedName>
    <definedName name="IQ_EQUITY_LIST">"c15158"</definedName>
    <definedName name="IQ_EQUITY_METHOD">"c404"</definedName>
    <definedName name="IQ_EQUITY_NAME_AP">"c8925"</definedName>
    <definedName name="IQ_EQUITY_NAME_AP_ABS">"c8944"</definedName>
    <definedName name="IQ_EQUITY_SEC_FAIR_VALUE_FFIEC">"c12805"</definedName>
    <definedName name="IQ_EQUITY_SEC_INVEST_SECURITIES_FFIEC">"c13463"</definedName>
    <definedName name="IQ_EQUITY_SECURITIES_FDIC" hidden="1">"c6304"</definedName>
    <definedName name="IQ_EQUITY_SECURITIES_QUARTERLY_AVG_FFIEC">"c15474"</definedName>
    <definedName name="IQ_EQUITY_SECURITIES_WITHOUT_FAIR_VALUES_FFIEC">"c12846"</definedName>
    <definedName name="IQ_EQUITY_SECURITY_EXPOSURES_FDIC" hidden="1">"c6664"</definedName>
    <definedName name="IQ_EQUITY_TIER_ONE_CAPITAL">"c15246"</definedName>
    <definedName name="IQ_EQUITY_TIER_ONE_CAPITAL_RATIO">"c15242"</definedName>
    <definedName name="IQ_EQV_OVER_BV">"c1596"</definedName>
    <definedName name="IQ_EQV_OVER_LTM_PRETAX_INC">"c739"</definedName>
    <definedName name="IQ_EQV_OVER_LTM_PRETAX_INC_1">"c1390"</definedName>
    <definedName name="IQ_ESOP_DEBT">"c1597"</definedName>
    <definedName name="IQ_ESOP_DEBT_GUARANTEED_FFIEC">"c12971"</definedName>
    <definedName name="IQ_ESOP_OVER_TOTAL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>"c5445"</definedName>
    <definedName name="IQ_EST_ACT_BV_SHARE_THOM" hidden="1">"c4026"</definedName>
    <definedName name="IQ_EST_ACT_BV_THOM">"c5153"</definedName>
    <definedName name="IQ_EST_ACT_CAPEX" hidden="1">"c3546"</definedName>
    <definedName name="IQ_EST_ACT_CAPEX_REUT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>"c1673"</definedName>
    <definedName name="IQ_EST_ACT_CFPS_REUT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>"c1680"</definedName>
    <definedName name="IQ_EST_ACT_DPS_REUT">"c3857"</definedName>
    <definedName name="IQ_EST_ACT_DPS_THOM" hidden="1">"c4019"</definedName>
    <definedName name="IQ_EST_ACT_EBIT">"c1687"</definedName>
    <definedName name="IQ_EST_ACT_EBIT_GW" hidden="1">"c4398"</definedName>
    <definedName name="IQ_EST_ACT_EBIT_REUT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>"c1664"</definedName>
    <definedName name="IQ_EST_ACT_EBITDA_CIQ">"c3667"</definedName>
    <definedName name="IQ_EST_ACT_EBITDA_REUT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GW_REUT" hidden="1">"c5395"</definedName>
    <definedName name="IQ_EST_ACT_EPS_GW_THOM" hidden="1">"c5139"</definedName>
    <definedName name="IQ_EST_ACT_EPS_NORM">"c2232"</definedName>
    <definedName name="IQ_EST_ACT_EPS_NORM_CIQ">"c4673"</definedName>
    <definedName name="IQ_EST_ACT_EPS_NORM_REUT" hidden="1">"c5332"</definedName>
    <definedName name="IQ_EST_ACT_EPS_PRIMARY">"c2232"</definedName>
    <definedName name="IQ_EST_ACT_EPS_REPORTED">"c1750"</definedName>
    <definedName name="IQ_EST_ACT_EPS_REPORTED_CIQ">"c4736"</definedName>
    <definedName name="IQ_EST_ACT_EPS_REPORTED_REUT" hidden="1">"c5402"</definedName>
    <definedName name="IQ_EST_ACT_EPS_REPORTED_THOM" hidden="1">"c5146"</definedName>
    <definedName name="IQ_EST_ACT_EPS_REUT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>"c1666"</definedName>
    <definedName name="IQ_EST_ACT_FFO_ADJ" hidden="1">"c4406"</definedName>
    <definedName name="IQ_EST_ACT_FFO_REUT" hidden="1">"c3843"</definedName>
    <definedName name="IQ_EST_ACT_FFO_SHARE" hidden="1">"c1666"</definedName>
    <definedName name="IQ_EST_ACT_FFO_SHARE_REUT">"c3843"</definedName>
    <definedName name="IQ_EST_ACT_FFO_SHARE_SHARE_REUT" hidden="1">"c3843"</definedName>
    <definedName name="IQ_EST_ACT_FFO_SHARE_SHARE_THOM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>"c5446"</definedName>
    <definedName name="IQ_EST_ACT_NET_DEBT_THOM" hidden="1">"c4033"</definedName>
    <definedName name="IQ_EST_ACT_NI">"c1722"</definedName>
    <definedName name="IQ_EST_ACT_NI_GW">"c1729"</definedName>
    <definedName name="IQ_EST_ACT_NI_GW_REUT">"c5381"</definedName>
    <definedName name="IQ_EST_ACT_NI_GW_THOM">"c5139"</definedName>
    <definedName name="IQ_EST_ACT_NI_REPORTED">"c1736"</definedName>
    <definedName name="IQ_EST_ACT_NI_REPORTED_REUT">"c5388"</definedName>
    <definedName name="IQ_EST_ACT_NI_REUT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>"c1694"</definedName>
    <definedName name="IQ_EST_ACT_OPER_INC_REUT">"c5346"</definedName>
    <definedName name="IQ_EST_ACT_OPER_INC_THOM" hidden="1">"c5118"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INC_THOM" hidden="1">"c5125"</definedName>
    <definedName name="IQ_EST_ACT_PRETAX_REPORT_INC">"c1715"</definedName>
    <definedName name="IQ_EST_ACT_PRETAX_REPORT_INC_REUT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>"c3996"</definedName>
    <definedName name="IQ_EST_ACT_RETURN_ASSETS_THOM" hidden="1">"c4040"</definedName>
    <definedName name="IQ_EST_ACT_RETURN_EQUITY" hidden="1">"c3548"</definedName>
    <definedName name="IQ_EST_ACT_RETURN_EQUITY_REUT">"c3989"</definedName>
    <definedName name="IQ_EST_ACT_RETURN_EQUITY_THOM" hidden="1">"c5287"</definedName>
    <definedName name="IQ_EST_ACT_REV">"c2113"</definedName>
    <definedName name="IQ_EST_ACT_REV_CIQ">"c3666"</definedName>
    <definedName name="IQ_EST_ACT_REV_REUT">"c3835"</definedName>
    <definedName name="IQ_EST_ACT_REV_THOM" hidden="1">"c3997"</definedName>
    <definedName name="IQ_EST_BV_DIFF_CIQ">"c4765"</definedName>
    <definedName name="IQ_EST_BV_DIFF_REUT" hidden="1">"c5433"</definedName>
    <definedName name="IQ_EST_BV_DIFF_THOM">"c5204"</definedName>
    <definedName name="IQ_EST_BV_SHARE_DIFF" hidden="1">"c4147"</definedName>
    <definedName name="IQ_EST_BV_SHARE_SURPRISE_PERCENT" hidden="1">"c4148"</definedName>
    <definedName name="IQ_EST_BV_SURPRISE_PERCENT_CIQ">"c4766"</definedName>
    <definedName name="IQ_EST_BV_SURPRISE_PERCENT_REUT" hidden="1">"c5434"</definedName>
    <definedName name="IQ_EST_BV_SURPRISE_PERCENT_THOM">"c5205"</definedName>
    <definedName name="IQ_EST_CAPEX_DIFF" hidden="1">"c4149"</definedName>
    <definedName name="IQ_EST_CAPEX_GROWTH_1YR" hidden="1">"c3588"</definedName>
    <definedName name="IQ_EST_CAPEX_GROWTH_1YR_REUT">"c5447"</definedName>
    <definedName name="IQ_EST_CAPEX_GROWTH_1YR_THOM" hidden="1">"c5542"</definedName>
    <definedName name="IQ_EST_CAPEX_GROWTH_2YR" hidden="1">"c3589"</definedName>
    <definedName name="IQ_EST_CAPEX_GROWTH_2YR_REUT">"c5448"</definedName>
    <definedName name="IQ_EST_CAPEX_GROWTH_2YR_THOM" hidden="1">"c5543"</definedName>
    <definedName name="IQ_EST_CAPEX_GROWTH_Q_1YR" hidden="1">"c3590"</definedName>
    <definedName name="IQ_EST_CAPEX_GROWTH_Q_1YR_REUT">"c5449"</definedName>
    <definedName name="IQ_EST_CAPEX_GROWTH_Q_1YR_THOM" hidden="1">"c5544"</definedName>
    <definedName name="IQ_EST_CAPEX_SEQ_GROWTH_Q" hidden="1">"c3591"</definedName>
    <definedName name="IQ_EST_CAPEX_SEQ_GROWTH_Q_REUT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>"c1871"</definedName>
    <definedName name="IQ_EST_CFPS_DIFF_REUT">"c3892"</definedName>
    <definedName name="IQ_EST_CFPS_DIFF_THOM" hidden="1">"c5188"</definedName>
    <definedName name="IQ_EST_CFPS_GROWTH_1YR">"c1774"</definedName>
    <definedName name="IQ_EST_CFPS_GROWTH_1YR_REUT">"c3878"</definedName>
    <definedName name="IQ_EST_CFPS_GROWTH_1YR_THOM" hidden="1">"c5174"</definedName>
    <definedName name="IQ_EST_CFPS_GROWTH_2YR">"c1775"</definedName>
    <definedName name="IQ_EST_CFPS_GROWTH_2YR_REUT">"c3879"</definedName>
    <definedName name="IQ_EST_CFPS_GROWTH_2YR_THOM" hidden="1">"c5175"</definedName>
    <definedName name="IQ_EST_CFPS_GROWTH_Q_1YR">"c1776"</definedName>
    <definedName name="IQ_EST_CFPS_GROWTH_Q_1YR_REUT">"c3880"</definedName>
    <definedName name="IQ_EST_CFPS_GROWTH_Q_1YR_THOM" hidden="1">"c5176"</definedName>
    <definedName name="IQ_EST_CFPS_SEQ_GROWTH_Q">"c1777"</definedName>
    <definedName name="IQ_EST_CFPS_SEQ_GROWTH_Q_REUT">"c3881"</definedName>
    <definedName name="IQ_EST_CFPS_SEQ_GROWTH_Q_THOM" hidden="1">"c5177"</definedName>
    <definedName name="IQ_EST_CFPS_SURPRISE_PERCENT">"c1872"</definedName>
    <definedName name="IQ_EST_CFPS_SURPRISE_PERCENT_REUT">"c3893"</definedName>
    <definedName name="IQ_EST_CFPS_SURPRISE_PERCENT_THOM" hidden="1">"c5189"</definedName>
    <definedName name="IQ_EST_CURRENCY">"c2140"</definedName>
    <definedName name="IQ_EST_CURRENCY_CIQ">"c4769"</definedName>
    <definedName name="IQ_EST_CURRENCY_REUT" hidden="1">"c5437"</definedName>
    <definedName name="IQ_EST_CURRENCY_THOM" hidden="1">"c5280"</definedName>
    <definedName name="IQ_EST_DATE">"c1634"</definedName>
    <definedName name="IQ_EST_DATE_CIQ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>"c1873"</definedName>
    <definedName name="IQ_EST_DPS_DIFF_REUT">"c3894"</definedName>
    <definedName name="IQ_EST_DPS_DIFF_THOM" hidden="1">"c5190"</definedName>
    <definedName name="IQ_EST_DPS_GROWTH_1YR">"c1778"</definedName>
    <definedName name="IQ_EST_DPS_GROWTH_1YR_REUT">"c3882"</definedName>
    <definedName name="IQ_EST_DPS_GROWTH_1YR_THOM" hidden="1">"c5178"</definedName>
    <definedName name="IQ_EST_DPS_GROWTH_2YR">"c1779"</definedName>
    <definedName name="IQ_EST_DPS_GROWTH_2YR_REUT">"c3883"</definedName>
    <definedName name="IQ_EST_DPS_GROWTH_2YR_THOM" hidden="1">"c5179"</definedName>
    <definedName name="IQ_EST_DPS_GROWTH_Q_1YR">"c1780"</definedName>
    <definedName name="IQ_EST_DPS_GROWTH_Q_1YR_REUT">"c3884"</definedName>
    <definedName name="IQ_EST_DPS_GROWTH_Q_1YR_THOM" hidden="1">"c5180"</definedName>
    <definedName name="IQ_EST_DPS_SEQ_GROWTH_Q">"c1781"</definedName>
    <definedName name="IQ_EST_DPS_SEQ_GROWTH_Q_REUT">"c3885"</definedName>
    <definedName name="IQ_EST_DPS_SEQ_GROWTH_Q_THOM" hidden="1">"c5181"</definedName>
    <definedName name="IQ_EST_DPS_SURPRISE_PERCENT">"c1874"</definedName>
    <definedName name="IQ_EST_DPS_SURPRISE_PERCENT_REUT">"c3895"</definedName>
    <definedName name="IQ_EST_DPS_SURPRISE_PERCENT_THOM" hidden="1">"c5191"</definedName>
    <definedName name="IQ_EST_EBIT_DIFF">"c1875"</definedName>
    <definedName name="IQ_EST_EBIT_DIFF_REUT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>"c1876"</definedName>
    <definedName name="IQ_EST_EBIT_SURPRISE_PERCENT_REUT">"c5414"</definedName>
    <definedName name="IQ_EST_EBIT_SURPRISE_PERCENT_THOM" hidden="1">"c5193"</definedName>
    <definedName name="IQ_EST_EBITDA_DIFF">"c1867"</definedName>
    <definedName name="IQ_EST_EBITDA_DIFF_CIQ">"c3719"</definedName>
    <definedName name="IQ_EST_EBITDA_DIFF_REUT">"c3888"</definedName>
    <definedName name="IQ_EST_EBITDA_DIFF_THOM" hidden="1">"c5184"</definedName>
    <definedName name="IQ_EST_EBITDA_GROWTH_1YR">"c1766"</definedName>
    <definedName name="IQ_EST_EBITDA_GROWTH_1YR_CIQ">"c3695"</definedName>
    <definedName name="IQ_EST_EBITDA_GROWTH_1YR_REUT">"c3864"</definedName>
    <definedName name="IQ_EST_EBITDA_GROWTH_1YR_THOM" hidden="1">"c5161"</definedName>
    <definedName name="IQ_EST_EBITDA_GROWTH_2YR">"c1767"</definedName>
    <definedName name="IQ_EST_EBITDA_GROWTH_2YR_CIQ">"c3696"</definedName>
    <definedName name="IQ_EST_EBITDA_GROWTH_2YR_REUT">"c3865"</definedName>
    <definedName name="IQ_EST_EBITDA_GROWTH_2YR_THOM" hidden="1">"c5162"</definedName>
    <definedName name="IQ_EST_EBITDA_GROWTH_Q_1YR">"c1768"</definedName>
    <definedName name="IQ_EST_EBITDA_GROWTH_Q_1YR_CIQ">"c3697"</definedName>
    <definedName name="IQ_EST_EBITDA_GROWTH_Q_1YR_REUT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>"c1769"</definedName>
    <definedName name="IQ_EST_EBITDA_SEQ_GROWTH_Q_CIQ">"c3698"</definedName>
    <definedName name="IQ_EST_EBITDA_SEQ_GROWTH_Q_REUT">"c3867"</definedName>
    <definedName name="IQ_EST_EBITDA_SEQ_GROWTH_Q_THOM" hidden="1">"c5164"</definedName>
    <definedName name="IQ_EST_EBITDA_SURPRISE_PERCENT">"c1868"</definedName>
    <definedName name="IQ_EST_EBITDA_SURPRISE_PERCENT_CIQ">"c3720"</definedName>
    <definedName name="IQ_EST_EBITDA_SURPRISE_PERCENT_REUT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>"c1864"</definedName>
    <definedName name="IQ_EST_EPS_DIFF_CIQ">"c4999"</definedName>
    <definedName name="IQ_EST_EPS_DIFF_REUT">"c5458"</definedName>
    <definedName name="IQ_EST_EPS_DIFF_THOM" hidden="1">"c5295"</definedName>
    <definedName name="IQ_EST_EPS_GROWTH_1YR">"c1636"</definedName>
    <definedName name="IQ_EST_EPS_GROWTH_1YR_CIQ">"c3628"</definedName>
    <definedName name="IQ_EST_EPS_GROWTH_1YR_REUT" hidden="1">"c3646"</definedName>
    <definedName name="IQ_EST_EPS_GROWTH_1YR_THOM" hidden="1">"c3664"</definedName>
    <definedName name="IQ_EST_EPS_GROWTH_2YR">"c1637"</definedName>
    <definedName name="IQ_EST_EPS_GROWTH_2YR_CIQ">"c3689"</definedName>
    <definedName name="IQ_EST_EPS_GROWTH_2YR_REUT">"c3858"</definedName>
    <definedName name="IQ_EST_EPS_GROWTH_2YR_THOM" hidden="1">"c5154"</definedName>
    <definedName name="IQ_EST_EPS_GROWTH_5YR">"c1655"</definedName>
    <definedName name="IQ_EST_EPS_GROWTH_5YR_BOTTOM_UP" hidden="1">"c5487"</definedName>
    <definedName name="IQ_EST_EPS_GROWTH_5YR_BOTTOM_UP_CIQ">"c12024"</definedName>
    <definedName name="IQ_EST_EPS_GROWTH_5YR_BOTTOM_UP_REUT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>"c5322"</definedName>
    <definedName name="IQ_EST_EPS_GROWTH_5YR_HIGH_THOM" hidden="1">"c5101"</definedName>
    <definedName name="IQ_EST_EPS_GROWTH_5YR_LOW">"c1658"</definedName>
    <definedName name="IQ_EST_EPS_GROWTH_5YR_LOW_CIQ">"c4664"</definedName>
    <definedName name="IQ_EST_EPS_GROWTH_5YR_LOW_REUT">"c5323"</definedName>
    <definedName name="IQ_EST_EPS_GROWTH_5YR_LOW_THOM" hidden="1">"c5102"</definedName>
    <definedName name="IQ_EST_EPS_GROWTH_5YR_MEDIAN">"c1656"</definedName>
    <definedName name="IQ_EST_EPS_GROWTH_5YR_MEDIAN_CIQ">"c5480"</definedName>
    <definedName name="IQ_EST_EPS_GROWTH_5YR_MEDIAN_REUT">"c5321"</definedName>
    <definedName name="IQ_EST_EPS_GROWTH_5YR_MEDIAN_THOM" hidden="1">"c5100"</definedName>
    <definedName name="IQ_EST_EPS_GROWTH_5YR_NUM">"c1659"</definedName>
    <definedName name="IQ_EST_EPS_GROWTH_5YR_NUM_CIQ">"c4665"</definedName>
    <definedName name="IQ_EST_EPS_GROWTH_5YR_NUM_REUT">"c5324"</definedName>
    <definedName name="IQ_EST_EPS_GROWTH_5YR_NUM_THOM" hidden="1">"c5103"</definedName>
    <definedName name="IQ_EST_EPS_GROWTH_5YR_REUT" hidden="1">"c3633"</definedName>
    <definedName name="IQ_EST_EPS_GROWTH_5YR_STDDEV">"c1660"</definedName>
    <definedName name="IQ_EST_EPS_GROWTH_5YR_STDDEV_CIQ">"c4666"</definedName>
    <definedName name="IQ_EST_EPS_GROWTH_5YR_STDDEV_REUT">"c5325"</definedName>
    <definedName name="IQ_EST_EPS_GROWTH_5YR_STDDEV_THOM" hidden="1">"c5104"</definedName>
    <definedName name="IQ_EST_EPS_GROWTH_5YR_THOM" hidden="1">"c3651"</definedName>
    <definedName name="IQ_EST_EPS_GROWTH_Q_1YR">"c1641"</definedName>
    <definedName name="IQ_EST_EPS_GROWTH_Q_1YR_CIQ">"c4744"</definedName>
    <definedName name="IQ_EST_EPS_GROWTH_Q_1YR_REUT" hidden="1">"c5410"</definedName>
    <definedName name="IQ_EST_EPS_GROWTH_Q_1YR_THOM" hidden="1">"c5155"</definedName>
    <definedName name="IQ_EST_EPS_GW_DIFF">"c1891"</definedName>
    <definedName name="IQ_EST_EPS_GW_DIFF_CIQ">"c4761"</definedName>
    <definedName name="IQ_EST_EPS_GW_DIFF_REUT" hidden="1">"c5429"</definedName>
    <definedName name="IQ_EST_EPS_GW_DIFF_THOM" hidden="1">"c5200"</definedName>
    <definedName name="IQ_EST_EPS_GW_SURPRISE_PERCENT">"c1892"</definedName>
    <definedName name="IQ_EST_EPS_GW_SURPRISE_PERCENT_CIQ">"c4762"</definedName>
    <definedName name="IQ_EST_EPS_GW_SURPRISE_PERCENT_REUT" hidden="1">"c5430"</definedName>
    <definedName name="IQ_EST_EPS_GW_SURPRISE_PERCENT_THOM" hidden="1">"c5201"</definedName>
    <definedName name="IQ_EST_EPS_NORM_DIFF">"c2247"</definedName>
    <definedName name="IQ_EST_EPS_NORM_DIFF_CIQ">"c4745"</definedName>
    <definedName name="IQ_EST_EPS_NORM_DIFF_REUT" hidden="1">"c5411"</definedName>
    <definedName name="IQ_EST_EPS_NORM_SURPRISE_PERCENT">"c2248"</definedName>
    <definedName name="IQ_EST_EPS_NORM_SURPRISE_PERCENT_CIQ">"c4746"</definedName>
    <definedName name="IQ_EST_EPS_NORM_SURPRISE_PERCENT_REUT" hidden="1">"c5412"</definedName>
    <definedName name="IQ_EST_EPS_REPORT_DIFF">"c1893"</definedName>
    <definedName name="IQ_EST_EPS_REPORT_DIFF_CIQ">"c4763"</definedName>
    <definedName name="IQ_EST_EPS_REPORT_DIFF_REUT" hidden="1">"c5431"</definedName>
    <definedName name="IQ_EST_EPS_REPORT_DIFF_THOM" hidden="1">"c5202"</definedName>
    <definedName name="IQ_EST_EPS_REPORT_SURPRISE_PERCENT">"c1894"</definedName>
    <definedName name="IQ_EST_EPS_REPORT_SURPRISE_PERCENT_CIQ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>"c1764"</definedName>
    <definedName name="IQ_EST_EPS_SEQ_GROWTH_Q_CIQ">"c3690"</definedName>
    <definedName name="IQ_EST_EPS_SEQ_GROWTH_Q_REUT">"c3859"</definedName>
    <definedName name="IQ_EST_EPS_SEQ_GROWTH_Q_THOM" hidden="1">"c5156"</definedName>
    <definedName name="IQ_EST_EPS_SURPRISE" hidden="1">"c1635"</definedName>
    <definedName name="IQ_EST_EPS_SURPRISE_PERCENT">"c1635"</definedName>
    <definedName name="IQ_EST_EPS_SURPRISE_PERCENT_CIQ">"c5000"</definedName>
    <definedName name="IQ_EST_EPS_SURPRISE_PERCENT_REUT">"c5459"</definedName>
    <definedName name="IQ_EST_EPS_SURPRISE_PERCENT_THOM" hidden="1">"c5296"</definedName>
    <definedName name="IQ_EST_FAIR_VALUE_MORT_SERVICING_ASSETS_FFIEC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>"c1869"</definedName>
    <definedName name="IQ_EST_FFO_DIFF_REUT" hidden="1">"c3890"</definedName>
    <definedName name="IQ_EST_FFO_DIFF_THOM" hidden="1">"c5186"</definedName>
    <definedName name="IQ_EST_FFO_GROWTH_1YR">"c1770"</definedName>
    <definedName name="IQ_EST_FFO_GROWTH_1YR_REUT">"c3874"</definedName>
    <definedName name="IQ_EST_FFO_GROWTH_1YR_THOM" hidden="1">"c5170"</definedName>
    <definedName name="IQ_EST_FFO_GROWTH_2YR">"c1771"</definedName>
    <definedName name="IQ_EST_FFO_GROWTH_2YR_REUT">"c3875"</definedName>
    <definedName name="IQ_EST_FFO_GROWTH_2YR_THOM" hidden="1">"c5171"</definedName>
    <definedName name="IQ_EST_FFO_GROWTH_Q_1YR">"c1772"</definedName>
    <definedName name="IQ_EST_FFO_GROWTH_Q_1YR_REUT">"c3876"</definedName>
    <definedName name="IQ_EST_FFO_GROWTH_Q_1YR_THOM" hidden="1">"c5172"</definedName>
    <definedName name="IQ_EST_FFO_SEQ_GROWTH_Q">"c1773"</definedName>
    <definedName name="IQ_EST_FFO_SEQ_GROWTH_Q_REUT">"c3877"</definedName>
    <definedName name="IQ_EST_FFO_SEQ_GROWTH_Q_THOM" hidden="1">"c5173"</definedName>
    <definedName name="IQ_EST_FFO_SHARE_DIFF" hidden="1">"c1869"</definedName>
    <definedName name="IQ_EST_FFO_SHARE_DIFF_REUT">"c3890"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REUT" hidden="1">"c3890"</definedName>
    <definedName name="IQ_EST_FFO_SHARE_SHARE_DIFF_THOM">"c5186"</definedName>
    <definedName name="IQ_EST_FFO_SHARE_SHARE_SURPRISE_PERCENT_REUT" hidden="1">"c3891"</definedName>
    <definedName name="IQ_EST_FFO_SHARE_SHARE_SURPRISE_PERCENT_THOM">"c5187"</definedName>
    <definedName name="IQ_EST_FFO_SHARE_SURPRISE_PERCENT" hidden="1">"c1870"</definedName>
    <definedName name="IQ_EST_FFO_SHARE_SURPRISE_PERCENT_REUT">"c3891"</definedName>
    <definedName name="IQ_EST_FFO_SURPRISE_PERCENT">"c1870"</definedName>
    <definedName name="IQ_EST_FFO_SURPRISE_PERCENT_REUT" hidden="1">"c3891"</definedName>
    <definedName name="IQ_EST_FFO_SURPRISE_PERCENT_THOM" hidden="1">"c5187"</definedName>
    <definedName name="IQ_EST_FOOTNOTE">"c4540"</definedName>
    <definedName name="IQ_EST_FOOTNOTE_CIQ">"c12022"</definedName>
    <definedName name="IQ_EST_FOOTNOTE_REUT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>"c1895"</definedName>
    <definedName name="IQ_EST_NAV_SHARE_SURPRISE_PERCENT" hidden="1">"c1896"</definedName>
    <definedName name="IQ_EST_NAV_SURPRISE_PERCENT">"c1896"</definedName>
    <definedName name="IQ_EST_NET_DEBT_DIFF" hidden="1">"c4466"</definedName>
    <definedName name="IQ_EST_NET_DEBT_SURPRISE_PERCENT" hidden="1">"c4468"</definedName>
    <definedName name="IQ_EST_NEXT_EARNINGS_DATE">"c13591"</definedName>
    <definedName name="IQ_EST_NI_DIFF">"c1885"</definedName>
    <definedName name="IQ_EST_NI_DIFF_REUT">"c5423"</definedName>
    <definedName name="IQ_EST_NI_DIFF_THOM" hidden="1">"c5198"</definedName>
    <definedName name="IQ_EST_NI_GW_DIFF">"c1887"</definedName>
    <definedName name="IQ_EST_NI_GW_DIFF_REUT">"c5425"</definedName>
    <definedName name="IQ_EST_NI_GW_DIFF_THOM">"c5200"</definedName>
    <definedName name="IQ_EST_NI_GW_SURPRISE_PERCENT">"c1888"</definedName>
    <definedName name="IQ_EST_NI_GW_SURPRISE_PERCENT_REUT">"c5426"</definedName>
    <definedName name="IQ_EST_NI_GW_SURPRISE_PERCENT_THOM">"c5201"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>"c1886"</definedName>
    <definedName name="IQ_EST_NI_SURPRISE_PERCENT_REUT">"c5424"</definedName>
    <definedName name="IQ_EST_NI_SURPRISE_PERCENT_THOM" hidden="1">"c5199"</definedName>
    <definedName name="IQ_EST_NUM_BUY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>"c5649"</definedName>
    <definedName name="IQ_EST_NUM_HIGH_REC_CIQ">"c3701"</definedName>
    <definedName name="IQ_EST_NUM_HIGH_REC_REUT" hidden="1">"c3870"</definedName>
    <definedName name="IQ_EST_NUM_HIGH_REC_THOM" hidden="1">"c5166"</definedName>
    <definedName name="IQ_EST_NUM_HIGHEST_REC">"c5648"</definedName>
    <definedName name="IQ_EST_NUM_HIGHEST_REC_CIQ">"c3700"</definedName>
    <definedName name="IQ_EST_NUM_HIGHEST_REC_REUT" hidden="1">"c3869"</definedName>
    <definedName name="IQ_EST_NUM_HIGHEST_REC_THOM" hidden="1">"c5165"</definedName>
    <definedName name="IQ_EST_NUM_HOLD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>"c5651"</definedName>
    <definedName name="IQ_EST_NUM_LOW_REC_CIQ">"c3703"</definedName>
    <definedName name="IQ_EST_NUM_LOW_REC_REUT" hidden="1">"c3872"</definedName>
    <definedName name="IQ_EST_NUM_LOW_REC_THOM" hidden="1">"c5168"</definedName>
    <definedName name="IQ_EST_NUM_LOWEST_REC">"c5652"</definedName>
    <definedName name="IQ_EST_NUM_LOWEST_REC_CIQ">"c3704"</definedName>
    <definedName name="IQ_EST_NUM_LOWEST_REC_REUT" hidden="1">"c3873"</definedName>
    <definedName name="IQ_EST_NUM_LOWEST_REC_THOM" hidden="1">"c5169"</definedName>
    <definedName name="IQ_EST_NUM_NEUTRAL_REC">"c5650"</definedName>
    <definedName name="IQ_EST_NUM_NEUTRAL_REC_CIQ">"c3702"</definedName>
    <definedName name="IQ_EST_NUM_NEUTRAL_REC_REUT" hidden="1">"c3871"</definedName>
    <definedName name="IQ_EST_NUM_NEUTRAL_REC_THOM" hidden="1">"c5167"</definedName>
    <definedName name="IQ_EST_NUM_NO_OPINION">"c1758"</definedName>
    <definedName name="IQ_EST_NUM_NO_OPINION_CIQ">"c3699"</definedName>
    <definedName name="IQ_EST_NUM_NO_OPINION_REUT">"c3868"</definedName>
    <definedName name="IQ_EST_NUM_OUTPERFORM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>"c1877"</definedName>
    <definedName name="IQ_EST_OPER_INC_DIFF_REUT">"c5415"</definedName>
    <definedName name="IQ_EST_OPER_INC_DIFF_THOM" hidden="1">"c5194"</definedName>
    <definedName name="IQ_EST_OPER_INC_SURPRISE_PERCENT">"c1878"</definedName>
    <definedName name="IQ_EST_OPER_INC_SURPRISE_PERCENT_REUT">"c5416"</definedName>
    <definedName name="IQ_EST_OPER_INC_SURPRISE_PERCENT_THOM" hidden="1">"c5195"</definedName>
    <definedName name="IQ_EST_PERIOD_ID">"c13923"</definedName>
    <definedName name="IQ_EST_PRE_TAX_DIFF">"c1879"</definedName>
    <definedName name="IQ_EST_PRE_TAX_DIFF_REUT">"c5417"</definedName>
    <definedName name="IQ_EST_PRE_TAX_DIFF_THOM" hidden="1">"c5196"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UT_ACT_CAPEX">"c3975"</definedName>
    <definedName name="IQ_EST_REV_DIFF">"c1865"</definedName>
    <definedName name="IQ_EST_REV_DIFF_CIQ">"c3717"</definedName>
    <definedName name="IQ_EST_REV_DIFF_REUT">"c3886"</definedName>
    <definedName name="IQ_EST_REV_DIFF_THOM" hidden="1">"c5182"</definedName>
    <definedName name="IQ_EST_REV_GROWTH_1YR">"c1638"</definedName>
    <definedName name="IQ_EST_REV_GROWTH_1YR_CIQ">"c3691"</definedName>
    <definedName name="IQ_EST_REV_GROWTH_1YR_REUT">"c3860"</definedName>
    <definedName name="IQ_EST_REV_GROWTH_1YR_THOM" hidden="1">"c5157"</definedName>
    <definedName name="IQ_EST_REV_GROWTH_2YR">"c1639"</definedName>
    <definedName name="IQ_EST_REV_GROWTH_2YR_CIQ">"c3692"</definedName>
    <definedName name="IQ_EST_REV_GROWTH_2YR_REUT">"c3861"</definedName>
    <definedName name="IQ_EST_REV_GROWTH_2YR_THOM" hidden="1">"c5158"</definedName>
    <definedName name="IQ_EST_REV_GROWTH_Q_1YR">"c1640"</definedName>
    <definedName name="IQ_EST_REV_GROWTH_Q_1YR_CIQ">"c3693"</definedName>
    <definedName name="IQ_EST_REV_GROWTH_Q_1YR_REUT">"c3862"</definedName>
    <definedName name="IQ_EST_REV_GROWTH_Q_1YR_THOM" hidden="1">"c5159"</definedName>
    <definedName name="IQ_EST_REV_SEQ_GROWTH_Q">"c1765"</definedName>
    <definedName name="IQ_EST_REV_SEQ_GROWTH_Q_CIQ">"c3694"</definedName>
    <definedName name="IQ_EST_REV_SEQ_GROWTH_Q_REUT">"c3863"</definedName>
    <definedName name="IQ_EST_REV_SEQ_GROWTH_Q_THOM" hidden="1">"c5160"</definedName>
    <definedName name="IQ_EST_REV_SURPRISE_PERCENT">"c1866"</definedName>
    <definedName name="IQ_EST_REV_SURPRISE_PERCENT_CIQ">"c3718"</definedName>
    <definedName name="IQ_EST_REV_SURPRISE_PERCENT_REUT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>"c1225"</definedName>
    <definedName name="IQ_EV_OVER_EMPLOYEE_1">"c1428"</definedName>
    <definedName name="IQ_EV_OVER_LTM_EBIT">"c1221"</definedName>
    <definedName name="IQ_EV_OVER_LTM_EBIT_1">"c1426"</definedName>
    <definedName name="IQ_EV_OVER_LTM_EBITDA">"c1223"</definedName>
    <definedName name="IQ_EV_OVER_LTM_EBITDA_1">"c1427"</definedName>
    <definedName name="IQ_EV_OVER_LTM_REVENUE">"c1227"</definedName>
    <definedName name="IQ_EV_OVER_LTM_REVENUE_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DATE">"c13819"</definedName>
    <definedName name="IQ_EVENT_EMAIL">"c19162"</definedName>
    <definedName name="IQ_EVENT_ID">"c13818"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VENT_TIME">"c13820"</definedName>
    <definedName name="IQ_EVENT_TYPE">"c13821"</definedName>
    <definedName name="IQ_EXCHANGE">"c405"</definedName>
    <definedName name="IQ_EXCISE_TAXES_EXCL_SALES">"c5515"</definedName>
    <definedName name="IQ_EXCISE_TAXES_INCL_SALES">"c5514"</definedName>
    <definedName name="IQ_EXERCISE_PRICE">"c406"</definedName>
    <definedName name="IQ_EXERCISE_PRICE_1">"c1897"</definedName>
    <definedName name="IQ_EXERCISED">"c406"</definedName>
    <definedName name="IQ_EXP_REIMBURSE_RENTAL_REVENUE">"c16064"</definedName>
    <definedName name="IQ_EXP_RETTRN_PENSION_FOREIGN">"c408"</definedName>
    <definedName name="IQ_EXP_RETURN_PENSION_DOMESTIC">"c407"</definedName>
    <definedName name="IQ_EXP_RETURN_PENSION_FOREIGN">"c408"</definedName>
    <definedName name="IQ_EXPENSE_CODE_" hidden="1">"test"</definedName>
    <definedName name="IQ_EXPENSE_CODE__1">3930</definedName>
    <definedName name="IQ_EXPENSE_REIMBURSEMENTS">"c16020"</definedName>
    <definedName name="IQ_EXPENSES_AP">"c8875"</definedName>
    <definedName name="IQ_EXPENSES_AP_ABS">"c8894"</definedName>
    <definedName name="IQ_EXPENSES_FIXED_ASSETS_FFIEC">"c13024"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LORE_DRILL_EXP_TOTAL">"c13850"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FC_UNUSED_UNUSED_UNUSED" hidden="1">"c8401"</definedName>
    <definedName name="IQ_EXPORTS_APR_UNUSED">"c7521"</definedName>
    <definedName name="IQ_EXPORTS_APR_UNUSED_UNUSED_UNUSED" hidden="1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FC_UNUSED_UNUSED_UNUSED" hidden="1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FC_UNUSED_UNUSED_UNUSED" hidden="1">"c8512"</definedName>
    <definedName name="IQ_EXPORTS_GOODS_REAL_SAAR_APR_UNUSED">"c7632"</definedName>
    <definedName name="IQ_EXPORTS_GOODS_REAL_SAAR_APR_UNUSED_UNUSED_UNUSED" hidden="1">"c7632"</definedName>
    <definedName name="IQ_EXPORTS_GOODS_REAL_SAAR_FC_UNUSED">"c7852"</definedName>
    <definedName name="IQ_EXPORTS_GOODS_REAL_SAAR_FC_UNUSED_UNUSED_UNUSED" hidden="1">"c7852"</definedName>
    <definedName name="IQ_EXPORTS_GOODS_REAL_SAAR_POP">"c11931"</definedName>
    <definedName name="IQ_EXPORTS_GOODS_REAL_SAAR_POP_FC_UNUSED">"c8072"</definedName>
    <definedName name="IQ_EXPORTS_GOODS_REAL_SAAR_POP_FC_UNUSED_UNUSED_UNUSED" hidden="1">"c8072"</definedName>
    <definedName name="IQ_EXPORTS_GOODS_REAL_SAAR_POP_UNUSED">"c7192"</definedName>
    <definedName name="IQ_EXPORTS_GOODS_REAL_SAAR_POP_UNUSED_UNUSED_UNUSED" hidden="1">"c7192"</definedName>
    <definedName name="IQ_EXPORTS_GOODS_REAL_SAAR_UNUSED">"c6972"</definedName>
    <definedName name="IQ_EXPORTS_GOODS_REAL_SAAR_UNUSED_UNUSED_UNUSED" hidden="1">"c6972"</definedName>
    <definedName name="IQ_EXPORTS_GOODS_REAL_SAAR_YOY">"c11932"</definedName>
    <definedName name="IQ_EXPORTS_GOODS_REAL_SAAR_YOY_FC_UNUSED">"c8292"</definedName>
    <definedName name="IQ_EXPORTS_GOODS_REAL_SAAR_YOY_FC_UNUSED_UNUSED_UNUSED" hidden="1">"c8292"</definedName>
    <definedName name="IQ_EXPORTS_GOODS_REAL_SAAR_YOY_UNUSED">"c7412"</definedName>
    <definedName name="IQ_EXPORTS_GOODS_REAL_SAAR_YOY_UNUSED_UNUSED_UNUSED" hidden="1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FC_UNUSED_UNUSED_UNUSED" hidden="1">"c7961"</definedName>
    <definedName name="IQ_EXPORTS_POP_UNUSED">"c7081"</definedName>
    <definedName name="IQ_EXPORTS_POP_UNUSED_UNUSED_UNUSED" hidden="1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FC_UNUSED_UNUSED_UNUSED" hidden="1">"c8516"</definedName>
    <definedName name="IQ_EXPORTS_SERVICES_REAL_SAAR_APR_UNUSED">"c7636"</definedName>
    <definedName name="IQ_EXPORTS_SERVICES_REAL_SAAR_APR_UNUSED_UNUSED_UNUSED" hidden="1">"c7636"</definedName>
    <definedName name="IQ_EXPORTS_SERVICES_REAL_SAAR_FC_UNUSED">"c7856"</definedName>
    <definedName name="IQ_EXPORTS_SERVICES_REAL_SAAR_FC_UNUSED_UNUSED_UNUSED" hidden="1">"c7856"</definedName>
    <definedName name="IQ_EXPORTS_SERVICES_REAL_SAAR_POP">"c11935"</definedName>
    <definedName name="IQ_EXPORTS_SERVICES_REAL_SAAR_POP_FC_UNUSED">"c8076"</definedName>
    <definedName name="IQ_EXPORTS_SERVICES_REAL_SAAR_POP_FC_UNUSED_UNUSED_UNUSED" hidden="1">"c8076"</definedName>
    <definedName name="IQ_EXPORTS_SERVICES_REAL_SAAR_POP_UNUSED">"c7196"</definedName>
    <definedName name="IQ_EXPORTS_SERVICES_REAL_SAAR_POP_UNUSED_UNUSED_UNUSED" hidden="1">"c7196"</definedName>
    <definedName name="IQ_EXPORTS_SERVICES_REAL_SAAR_UNUSED">"c6976"</definedName>
    <definedName name="IQ_EXPORTS_SERVICES_REAL_SAAR_UNUSED_UNUSED_UNUSED" hidden="1">"c6976"</definedName>
    <definedName name="IQ_EXPORTS_SERVICES_REAL_SAAR_YOY">"c11936"</definedName>
    <definedName name="IQ_EXPORTS_SERVICES_REAL_SAAR_YOY_FC_UNUSED">"c8296"</definedName>
    <definedName name="IQ_EXPORTS_SERVICES_REAL_SAAR_YOY_FC_UNUSED_UNUSED_UNUSED" hidden="1">"c8296"</definedName>
    <definedName name="IQ_EXPORTS_SERVICES_REAL_SAAR_YOY_UNUSED">"c7416"</definedName>
    <definedName name="IQ_EXPORTS_SERVICES_REAL_SAAR_YOY_UNUSED_UNUSED_UNUSED" hidden="1">"c7416"</definedName>
    <definedName name="IQ_EXPORTS_SERVICES_REAL_YOY">"c7417"</definedName>
    <definedName name="IQ_EXPORTS_SERVICES_REAL_YOY_FC">"c8297"</definedName>
    <definedName name="IQ_EXPORTS_UNUSED">"c6861"</definedName>
    <definedName name="IQ_EXPORTS_UNUSED_UNUSED_UNUSED" hidden="1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FC_UNUSED_UNUSED_UNUSED" hidden="1">"c8181"</definedName>
    <definedName name="IQ_EXPORTS_YOY_UNUSED">"c7301"</definedName>
    <definedName name="IQ_EXPORTS_YOY_UNUSED_UNUSED_UNUSED" hidden="1">"c7301"</definedName>
    <definedName name="IQ_EXTRA_ACC_ATEMS_BR">"c412"</definedName>
    <definedName name="IQ_EXTRA_ACC_ITEMS">"c410"</definedName>
    <definedName name="IQ_EXTRA_ACC_ITEMS_BNK">"c411"</definedName>
    <definedName name="IQ_EXTRA_ACC_ITEMS_BR" hidden="1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AVG_ASSETS_FFIEC">"c13369"</definedName>
    <definedName name="IQ_EXTRA_ITEMS">"c413"</definedName>
    <definedName name="IQ_EXTRA_ITEMS_1">"c1459"</definedName>
    <definedName name="IQ_EXTRA_ITEMS_OTHER_ADJUSTMENTS_FOREIGN_FFIEC">"c15392"</definedName>
    <definedName name="IQ_EXTRAORDINARY_GAINS_FDIC" hidden="1">"c6586"</definedName>
    <definedName name="IQ_EXTRAORDINARY_ITEMS_FFIEC">"c13033"</definedName>
    <definedName name="IQ_FAD">"c8757"</definedName>
    <definedName name="IQ_FAD_PAYOUT_RATIO">"c8872"</definedName>
    <definedName name="IQ_FAIR_VALUE_CHANGE_INCL_EARNINGS">"c13849"</definedName>
    <definedName name="IQ_FAIR_VALUE_DEBT">"c16007"</definedName>
    <definedName name="IQ_FAIR_VALUE_FDIC" hidden="1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 hidden="1">"c6316"</definedName>
    <definedName name="IQ_FARM_LOANS_TOT_LOANS_FFIEC">"c13870"</definedName>
    <definedName name="IQ_FARM_LOANS_TOTAL_LOANS_FOREIGN_FDIC" hidden="1">"c6450"</definedName>
    <definedName name="IQ_FARMLAND_DOM_FFIEC">"c15268"</definedName>
    <definedName name="IQ_FARMLAND_LOANS_FDIC" hidden="1">"c6314"</definedName>
    <definedName name="IQ_FDIC">"c417"</definedName>
    <definedName name="IQ_FDIC_DEPOSIT_INSURANCE_FFIEC">"c13053"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_PURCHASED_SEC_SOLD_REPURCHASE_FFIEC">"c15489"</definedName>
    <definedName name="IQ_FED_FUND_SOLD_SEC_PURCHASED_RESELL_FFIEC">"c15488"</definedName>
    <definedName name="IQ_FED_FUNDS_AVAIL">"c2523"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 hidden="1">"c6343"</definedName>
    <definedName name="IQ_FED_FUNDS_PURCHASED_QUARTERLY_AVG_FFIEC">"c13090"</definedName>
    <definedName name="IQ_FED_FUNDS_SOLD_DOM_FFIEC">"c12806"</definedName>
    <definedName name="IQ_FED_FUNDS_SOLD_FDIC" hidden="1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>"c2256"</definedName>
    <definedName name="IQ_FEDFUNDS_SOLD_RELATED">"c19130"</definedName>
    <definedName name="IQ_FEES_COMMISSIONS_BROKERAGE_FFIEC">"c13005"</definedName>
    <definedName name="IQ_FEES_OTHER_INCOME">"c15257"</definedName>
    <definedName name="IQ_FFO">"c1574"</definedName>
    <definedName name="IQ_FFO_ACT_OR_EST" hidden="1">"c4446"</definedName>
    <definedName name="IQ_FFO_ADJ_ACT_OR_EST" hidden="1">"c4435"</definedName>
    <definedName name="IQ_FFO_ADJ_ACT_OR_EST_CIQ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>"c4961"</definedName>
    <definedName name="IQ_FFO_ADJ_GUIDANCE_CIQ_COL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>"c4614"</definedName>
    <definedName name="IQ_FFO_ADJ_HIGH_GUIDANCE_CIQ_COL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>"c4654"</definedName>
    <definedName name="IQ_FFO_ADJ_LOW_GUIDANCE_CIQ_COL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>"c16186"</definedName>
    <definedName name="IQ_FFO_EST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IQ_COL" hidden="1">"c12185"</definedName>
    <definedName name="IQ_FFO_EST_DET_EST_CURRENCY" hidden="1">"c12466"</definedName>
    <definedName name="IQ_FFO_EST_DET_EST_CURRENCY_CIQ" hidden="1">"c12512"</definedName>
    <definedName name="IQ_FFO_EST_DET_EST_CURRENCY_CIQ_COL" hidden="1">"c12560"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CIQ_COL" hidden="1">"c12323"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CIQ_COL" hidden="1">"c12443"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CIQ_COL" hidden="1">"c12723"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>"c4968"</definedName>
    <definedName name="IQ_FFO_GUIDANCE_CIQ_COL">"c11615"</definedName>
    <definedName name="IQ_FFO_HIGH_EST">"c419"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>"c4596"</definedName>
    <definedName name="IQ_FFO_HIGH_GUIDANCE_CIQ_COL">"c11245"</definedName>
    <definedName name="IQ_FFO_LOW_EST">"c420"</definedName>
    <definedName name="IQ_FFO_LOW_EST_CIQ" hidden="1">"c4978"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>"c4636"</definedName>
    <definedName name="IQ_FFO_LOW_GUIDANCE_CIQ_COL">"c11285"</definedName>
    <definedName name="IQ_FFO_MEDIAN_EST">"c1665"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>"c276"</definedName>
    <definedName name="IQ_FFO_NUM_EST">"c421"</definedName>
    <definedName name="IQ_FFO_NUM_EST_CIQ" hidden="1">"c4980"</definedName>
    <definedName name="IQ_FFO_NUM_EST_REUT" hidden="1">"c3841"</definedName>
    <definedName name="IQ_FFO_NUM_EST_THOM" hidden="1">"c4003"</definedName>
    <definedName name="IQ_FFO_PAYOUT_RATIO">"c3492"</definedName>
    <definedName name="IQ_FFO_PER_SHARE_BASIC">"c8867"</definedName>
    <definedName name="IQ_FFO_PER_SHARE_DILUTED">"c8868"</definedName>
    <definedName name="IQ_FFO_SHARE_ACT_OR_EST" hidden="1">"c2216"</definedName>
    <definedName name="IQ_FFO_SHARE_ACT_OR_EST_CIQ">"c4971"</definedName>
    <definedName name="IQ_FFO_SHARE_EST" hidden="1">"c418"</definedName>
    <definedName name="IQ_FFO_SHARE_EST_REUT">"c3837"</definedName>
    <definedName name="IQ_FFO_SHARE_GUIDANCE" hidden="1">"c4447"</definedName>
    <definedName name="IQ_FFO_SHARE_GUIDANCE_CIQ">"c4976"</definedName>
    <definedName name="IQ_FFO_SHARE_GUIDANCE_CIQ_COL">"c11623"</definedName>
    <definedName name="IQ_FFO_SHARE_HIGH_EST" hidden="1">"c419"</definedName>
    <definedName name="IQ_FFO_SHARE_HIGH_EST_REUT">"c3839"</definedName>
    <definedName name="IQ_FFO_SHARE_HIGH_GUIDANCE" hidden="1">"c4203"</definedName>
    <definedName name="IQ_FFO_SHARE_HIGH_GUIDANCE_CIQ">"c4615"</definedName>
    <definedName name="IQ_FFO_SHARE_HIGH_GUIDANCE_CIQ_COL">"c11264"</definedName>
    <definedName name="IQ_FFO_SHARE_LOW_EST" hidden="1">"c420"</definedName>
    <definedName name="IQ_FFO_SHARE_LOW_EST_REUT">"c3840"</definedName>
    <definedName name="IQ_FFO_SHARE_LOW_GUIDANCE" hidden="1">"c4243"</definedName>
    <definedName name="IQ_FFO_SHARE_LOW_GUIDANCE_CIQ">"c4655"</definedName>
    <definedName name="IQ_FFO_SHARE_LOW_GUIDANCE_CIQ_COL">"c11304"</definedName>
    <definedName name="IQ_FFO_SHARE_MEDIAN_EST" hidden="1">"c1665"</definedName>
    <definedName name="IQ_FFO_SHARE_MEDIAN_EST_REUT">"c3838"</definedName>
    <definedName name="IQ_FFO_SHARE_NUM_EST" hidden="1">"c421"</definedName>
    <definedName name="IQ_FFO_SHARE_NUM_EST_REUT">"c3841"</definedName>
    <definedName name="IQ_FFO_SHARE_SHARE_EST_DET_EST">"c12059"</definedName>
    <definedName name="IQ_FFO_SHARE_SHARE_EST_DET_EST_CURRENCY">"c12466"</definedName>
    <definedName name="IQ_FFO_SHARE_SHARE_EST_DET_EST_CURRENCY_REUT">"c12536"</definedName>
    <definedName name="IQ_FFO_SHARE_SHARE_EST_DET_EST_CURRENCY_THOM">"c12487"</definedName>
    <definedName name="IQ_FFO_SHARE_SHARE_EST_DET_EST_DATE">"c12212"</definedName>
    <definedName name="IQ_FFO_SHARE_SHARE_EST_DET_EST_DATE_REUT">"c12295"</definedName>
    <definedName name="IQ_FFO_SHARE_SHARE_EST_DET_EST_DATE_THOM">"c12238"</definedName>
    <definedName name="IQ_FFO_SHARE_SHARE_EST_DET_EST_INCL">"c12349"</definedName>
    <definedName name="IQ_FFO_SHARE_SHARE_EST_DET_EST_INCL_REUT">"c12419"</definedName>
    <definedName name="IQ_FFO_SHARE_SHARE_EST_DET_EST_INCL_THOM">"c12370"</definedName>
    <definedName name="IQ_FFO_SHARE_SHARE_EST_DET_EST_ORIGIN">"c12722"</definedName>
    <definedName name="IQ_FFO_SHARE_SHARE_EST_DET_EST_ORIGIN_REUT">"c12724"</definedName>
    <definedName name="IQ_FFO_SHARE_SHARE_EST_DET_EST_ORIGIN_THOM">"c12608"</definedName>
    <definedName name="IQ_FFO_SHARE_SHARE_EST_DET_EST_REUT">"c12153"</definedName>
    <definedName name="IQ_FFO_SHARE_SHARE_EST_DET_EST_THOM">"c12088"</definedName>
    <definedName name="IQ_FFO_SHARE_SHARE_EST_REUT" hidden="1">"c3837"</definedName>
    <definedName name="IQ_FFO_SHARE_SHARE_EST_THOM">"c3999"</definedName>
    <definedName name="IQ_FFO_SHARE_SHARE_HIGH_EST_REUT" hidden="1">"c3839"</definedName>
    <definedName name="IQ_FFO_SHARE_SHARE_HIGH_EST_THOM">"c4001"</definedName>
    <definedName name="IQ_FFO_SHARE_SHARE_LOW_EST_REUT" hidden="1">"c3840"</definedName>
    <definedName name="IQ_FFO_SHARE_SHARE_LOW_EST_THOM">"c4002"</definedName>
    <definedName name="IQ_FFO_SHARE_SHARE_MEDIAN_EST_REUT" hidden="1">"c3838"</definedName>
    <definedName name="IQ_FFO_SHARE_SHARE_MEDIAN_EST_THOM">"c4000"</definedName>
    <definedName name="IQ_FFO_SHARE_SHARE_NUM_EST_REUT" hidden="1">"c3841"</definedName>
    <definedName name="IQ_FFO_SHARE_SHARE_NUM_EST_THOM">"c4003"</definedName>
    <definedName name="IQ_FFO_SHARE_SHARE_STDDEV_EST_REUT" hidden="1">"c3842"</definedName>
    <definedName name="IQ_FFO_SHARE_SHARE_STDDEV_EST_THOM">"c4004"</definedName>
    <definedName name="IQ_FFO_SHARE_STDDEV_EST" hidden="1">"c422"</definedName>
    <definedName name="IQ_FFO_SHARE_STDDEV_EST_REUT">"c3842"</definedName>
    <definedName name="IQ_FFO_SHARES_BASIC">"c16185"</definedName>
    <definedName name="IQ_FFO_SHARES_DILUTED">"c16187"</definedName>
    <definedName name="IQ_FFO_STDDEV_EST">"c422"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FO_TOTAL_REVENUE">"c16060"</definedName>
    <definedName name="IQ_FH">100000</definedName>
    <definedName name="IQ_FHLB_ADVANCES_FDIC" hidden="1">"c6366"</definedName>
    <definedName name="IQ_FHLB_DEBT">"c423"</definedName>
    <definedName name="IQ_FHLB_DUE_AFTER_FIVE" hidden="1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HLB_DUE_NEXTVFIVE">"c2085"</definedName>
    <definedName name="IQ_FIDUCIARY_ACTIVITIES_FDIC" hidden="1">"c6571"</definedName>
    <definedName name="IQ_FIDUCIARY_INCOME_OPERATING_INC_FFIEC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COLLECTION_ID">"c13922"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 hidden="1">"c5524"</definedName>
    <definedName name="IQ_FIN_DIV_CURRENT_PORT_LEASES_TOTAL" hidden="1">"c5523"</definedName>
    <definedName name="IQ_FIN_DIV_DEBT_CURRENT">"c429"</definedName>
    <definedName name="IQ_FIN_DIV_DEBT_LT">"c430"</definedName>
    <definedName name="IQ_FIN_DIV_DEBT_LT_TOTAL" hidden="1">"c5526"</definedName>
    <definedName name="IQ_FIN_DIV_DEBT_TOTAL">"c5656"</definedName>
    <definedName name="IQ_FIN_DIV_EXP">"c431"</definedName>
    <definedName name="IQ_FIN_DIV_INT_EXP">"c432"</definedName>
    <definedName name="IQ_FIN_DIV_LEASES_LT_TOTAL" hidden="1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 hidden="1">"c5522"</definedName>
    <definedName name="IQ_FIN_DIV_REV">"c437"</definedName>
    <definedName name="IQ_FIN_DIV_ST_DEBT_TOTAL">"c5527"</definedName>
    <definedName name="IQ_FIN_DIV_ST_INVEST">"c6288"</definedName>
    <definedName name="IQ_FIN_INSTANCE_ID">"c13921"</definedName>
    <definedName name="IQ_FIN_PERIOD_ID">"c13920"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>"c893"</definedName>
    <definedName name="IQ_FINANCING_CASH_1">"c1405"</definedName>
    <definedName name="IQ_FINANCING_CASH_SUPPL">"c899"</definedName>
    <definedName name="IQ_FINANCING_CASH_SUPPL_1">"c1406"</definedName>
    <definedName name="IQ_FINANCING_OBLIG_CURRENT">"c11753"</definedName>
    <definedName name="IQ_FINANCING_OBLIG_NON_CURRENT">"c11754"</definedName>
    <definedName name="IQ_FINISHED_INV">"c438"</definedName>
    <definedName name="IQ_FIRST_INT_DATE" hidden="1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REUT" hidden="1">"c6798"</definedName>
    <definedName name="IQ_FISCAL_Q_EST_THOM" hidden="1">"c6802"</definedName>
    <definedName name="IQ_FISCAL_Y">"c441"</definedName>
    <definedName name="IQ_FISCAL_Y_EST">"c6795"</definedName>
    <definedName name="IQ_FISCAL_Y_EST_CIQ">"c6807"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>"c19094"</definedName>
    <definedName name="IQ_FIVE_PERCENT_DERIVATIVES">"c19096"</definedName>
    <definedName name="IQ_FIVE_PERCENT_NAME">"c19093"</definedName>
    <definedName name="IQ_FIVE_PERCENT_OWNER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>"c443"</definedName>
    <definedName name="IQ_FIVEPERCENT_SHARES">"c444"</definedName>
    <definedName name="IQ_FIX_FREQUENCY" hidden="1">"c8964"</definedName>
    <definedName name="IQ_FIXED_ASSET_TURNS">"c445"</definedName>
    <definedName name="IQ_FIXED_INCOME_LIST">"c13504"</definedName>
    <definedName name="IQ_FIXED_INVEST_APR_FC_UNUSED">"c8410"</definedName>
    <definedName name="IQ_FIXED_INVEST_APR_FC_UNUSED_UNUSED_UNUSED" hidden="1">"c8410"</definedName>
    <definedName name="IQ_FIXED_INVEST_APR_UNUSED">"c7530"</definedName>
    <definedName name="IQ_FIXED_INVEST_APR_UNUSED_UNUSED_UNUSED" hidden="1">"c7530"</definedName>
    <definedName name="IQ_FIXED_INVEST_FC_UNUSED">"c7750"</definedName>
    <definedName name="IQ_FIXED_INVEST_FC_UNUSED_UNUSED_UNUSED" hidden="1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FC_UNUSED_UNUSED_UNUSED" hidden="1">"c7970"</definedName>
    <definedName name="IQ_FIXED_INVEST_POP_UNUSED">"c7090"</definedName>
    <definedName name="IQ_FIXED_INVEST_POP_UNUSED_UNUSED_UNUSED" hidden="1">"c7090"</definedName>
    <definedName name="IQ_FIXED_INVEST_REAL_APR_FC_UNUSED">"c8518"</definedName>
    <definedName name="IQ_FIXED_INVEST_REAL_APR_FC_UNUSED_UNUSED_UNUSED" hidden="1">"c8518"</definedName>
    <definedName name="IQ_FIXED_INVEST_REAL_APR_UNUSED">"c7638"</definedName>
    <definedName name="IQ_FIXED_INVEST_REAL_APR_UNUSED_UNUSED_UNUSED" hidden="1">"c7638"</definedName>
    <definedName name="IQ_FIXED_INVEST_REAL_FC_UNUSED">"c7858"</definedName>
    <definedName name="IQ_FIXED_INVEST_REAL_FC_UNUSED_UNUSED_UNUSED" hidden="1">"c7858"</definedName>
    <definedName name="IQ_FIXED_INVEST_REAL_POP_FC_UNUSED">"c8078"</definedName>
    <definedName name="IQ_FIXED_INVEST_REAL_POP_FC_UNUSED_UNUSED_UNUSED" hidden="1">"c8078"</definedName>
    <definedName name="IQ_FIXED_INVEST_REAL_POP_UNUSED">"c7198"</definedName>
    <definedName name="IQ_FIXED_INVEST_REAL_POP_UNUSED_UNUSED_UNUSED" hidden="1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NUSED_UNUSED_UNUSED" hidden="1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FC_UNUSED_UNUSED_UNUSED" hidden="1">"c8298"</definedName>
    <definedName name="IQ_FIXED_INVEST_REAL_YOY_UNUSED">"c7418"</definedName>
    <definedName name="IQ_FIXED_INVEST_REAL_YOY_UNUSED_UNUSED_UNUSED" hidden="1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NUSED_UNUSED_UNUSED" hidden="1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FC_UNUSED_UNUSED_UNUSED" hidden="1">"c8190"</definedName>
    <definedName name="IQ_FIXED_INVEST_YOY_UNUSED">"c7310"</definedName>
    <definedName name="IQ_FIXED_INVEST_YOY_UNUSED_UNUSED_UNUSED" hidden="1">"c7310"</definedName>
    <definedName name="IQ_FLOAT" hidden="1">"c225"</definedName>
    <definedName name="IQ_FLOAT_PERCENT">"c1575"</definedName>
    <definedName name="IQ_FNMA_FHLMC_FDIC" hidden="1">"c6397"</definedName>
    <definedName name="IQ_FNMA_FHLMC_GNMA_FDIC" hidden="1">"c6399"</definedName>
    <definedName name="IQ_FORECLOSED_PROP_GNMA_LOANS_FFIEC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>"c13269"</definedName>
    <definedName name="IQ_FOREIGN_BANKS_DUE_90_FFIEC">"c13295"</definedName>
    <definedName name="IQ_FOREIGN_BANKS_LOAN_CHARG_OFFS_FDIC" hidden="1">"c6645"</definedName>
    <definedName name="IQ_FOREIGN_BANKS_NET_CHARGE_OFFS_FDIC" hidden="1">"c6647"</definedName>
    <definedName name="IQ_FOREIGN_BANKS_NON_ACCRUAL_FFIEC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>"c446"</definedName>
    <definedName name="IQ_FOREIGN_DEP_NON_IB">"c447"</definedName>
    <definedName name="IQ_FOREIGN_DEPOSITS_ASSETS_TOT_FFIEC">"c13445"</definedName>
    <definedName name="IQ_FOREIGN_DEPOSITS_NONTRANSACTION_ACCOUNTS_FDIC" hidden="1">"c6549"</definedName>
    <definedName name="IQ_FOREIGN_DEPOSITS_TOT_FFIEC">"c13486"</definedName>
    <definedName name="IQ_FOREIGN_DEPOSITS_TOTAL_DEPOSITS">"c15719"</definedName>
    <definedName name="IQ_FOREIGN_DEPOSITS_TRANSACTION_ACCOUNTS_FDIC" hidden="1">"c6541"</definedName>
    <definedName name="IQ_FOREIGN_EXCHANGE">"c451"</definedName>
    <definedName name="IQ_FOREIGN_EXCHANGE_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>"c449"</definedName>
    <definedName name="IQ_FULL_TIME">"c450"</definedName>
    <definedName name="IQ_FULLY_INSURED_BROKERED_DEPOSITS_FFIEC">"c15305"</definedName>
    <definedName name="IQ_FULLY_INSURED_DEPOSITS_FDIC" hidden="1">"c6487"</definedName>
    <definedName name="IQ_FUND_FEE_INC_NON_INT_INC_FFIEC">"c13493"</definedName>
    <definedName name="IQ_FUND_NAV">"c15225"</definedName>
    <definedName name="IQ_FUND_PRIMARY_ADVISOR">"c19091"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>"c451"</definedName>
    <definedName name="IQ_FX_CONTRACTS_FDIC" hidden="1">"c6517"</definedName>
    <definedName name="IQ_FX_CONTRACTS_FFIEC">"c13125"</definedName>
    <definedName name="IQ_FX_CONTRACTS_SPOT_FDIC" hidden="1">"c6356"</definedName>
    <definedName name="IQ_FX_EXPOSURE_FFIEC">"c13059"</definedName>
    <definedName name="IQ_FY">1000</definedName>
    <definedName name="IQ_FY_DATE" hidden="1">"IQ_FY_DATE"</definedName>
    <definedName name="IQ_GA_EXP">"c2241"</definedName>
    <definedName name="IQ_GAAP_BS">"c6789"</definedName>
    <definedName name="IQ_GAAP_CF">"c6790"</definedName>
    <definedName name="IQ_GAAP_EST_CIQ">"c13924"</definedName>
    <definedName name="IQ_GAAP_IS">"c6194"</definedName>
    <definedName name="IQ_GAIN_ASSETS">"c452"</definedName>
    <definedName name="IQ_GAIN_ASSETS_BNK">"c453"</definedName>
    <definedName name="IQ_GAIN_ASSETS_BR" hidden="1">"c454"</definedName>
    <definedName name="IQ_GAIN_ASSETS_CF">"c455"</definedName>
    <definedName name="IQ_GAIN_ASSETS_CF_BNK">"c456"</definedName>
    <definedName name="IQ_GAIN_ASSETS_CF_BR" hidden="1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C">"c464"</definedName>
    <definedName name="IQ_GAIN_ASSETS_REC_BNK">"c465"</definedName>
    <definedName name="IQ_GAIN_ASSETS_REC_BR">"c466"</definedName>
    <definedName name="IQ_GAIN_ASSETS_REC_FIN">"c467"</definedName>
    <definedName name="IQ_GAIN_ASSETS_REC_INS">"c468"</definedName>
    <definedName name="IQ_GAIN_ASSETS_REC_REIT">"c469"</definedName>
    <definedName name="IQ_GAIN_ASSETS_REC_UTI">"c470"</definedName>
    <definedName name="IQ_GAIN_ASSETS_REIT">"c471"</definedName>
    <definedName name="IQ_GAIN_ASSETS_REV">"c472"</definedName>
    <definedName name="IQ_GAIN_ASSETS_REV_BNK">"c473"</definedName>
    <definedName name="IQ_GAIN_ASSETS_REV_BR" hidden="1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CREDIT_DERIVATIVES_FFIEC">"c13066"</definedName>
    <definedName name="IQ_GAIN_CREDIT_DERIVATIVES_NON_TRADING_FFIEC">"c13067"</definedName>
    <definedName name="IQ_GAIN_INVEST">"c1463"</definedName>
    <definedName name="IQ_GAIN_INVEST_BNK">"c1582"</definedName>
    <definedName name="IQ_GAIN_INVEST_BR" hidden="1">"c1464"</definedName>
    <definedName name="IQ_GAIN_INVEST_CF">"c480"</definedName>
    <definedName name="IQ_GAIN_INVEST_CF_BNK">"c481"</definedName>
    <definedName name="IQ_GAIN_INVEST_CF_BR" hidden="1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C">"c487"</definedName>
    <definedName name="IQ_GAIN_INVEST_REC_BNK">"c488"</definedName>
    <definedName name="IQ_GAIN_INVEST_REC_BR">"c489"</definedName>
    <definedName name="IQ_GAIN_INVEST_REC_FIN">"c490"</definedName>
    <definedName name="IQ_GAIN_INVEST_REC_INS">"c491"</definedName>
    <definedName name="IQ_GAIN_INVEST_REC_REIT">"c492"</definedName>
    <definedName name="IQ_GAIN_INVEST_REC_UTI">"c493"</definedName>
    <definedName name="IQ_GAIN_INVEST_REIT">"c1467"</definedName>
    <definedName name="IQ_GAIN_INVEST_REV">"c494"</definedName>
    <definedName name="IQ_GAIN_INVEST_REV_BNK">"c495"</definedName>
    <definedName name="IQ_GAIN_INVEST_REV_BR" hidden="1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LOSS_HTM_AFS_SECURITIES_FOREIGN_FFIEC">"c15384"</definedName>
    <definedName name="IQ_GAIN_SALE_ASSETS">"c452"</definedName>
    <definedName name="IQ_GAIN_SALE_ASSETS_1">"c1377"</definedName>
    <definedName name="IQ_GAIN_SALE_LOANS_FDIC" hidden="1">"c6673"</definedName>
    <definedName name="IQ_GAIN_SALE_RE_FDIC" hidden="1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 hidden="1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NERAL_ALLOWANCE">"c15248"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ICS_CODE">"c16201"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 hidden="1">"c6398"</definedName>
    <definedName name="IQ_GOODWILL_FDIC" hidden="1">"c6334"</definedName>
    <definedName name="IQ_GOODWILL_FFIEC">"c12836"</definedName>
    <definedName name="IQ_GOODWILL_IMPAIRMENT_FDIC" hidden="1">"c6678"</definedName>
    <definedName name="IQ_GOODWILL_IMPAIRMENT_FFIEC">"c13025"</definedName>
    <definedName name="IQ_GOODWILL_INTAN_FDIC" hidden="1">"c6333"</definedName>
    <definedName name="IQ_GOODWILL_NET">"c530"</definedName>
    <definedName name="IQ_GOODWILL_NET_1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>"c2742"</definedName>
    <definedName name="IQ_GROSS_CLAIM_ADJ_EXP_RESERVE_BOP">"c15874"</definedName>
    <definedName name="IQ_GROSS_CLAIM_EXP_INCUR">"c2755"</definedName>
    <definedName name="IQ_GROSS_CLAIM_EXP_PAID">"c2758"</definedName>
    <definedName name="IQ_GROSS_CLAIM_EXP_RES">"c2752"</definedName>
    <definedName name="IQ_GROSS_DIVID">"c192"</definedName>
    <definedName name="IQ_GROSS_DIVID_1">"c1446"</definedName>
    <definedName name="IQ_GROSS_EARNED">"c2732"</definedName>
    <definedName name="IQ_GROSS_GW" hidden="1">"c519"</definedName>
    <definedName name="IQ_GROSS_INTAN">"c520"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LOSSES">"c15871"</definedName>
    <definedName name="IQ_GROSS_LOSSES_AVG_LOANS_FFIEC">"c13475"</definedName>
    <definedName name="IQ_GROSS_MARGIN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>"c511"</definedName>
    <definedName name="IQ_GROSS_PROFIT_1">"c1378"</definedName>
    <definedName name="IQ_GROSS_SPRD" hidden="1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VKEY">"c15590"</definedName>
    <definedName name="IQ_GVKEY_OTHER">"c15633"</definedName>
    <definedName name="IQ_GW">"c530"</definedName>
    <definedName name="IQ_GW_AMORT">"c531"</definedName>
    <definedName name="IQ_GW_AMORT_BR" hidden="1">"c532"</definedName>
    <definedName name="IQ_GW_AMORT_CF">"c533"</definedName>
    <definedName name="IQ_GW_AMORT_CF_BNK">"c534"</definedName>
    <definedName name="IQ_GW_AMORT_CF_BR">"c535"</definedName>
    <definedName name="IQ_GW_AMORT_CF_FIN">"c536"</definedName>
    <definedName name="IQ_GW_AMORT_CF_INS">"c537"</definedName>
    <definedName name="IQ_GW_AMORT_CF_REIT">"c538"</definedName>
    <definedName name="IQ_GW_AMORT_CF_UTI">"c539"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">"c19145"</definedName>
    <definedName name="IQ_GW_INTAN_AMORT">"c1469"</definedName>
    <definedName name="IQ_GW_INTAN_AMORT_BNK">"c544"</definedName>
    <definedName name="IQ_GW_INTAN_AMORT_BR" hidden="1">"c1470"</definedName>
    <definedName name="IQ_GW_INTAN_AMORT_CF">"c1471"</definedName>
    <definedName name="IQ_GW_INTAN_AMORT_CF_BNK">"c1472"</definedName>
    <definedName name="IQ_GW_INTAN_AMORT_CF_BR" hidden="1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DGEFUND_OVER_TOTAL">"c13771"</definedName>
    <definedName name="IQ_HELD_MATURITY_FDIC" hidden="1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CONFERENCE_SPACE">"c15971"</definedName>
    <definedName name="IQ_HG_EXP_CASINO">"c8733"</definedName>
    <definedName name="IQ_HG_EXP_DEVELOPMENT">"c8738"</definedName>
    <definedName name="IQ_HG_EXP_DIRECT_CASINO_GAMING">"c15994"</definedName>
    <definedName name="IQ_HG_EXP_ENTERTAINMENT">"c8736"</definedName>
    <definedName name="IQ_HG_EXP_FOOD_BEV">"c8734"</definedName>
    <definedName name="IQ_HG_EXP_FRANCHISE_MANAGEMENT">"c8744"</definedName>
    <definedName name="IQ_HG_EXP_OTHER_DIRECT_HOTEL_MOTEL">"c15995"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BEV_EXP_DIRECT_OPERATING_EXP">"c15980"</definedName>
    <definedName name="IQ_HG_FOOD_BEV_REV_TOTAL_REV">"c15983"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NUMBER_SUITES">"c15970"</definedName>
    <definedName name="IQ_HG_NUMBER_TABLES_AVG">"c15973"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PROMO_ALLOW_GROSS_OPERATING_REV">"c15979"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GROSS_OPERATING">"c15993"</definedName>
    <definedName name="IQ_HG_REV_INCENTIVE_MANAGEMENT_FEES">"c8727"</definedName>
    <definedName name="IQ_HG_REV_MANAGEMENT_FEES">"c8718"</definedName>
    <definedName name="IQ_HG_REV_OTHER_CASINO">"c15992"</definedName>
    <definedName name="IQ_HG_REV_OTHER_HOTEL_MOTEL">"c8731"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SLOT_MACHINE">"c15990"</definedName>
    <definedName name="IQ_HG_REV_TABLE">"c15991"</definedName>
    <definedName name="IQ_HG_REV_THEATRE_CONCESSION">"c8720"</definedName>
    <definedName name="IQ_HG_REV_TOTAL_CASINO_GAMING">"c8723"</definedName>
    <definedName name="IQ_HG_REV_TOTAL_HOTEL_MOTEL">"c8732"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>"c8745"</definedName>
    <definedName name="IQ_HG_ROOM_REV_TOTAL_REV">"c15984"</definedName>
    <definedName name="IQ_HG_ROOMS_BEG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"c16124"</definedName>
    <definedName name="IQ_HG_TABLE_GAMES_MANAGED">"c16125"</definedName>
    <definedName name="IQ_HG_TABLE_GAMES_OWNED">"c16123"</definedName>
    <definedName name="IQ_HG_TABLE_GAMES_TOTAL">"c16126"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>"c1651"</definedName>
    <definedName name="IQ_HIGH_TARGET_PRICE_CIQ">"c4659"</definedName>
    <definedName name="IQ_HIGH_TARGET_PRICE_REUT" hidden="1">"c5317"</definedName>
    <definedName name="IQ_HIGH_TARGET_PRICE_THOM" hidden="1">"c5096"</definedName>
    <definedName name="IQ_HIGHPRICE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LDING_CIQID">"c13802"</definedName>
    <definedName name="IQ_HOLDING_NAME">"c13799"</definedName>
    <definedName name="IQ_HOLDING_PERCENT">"c13805"</definedName>
    <definedName name="IQ_HOLDING_PERCENT_PORTFOLIO">"c13806"</definedName>
    <definedName name="IQ_HOLDING_POSITION_DATE">"c13808"</definedName>
    <definedName name="IQ_HOLDING_SECURITY_TYPE">"c13803"</definedName>
    <definedName name="IQ_HOLDING_SHARES">"c13804"</definedName>
    <definedName name="IQ_HOLDING_TICKER">"c13800"</definedName>
    <definedName name="IQ_HOLDING_TRADING_ITEM_CIQID">"c13801"</definedName>
    <definedName name="IQ_HOLDING_VALUE">"c13807"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ANS_TOT_LOANS_FFIEC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>"c546"</definedName>
    <definedName name="IQ_HOTEL_OPERATING_EXPENSE">"c16042"</definedName>
    <definedName name="IQ_HOTEL_OPERATING_REVENUE">"c16026"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FC_UNUSED_UNUSED_UNUSED" hidden="1">"c8422"</definedName>
    <definedName name="IQ_HOUSING_COMPLETIONS_SINGLE_FAM_APR_UNUSED">"c7542"</definedName>
    <definedName name="IQ_HOUSING_COMPLETIONS_SINGLE_FAM_APR_UNUSED_UNUSED_UNUSED" hidden="1">"c7542"</definedName>
    <definedName name="IQ_HOUSING_COMPLETIONS_SINGLE_FAM_FC_UNUSED">"c7762"</definedName>
    <definedName name="IQ_HOUSING_COMPLETIONS_SINGLE_FAM_FC_UNUSED_UNUSED_UNUSED" hidden="1">"c7762"</definedName>
    <definedName name="IQ_HOUSING_COMPLETIONS_SINGLE_FAM_POP_FC_UNUSED">"c7982"</definedName>
    <definedName name="IQ_HOUSING_COMPLETIONS_SINGLE_FAM_POP_FC_UNUSED_UNUSED_UNUSED" hidden="1">"c7982"</definedName>
    <definedName name="IQ_HOUSING_COMPLETIONS_SINGLE_FAM_POP_UNUSED">"c7102"</definedName>
    <definedName name="IQ_HOUSING_COMPLETIONS_SINGLE_FAM_POP_UNUSED_UNUSED_UNUSED" hidden="1">"c7102"</definedName>
    <definedName name="IQ_HOUSING_COMPLETIONS_SINGLE_FAM_UNUSED">"c6882"</definedName>
    <definedName name="IQ_HOUSING_COMPLETIONS_SINGLE_FAM_UNUSED_UNUSED_UNUSED" hidden="1">"c6882"</definedName>
    <definedName name="IQ_HOUSING_COMPLETIONS_SINGLE_FAM_YOY_FC_UNUSED">"c8202"</definedName>
    <definedName name="IQ_HOUSING_COMPLETIONS_SINGLE_FAM_YOY_FC_UNUSED_UNUSED_UNUSED" hidden="1">"c8202"</definedName>
    <definedName name="IQ_HOUSING_COMPLETIONS_SINGLE_FAM_YOY_UNUSED">"c7322"</definedName>
    <definedName name="IQ_HOUSING_COMPLETIONS_SINGLE_FAM_YOY_UNUSED_UNUSED_UNUSED" hidden="1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VAIL_SALE_FFIEC">"c15265"</definedName>
    <definedName name="IQ_HYBRID_STRUCTURED_PRODUCTS_FFIEC">"c15262"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CT_UNRECOG_TAX_BENEFIT_EFFECTIVE_TAX">"c15748"</definedName>
    <definedName name="IQ_IMPAIR_OIL">"c547"</definedName>
    <definedName name="IQ_IMPAIRED_LOANS">"c15250"</definedName>
    <definedName name="IQ_IMPAIRMENT_GW">"c548"</definedName>
    <definedName name="IQ_IMPAIRMENT_GW_SUPPLE">"c13811"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FC_UNUSED_UNUSED_UNUSED" hidden="1">"c8523"</definedName>
    <definedName name="IQ_IMPORTS_GOODS_REAL_SAAR_APR_UNUSED">"c7643"</definedName>
    <definedName name="IQ_IMPORTS_GOODS_REAL_SAAR_APR_UNUSED_UNUSED_UNUSED" hidden="1">"c7643"</definedName>
    <definedName name="IQ_IMPORTS_GOODS_REAL_SAAR_FC_UNUSED">"c7863"</definedName>
    <definedName name="IQ_IMPORTS_GOODS_REAL_SAAR_FC_UNUSED_UNUSED_UNUSED" hidden="1">"c7863"</definedName>
    <definedName name="IQ_IMPORTS_GOODS_REAL_SAAR_POP_FC_UNUSED">"c8083"</definedName>
    <definedName name="IQ_IMPORTS_GOODS_REAL_SAAR_POP_FC_UNUSED_UNUSED_UNUSED" hidden="1">"c8083"</definedName>
    <definedName name="IQ_IMPORTS_GOODS_REAL_SAAR_POP_UNUSED">"c7203"</definedName>
    <definedName name="IQ_IMPORTS_GOODS_REAL_SAAR_POP_UNUSED_UNUSED_UNUSED" hidden="1">"c7203"</definedName>
    <definedName name="IQ_IMPORTS_GOODS_REAL_SAAR_UNUSED">"c6983"</definedName>
    <definedName name="IQ_IMPORTS_GOODS_REAL_SAAR_UNUSED_UNUSED_UNUSED" hidden="1">"c6983"</definedName>
    <definedName name="IQ_IMPORTS_GOODS_REAL_SAAR_YOY_FC_UNUSED">"c8303"</definedName>
    <definedName name="IQ_IMPORTS_GOODS_REAL_SAAR_YOY_FC_UNUSED_UNUSED_UNUSED" hidden="1">"c8303"</definedName>
    <definedName name="IQ_IMPORTS_GOODS_REAL_SAAR_YOY_UNUSED">"c7423"</definedName>
    <definedName name="IQ_IMPORTS_GOODS_REAL_SAAR_YOY_UNUSED_UNUSED_UNUSED" hidden="1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FC_UNUSED_UNUSED_UNUSED" hidden="1">"c8429"</definedName>
    <definedName name="IQ_IMPORTS_GOODS_SERVICES_APR_UNUSED">"c7549"</definedName>
    <definedName name="IQ_IMPORTS_GOODS_SERVICES_APR_UNUSED_UNUSED_UNUSED" hidden="1">"c7549"</definedName>
    <definedName name="IQ_IMPORTS_GOODS_SERVICES_FC_UNUSED">"c7769"</definedName>
    <definedName name="IQ_IMPORTS_GOODS_SERVICES_FC_UNUSED_UNUSED_UNUSED" hidden="1">"c7769"</definedName>
    <definedName name="IQ_IMPORTS_GOODS_SERVICES_POP_FC_UNUSED">"c7989"</definedName>
    <definedName name="IQ_IMPORTS_GOODS_SERVICES_POP_FC_UNUSED_UNUSED_UNUSED" hidden="1">"c7989"</definedName>
    <definedName name="IQ_IMPORTS_GOODS_SERVICES_POP_UNUSED">"c7109"</definedName>
    <definedName name="IQ_IMPORTS_GOODS_SERVICES_POP_UNUSED_UNUSED_UNUSED" hidden="1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FC_UNUSED_UNUSED_UNUSED" hidden="1">"c8524"</definedName>
    <definedName name="IQ_IMPORTS_GOODS_SERVICES_REAL_SAAR_APR_UNUSED">"c7644"</definedName>
    <definedName name="IQ_IMPORTS_GOODS_SERVICES_REAL_SAAR_APR_UNUSED_UNUSED_UNUSED" hidden="1">"c7644"</definedName>
    <definedName name="IQ_IMPORTS_GOODS_SERVICES_REAL_SAAR_FC_UNUSED">"c7864"</definedName>
    <definedName name="IQ_IMPORTS_GOODS_SERVICES_REAL_SAAR_FC_UNUSED_UNUSED_UNUSED" hidden="1">"c7864"</definedName>
    <definedName name="IQ_IMPORTS_GOODS_SERVICES_REAL_SAAR_POP">"c11959"</definedName>
    <definedName name="IQ_IMPORTS_GOODS_SERVICES_REAL_SAAR_POP_FC_UNUSED">"c8084"</definedName>
    <definedName name="IQ_IMPORTS_GOODS_SERVICES_REAL_SAAR_POP_FC_UNUSED_UNUSED_UNUSED" hidden="1">"c8084"</definedName>
    <definedName name="IQ_IMPORTS_GOODS_SERVICES_REAL_SAAR_POP_UNUSED">"c7204"</definedName>
    <definedName name="IQ_IMPORTS_GOODS_SERVICES_REAL_SAAR_POP_UNUSED_UNUSED_UNUSED" hidden="1">"c7204"</definedName>
    <definedName name="IQ_IMPORTS_GOODS_SERVICES_REAL_SAAR_UNUSED">"c6984"</definedName>
    <definedName name="IQ_IMPORTS_GOODS_SERVICES_REAL_SAAR_UNUSED_UNUSED_UNUSED" hidden="1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FC_UNUSED_UNUSED_UNUSED" hidden="1">"c8304"</definedName>
    <definedName name="IQ_IMPORTS_GOODS_SERVICES_REAL_SAAR_YOY_UNUSED">"c7424"</definedName>
    <definedName name="IQ_IMPORTS_GOODS_SERVICES_REAL_SAAR_YOY_UNUSED_UNUSED_UNUSED" hidden="1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NUSED_UNUSED_UNUSED" hidden="1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FC_UNUSED_UNUSED_UNUSED" hidden="1">"c8209"</definedName>
    <definedName name="IQ_IMPORTS_GOODS_SERVICES_YOY_UNUSED">"c7329"</definedName>
    <definedName name="IQ_IMPORTS_GOODS_SERVICES_YOY_UNUSED_UNUSED_UNUSED" hidden="1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"c789"</definedName>
    <definedName name="IQ_INC_AVAIL_EXCL_1">"c1395"</definedName>
    <definedName name="IQ_INC_AVAIL_INCL">"c791"</definedName>
    <definedName name="IQ_INC_AVAIL_INCL_1">"c1396"</definedName>
    <definedName name="IQ_INC_BEFORE_TAX">"c386"</definedName>
    <definedName name="IQ_INC_BEFORE_TAX_1">"c1375"</definedName>
    <definedName name="IQ_INC_DOM_LOANS_FFIEC">"c12975"</definedName>
    <definedName name="IQ_INC_EQUITY">"c549"</definedName>
    <definedName name="IQ_INC_EQUITY_BR" hidden="1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 hidden="1">"c6502"</definedName>
    <definedName name="IQ_INCOME_BEFORE_EXTRA_FDIC" hidden="1">"c6585"</definedName>
    <definedName name="IQ_INCOME_CHECKS_FFIEC">"c13040"</definedName>
    <definedName name="IQ_INCOME_EARNED_FDIC" hidden="1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 hidden="1">"c6582"</definedName>
    <definedName name="IQ_INCOME_TAXES_FFIEC">"c13030"</definedName>
    <definedName name="IQ_INCREASE_INT_INCOME_FFIEC">"c13063"</definedName>
    <definedName name="IQ_INDEX_CURRENCY">"c15224"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PROVIDED_DIVIDEND" hidden="1">"c19252"</definedName>
    <definedName name="IQ_INDEX_TYPE">"c15223"</definedName>
    <definedName name="IQ_INDEXCONSTITUENT_CLOSEPRICE" hidden="1">"c19241"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 hidden="1">"c6599"</definedName>
    <definedName name="IQ_INDIVIDUALS_GROSS_LOANS_FFIEC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>"c13432"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ITIAL_TRANSACTION">"c18885"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 hidden="1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SUPPLE">"c13814"</definedName>
    <definedName name="IQ_INS_SETTLE_UTI">"c576"</definedName>
    <definedName name="IQ_INSIDER_3MTH_BOUGHT" hidden="1">"c1534"</definedName>
    <definedName name="IQ_INSIDER_3MTH_BOUGHT_PCT">"c1534"</definedName>
    <definedName name="IQ_INSIDER_3MTH_NET" hidden="1">"c1535"</definedName>
    <definedName name="IQ_INSIDER_3MTH_NET_PCT">"c1535"</definedName>
    <definedName name="IQ_INSIDER_3MTH_SOLD" hidden="1">"c1533"</definedName>
    <definedName name="IQ_INSIDER_3MTH_SOLD_PCT">"c1533"</definedName>
    <definedName name="IQ_INSIDER_6MTH_BOUGHT" hidden="1">"c1537"</definedName>
    <definedName name="IQ_INSIDER_6MTH_BOUGHT_PCT">"c1537"</definedName>
    <definedName name="IQ_INSIDER_6MTH_NET" hidden="1">"c1538"</definedName>
    <definedName name="IQ_INSIDER_6MTH_NET_PCT">"c1538"</definedName>
    <definedName name="IQ_INSIDER_6MTH_SOLD" hidden="1">"c1536"</definedName>
    <definedName name="IQ_INSIDER_6MTH_SOLD_PCT">"c1536"</definedName>
    <definedName name="IQ_INSIDER_AMOUNT" hidden="1">"c238"</definedName>
    <definedName name="IQ_INSIDER_CIQID">"c19101"</definedName>
    <definedName name="IQ_INSIDER_DERIVATIVES">"c19102"</definedName>
    <definedName name="IQ_INSIDER_LOANS_FDIC" hidden="1">"c6365"</definedName>
    <definedName name="IQ_INSIDER_NAME">"c19100"</definedName>
    <definedName name="IQ_INSIDER_OVER_TOTAL">"c1581"</definedName>
    <definedName name="IQ_INSIDER_OWNER">"c577"</definedName>
    <definedName name="IQ_INSIDER_PERCENT">"c578"</definedName>
    <definedName name="IQ_INSIDER_POSITION_DATE">"c19104"</definedName>
    <definedName name="IQ_INSIDER_SHARES">"c579"</definedName>
    <definedName name="IQ_INSIDER_VALUE">"c19103"</definedName>
    <definedName name="IQ_INST_DEPOSITS">"c89"</definedName>
    <definedName name="IQ_INSTITUTIONAL_AMOUNT" hidden="1">"c236"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>"c1580"</definedName>
    <definedName name="IQ_INSTITUTIONAL_OWNER">"c580"</definedName>
    <definedName name="IQ_INSTITUTIONAL_PERCENT">"c581"</definedName>
    <definedName name="IQ_INSTITUTIONAL_POSITION_DATE">"c19109"</definedName>
    <definedName name="IQ_INSTITUTIONAL_SHARES">"c582"</definedName>
    <definedName name="IQ_INSTITUTIONAL_VALUE">"c19108"</definedName>
    <definedName name="IQ_INSTITUTIONS_EARNINGS_GAINS_FDIC" hidden="1">"c6723"</definedName>
    <definedName name="IQ_INSUR_RECEIV">"c1600"</definedName>
    <definedName name="IQ_INSURANCE_COMMISSION_FEES_FDIC" hidden="1">"c6670"</definedName>
    <definedName name="IQ_INSURANCE_REINSURANCE_UNDERWRITING_INCOME_FFIEC">"c13008"</definedName>
    <definedName name="IQ_INSURANCE_REV_OPERATING_INC_FFIEC">"c13387"</definedName>
    <definedName name="IQ_INSURANCE_UNDERWRITING_INCOME_FDIC" hidden="1">"c6671"</definedName>
    <definedName name="IQ_INT_BEARING_DEPOSITS">"c1166"</definedName>
    <definedName name="IQ_INT_BEARING_FUNDS_AVG_ASSETS_FFIEC">"c13355"</definedName>
    <definedName name="IQ_INT_BEARING_LIABILITIES_REPRICE_ASSETS_TOT_FFIEC">"c13452"</definedName>
    <definedName name="IQ_INT_BORROW">"c583"</definedName>
    <definedName name="IQ_INT_DEMAND_NOTES_FDIC" hidden="1">"c6567"</definedName>
    <definedName name="IQ_INT_DEPOSITS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 hidden="1">"c6564"</definedName>
    <definedName name="IQ_INT_EXP_AVG_ASSETS_FFIEC">"c13357"</definedName>
    <definedName name="IQ_INT_EXP_BR" hidden="1">"c586"</definedName>
    <definedName name="IQ_INT_EXP_COVERAGE">"c587"</definedName>
    <definedName name="IQ_INT_EXP_EARNING_ASSETS_FFIEC">"c13376"</definedName>
    <definedName name="IQ_INT_EXP_FED_FUNDS_PURCHASED_FFIEC">"c12996"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 hidden="1">"c6569"</definedName>
    <definedName name="IQ_INT_EXP_UTI">"c592"</definedName>
    <definedName name="IQ_INT_EXPENSE_AVG_ASSET">"c15705"</definedName>
    <definedName name="IQ_INT_FED_FUNDS_FDIC" hidden="1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 hidden="1">"c6565"</definedName>
    <definedName name="IQ_INT_INC_AVG_ASSETS_FFIEC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>"c12981"</definedName>
    <definedName name="IQ_INT_INC_EARNING_ASSETS_FFIEC">"c13375"</definedName>
    <definedName name="IQ_INT_INC_FED_FUNDS_FDIC" hidden="1">"c6561"</definedName>
    <definedName name="IQ_INT_INC_FED_FUNDS_SOLD_FFIEC">"c12987"</definedName>
    <definedName name="IQ_INT_INC_FIN">"c594"</definedName>
    <definedName name="IQ_INT_INC_FOREIGN_LOANS_FDIC" hidden="1">"c6556"</definedName>
    <definedName name="IQ_INT_INC_INVEST">"c595"</definedName>
    <definedName name="IQ_INT_INC_LEASE_RECEIVABLES_FDIC" hidden="1">"c6557"</definedName>
    <definedName name="IQ_INT_INC_LOANS">"c596"</definedName>
    <definedName name="IQ_INT_INC_OTHER_FDIC" hidden="1">"c6562"</definedName>
    <definedName name="IQ_INT_INC_RE">"c6225"</definedName>
    <definedName name="IQ_INT_INC_REIT">"c597"</definedName>
    <definedName name="IQ_INT_INC_SECURITIES_FDIC" hidden="1">"c6559"</definedName>
    <definedName name="IQ_INT_INC_TE_AVG_ASSETS_FFIEC">"c13358"</definedName>
    <definedName name="IQ_INT_INC_TE_EARNING_ASSETS_FFIEC">"c13377"</definedName>
    <definedName name="IQ_INT_INC_TOTAL">"c598"</definedName>
    <definedName name="IQ_INT_INC_TOTAL_BNK_SUBTOTAL_AP">"c8976"</definedName>
    <definedName name="IQ_INT_INC_TOTAL_FDIC" hidden="1">"c6563"</definedName>
    <definedName name="IQ_INT_INC_TRADING_ACCOUNTS_FDIC" hidden="1">"c6560"</definedName>
    <definedName name="IQ_INT_INC_TRADING_ASSETS_FFIEC">"c12986"</definedName>
    <definedName name="IQ_INT_INC_UTI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>"c604"</definedName>
    <definedName name="IQ_INT_SAVINGS_DEPOSITS_MMDA_DOM_FFIEC">"c15364"</definedName>
    <definedName name="IQ_INT_SUB_NOTES_FDIC" hidden="1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_AMORT">"c605"</definedName>
    <definedName name="IQ_INTAN_AMORT_BR">"c606"</definedName>
    <definedName name="IQ_INTAN_AMORT_CF">"c607"</definedName>
    <definedName name="IQ_INTAN_AMORT_CF_BNK">"c608"</definedName>
    <definedName name="IQ_INTAN_AMORT_CF_BR">"c609"</definedName>
    <definedName name="IQ_INTAN_AMORT_CF_FIN">"c610"</definedName>
    <definedName name="IQ_INTAN_AMORT_CF_INS">"c611"</definedName>
    <definedName name="IQ_INTAN_AMORT_CF_REIT">"c612"</definedName>
    <definedName name="IQ_INTAN_AMORT_CF_UTI">"c613"</definedName>
    <definedName name="IQ_INTAN_AMORT_FIN">"c614"</definedName>
    <definedName name="IQ_INTAN_AMORT_INS">"c615"</definedName>
    <definedName name="IQ_INTAN_AMORT_REIT">"c616"</definedName>
    <definedName name="IQ_INTAN_AMORT_UTI">"c617"</definedName>
    <definedName name="IQ_INTANGIBLES_NET">"c907"</definedName>
    <definedName name="IQ_INTANGIBLES_NET_1">"c1407"</definedName>
    <definedName name="IQ_INTEL_EPS_EST" hidden="1">"c24729"</definedName>
    <definedName name="IQ_INTERBANK_RATIO">"c19134"</definedName>
    <definedName name="IQ_INTEREST_ACCRUED_ON_DEPOSITS_DOM_FFIEC">"c15277"</definedName>
    <definedName name="IQ_INTEREST_BEARING_BALANCES_FDIC" hidden="1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>"c15484"</definedName>
    <definedName name="IQ_INTEREST_CASH_DEPOSITS">"c2255"</definedName>
    <definedName name="IQ_INTEREST_EXP">"c618"</definedName>
    <definedName name="IQ_INTEREST_EXP_NET">"c1450"</definedName>
    <definedName name="IQ_INTEREST_EXP_NON">"c618"</definedName>
    <definedName name="IQ_INTEREST_EXP_NON_1">"c1383"</definedName>
    <definedName name="IQ_INTEREST_EXP_SUPPL">"c1460"</definedName>
    <definedName name="IQ_INTEREST_INC">"c769"</definedName>
    <definedName name="IQ_INTEREST_INC_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>"c619"</definedName>
    <definedName name="IQ_INTEREST_INC_NON_1">"c1384"</definedName>
    <definedName name="IQ_INTEREST_INVEST_INC">"c619"</definedName>
    <definedName name="IQ_INTEREST_LT_DEBT">"c2086"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 hidden="1">"c6512"</definedName>
    <definedName name="IQ_INTEREST_RATE_EXPOSURES_FDIC" hidden="1">"c6662"</definedName>
    <definedName name="IQ_INTERNAL_ALLOCATIONS_INC_EXP_FOREIGN_FFIEC">"c15394"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_REL_ID">"c15220"</definedName>
    <definedName name="IQ_INV_REL_NAME">"c15219"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 hidden="1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IES_ASSETS_TOT_FFIEC">"c13440"</definedName>
    <definedName name="IQ_INVEST_SECURITY">"c636"</definedName>
    <definedName name="IQ_INVEST_SECURITY_CF">"c637"</definedName>
    <definedName name="IQ_INVEST_SECURITY_CF_BNK">"c638"</definedName>
    <definedName name="IQ_INVEST_SECURITY_CF_BR" hidden="1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_UNCONSOLIDATED_SUBS_FFIEC">"c12834"</definedName>
    <definedName name="IQ_INVESTMENT_BANKING_BROKERAGE_FEES_FFIEC">"c13627"</definedName>
    <definedName name="IQ_INVESTMENT_BANKING_FEES_COMMISSIONS_FFIEC">"c13006"</definedName>
    <definedName name="IQ_INVESTMENT_BANKING_OTHER_FEES_FDIC" hidden="1">"c6666"</definedName>
    <definedName name="IQ_INVESTMENT_PARTNERSHIP">"c16072"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PRD">"c644"</definedName>
    <definedName name="IQ_IPRD_SUPPLE">"c13813"</definedName>
    <definedName name="IQ_IRA_KEOGH_ACCOUNTS_FDIC" hidden="1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FC_UNUSED_UNUSED_UNUSED" hidden="1">"c8443"</definedName>
    <definedName name="IQ_ISM_SERVICES_APR_UNUSED">"c7563"</definedName>
    <definedName name="IQ_ISM_SERVICES_APR_UNUSED_UNUSED_UNUSED" hidden="1">"c7563"</definedName>
    <definedName name="IQ_ISM_SERVICES_FC_UNUSED">"c7783"</definedName>
    <definedName name="IQ_ISM_SERVICES_FC_UNUSED_UNUSED_UNUSED" hidden="1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FC_UNUSED_UNUSED_UNUSED" hidden="1">"c8003"</definedName>
    <definedName name="IQ_ISM_SERVICES_POP_UNUSED">"c7123"</definedName>
    <definedName name="IQ_ISM_SERVICES_POP_UNUSED_UNUSED_UNUSED" hidden="1">"c7123"</definedName>
    <definedName name="IQ_ISM_SERVICES_UNUSED">"c6903"</definedName>
    <definedName name="IQ_ISM_SERVICES_UNUSED_UNUSED_UNUSED" hidden="1">"c6903"</definedName>
    <definedName name="IQ_ISM_SERVICES_YOY_FC_UNUSED">"c8223"</definedName>
    <definedName name="IQ_ISM_SERVICES_YOY_FC_UNUSED_UNUSED_UNUSED" hidden="1">"c8223"</definedName>
    <definedName name="IQ_ISM_SERVICES_YOY_UNUSED">"c7343"</definedName>
    <definedName name="IQ_ISM_SERVICES_YOY_UNUSED_UNUSED_UNUSED" hidden="1">"c7343"</definedName>
    <definedName name="IQ_ISS_DEBT_NET">"c751"</definedName>
    <definedName name="IQ_ISS_DEBT_NET_1">"c1391"</definedName>
    <definedName name="IQ_ISS_STOCK_NET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 hidden="1">"c6602"</definedName>
    <definedName name="IQ_LEASE_FINANCING_RECEIVABLES_DOM_FFIEC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>"c647"</definedName>
    <definedName name="IQ_LEGAL_SETTLE_BNK">"c648"</definedName>
    <definedName name="IQ_LEGAL_SETTLE_BR" hidden="1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SUPPLE">"c13815"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>"c2123"</definedName>
    <definedName name="IQ_LICENSED_WIRELESS_POPS">"c2123"</definedName>
    <definedName name="IQ_LIFE_EARNED">"c2739"</definedName>
    <definedName name="IQ_LIFE_INSURANCE_ASSETS_FDIC" hidden="1">"c6372"</definedName>
    <definedName name="IQ_LIFE_INSURANCE_ASSETS_FFIEC">"c12847"</definedName>
    <definedName name="IQ_LIFOR">"c655"</definedName>
    <definedName name="IQ_LIMITED_PARTNERS">"c18915"</definedName>
    <definedName name="IQ_LIMITED_PARTNERS_ID">"c18916"</definedName>
    <definedName name="IQ_LIMITED_PARTNERS_REL">"c19114"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ISTING_CURRENCY">"c2127"</definedName>
    <definedName name="IQ_LL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 hidden="1">"c6524"</definedName>
    <definedName name="IQ_LOAN_LEASE_RECEIV">"c657"</definedName>
    <definedName name="IQ_LOAN_LOSS">"c656"</definedName>
    <definedName name="IQ_LOAN_LOSS_1">"c1386"</definedName>
    <definedName name="IQ_LOAN_LOSS_ALLOW_FDIC" hidden="1">"c6326"</definedName>
    <definedName name="IQ_LOAN_LOSS_ALLOWANCE_NON_PERF_ASSETS_FFIEC">"c13912"</definedName>
    <definedName name="IQ_LOAN_LOSS_ALLOWANCE_NONCURRENT_LOANS_FDIC" hidden="1">"c6740"</definedName>
    <definedName name="IQ_LOAN_LOSS_PROVISION_FOREIGN_FFIEC">"c15382"</definedName>
    <definedName name="IQ_LOAN_LOSSES_AVERAGE_LOANS_FFIEC">"c13350"</definedName>
    <definedName name="IQ_LOAN_LOSSES_FDIC" hidden="1">"c6580"</definedName>
    <definedName name="IQ_LOAN_SERVICE_REV">"c658"</definedName>
    <definedName name="IQ_LOANS_AGRICULTURAL_PROD_LL_REC_FFIEC">"c12886"</definedName>
    <definedName name="IQ_LOANS_AND_LEASES_HELD_FDIC" hidden="1">"c6367"</definedName>
    <definedName name="IQ_LOANS_CF">"c659"</definedName>
    <definedName name="IQ_LOANS_CF_BNK">"c660"</definedName>
    <definedName name="IQ_LOANS_CF_BR" hidden="1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_US_LL_REC_FFIEC">"c12884"</definedName>
    <definedName name="IQ_LOANS_DEPOSITORY_INSTITUTIONS_FDIC" hidden="1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 hidden="1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 hidden="1">"c6327"</definedName>
    <definedName name="IQ_LOANS_LEASES_NET_UNEARNED_FDIC" hidden="1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 hidden="1">"c6381"</definedName>
    <definedName name="IQ_LOANS_PAST_DUE">"c667"</definedName>
    <definedName name="IQ_LOANS_PURCHASING_CARRYING_SECURITIES_LL_REC_DOM_FFIEC">"c12913"</definedName>
    <definedName name="IQ_LOANS_RECEIV_CURRENT">"c668"</definedName>
    <definedName name="IQ_LOANS_RECEIV_LT">"c669"</definedName>
    <definedName name="IQ_LOANS_RECEIV_LT_UTI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>"c12925"</definedName>
    <definedName name="IQ_LOANS_SECURED_FARMLAND_TRADING_DOM_FFIEC">"c12926"</definedName>
    <definedName name="IQ_LOANS_SECURED_NON_US_FDIC" hidden="1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>"c13175"</definedName>
    <definedName name="IQ_LOANS_US_INST_RECOV_FFIEC">"c13197"</definedName>
    <definedName name="IQ_LONG_TERM_ASSETS_FDIC" hidden="1">"c6361"</definedName>
    <definedName name="IQ_LONG_TERM_DEBT">"c674"</definedName>
    <definedName name="IQ_LONG_TERM_DEBT_1">"c1387"</definedName>
    <definedName name="IQ_LONG_TERM_DEBT_OVER_TOTAL_CAP">"c677"</definedName>
    <definedName name="IQ_LONG_TERM_DEBT_OVER_TOTAL_CAP_1">"c1388"</definedName>
    <definedName name="IQ_LONG_TERM_GROWTH">"c671"</definedName>
    <definedName name="IQ_LONG_TERM_INV">"c697"</definedName>
    <definedName name="IQ_LONG_TERM_INV_1">"c1389"</definedName>
    <definedName name="IQ_LOSS_ALLOWANCE_LOANS_FDIC" hidden="1">"c6739"</definedName>
    <definedName name="IQ_LOSS_AVAIL_SALE_EQUITY_SEC_T1_FFIEC">"c13132"</definedName>
    <definedName name="IQ_LOSS_LOSS_EXP">"c672"</definedName>
    <definedName name="IQ_LOSS_TO_NET_EARNED">"c2751"</definedName>
    <definedName name="IQ_LOW_SULFUR_CONTENT_RESERVES_COAL">"c15924"</definedName>
    <definedName name="IQ_LOW_SULFURE_RESERVES_TO_TOTAL_RESERVES_COAL">"c15961"</definedName>
    <definedName name="IQ_LOW_TARGET_PRICE">"c1652"</definedName>
    <definedName name="IQ_LOW_TARGET_PRICE_CIQ">"c4660"</definedName>
    <definedName name="IQ_LOW_TARGET_PRICE_REUT" hidden="1">"c5318"</definedName>
    <definedName name="IQ_LOW_TARGET_PRICE_THOM" hidden="1">"c5097"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 hidden="1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 hidden="1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MATURING_1YR_INT_SENSITIVITY_FFIEC">"c13097"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 hidden="1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REPRICE_ASSETS_TOT_FFIEC">"c13453"</definedName>
    <definedName name="IQ_LT_DEBT_REPRICING_WITHIN_1_YR_INT_SENSITIVITY_FFIEC">"c13095"</definedName>
    <definedName name="IQ_LT_DEBT_UTI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>"c697"</definedName>
    <definedName name="IQ_LT_INVEST_BR" hidden="1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 hidden="1">"IQ_LTM_DATE"</definedName>
    <definedName name="IQ_LTM_REVENUE_OVER_EMPLOYEES">"c1304"</definedName>
    <definedName name="IQ_LTM_REVENUE_OVER_EMPLOYEES_1">"c1437"</definedName>
    <definedName name="IQ_LTMMONTH" hidden="1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CRO_SURVEY_CONSUMER_SENTIMENT" hidden="1">"c20808"</definedName>
    <definedName name="IQ_MAINT_CAPEX">"c2947"</definedName>
    <definedName name="IQ_MAINT_CAPEX_ACT_OR_EST" hidden="1">"c4458"</definedName>
    <definedName name="IQ_MAINT_CAPEX_ACT_OR_EST_CIQ">"c4987"</definedName>
    <definedName name="IQ_MAINT_CAPEX_EST" hidden="1">"c4457"</definedName>
    <definedName name="IQ_MAINT_CAPEX_GUIDANCE" hidden="1">"c4459"</definedName>
    <definedName name="IQ_MAINT_CAPEX_GUIDANCE_CIQ">"c4988"</definedName>
    <definedName name="IQ_MAINT_CAPEX_GUIDANCE_CIQ_COL">"c11635"</definedName>
    <definedName name="IQ_MAINT_CAPEX_HIGH_EST" hidden="1">"c4460"</definedName>
    <definedName name="IQ_MAINT_CAPEX_HIGH_GUIDANCE" hidden="1">"c4197"</definedName>
    <definedName name="IQ_MAINT_CAPEX_HIGH_GUIDANCE_CIQ">"c4609"</definedName>
    <definedName name="IQ_MAINT_CAPEX_HIGH_GUIDANCE_CIQ_COL">"c11258"</definedName>
    <definedName name="IQ_MAINT_CAPEX_LOW_EST" hidden="1">"c4461"</definedName>
    <definedName name="IQ_MAINT_CAPEX_LOW_GUIDANCE" hidden="1">"c4237"</definedName>
    <definedName name="IQ_MAINT_CAPEX_LOW_GUIDANCE_CIQ">"c4649"</definedName>
    <definedName name="IQ_MAINT_CAPEX_LOW_GUIDANCE_CIQ_COL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RKETING_PROMOTION_EXPENSE">"c16035"</definedName>
    <definedName name="IQ_MARKTCAP" hidden="1">"c258"</definedName>
    <definedName name="IQ_MATERIALS_SUPPLES_INVENTORY_COAL">"c15942"</definedName>
    <definedName name="IQ_MATURITY_DATE" hidden="1">"c2146"</definedName>
    <definedName name="IQ_MATURITY_ONE_YEAR_LESS_FDIC" hidden="1">"c6425"</definedName>
    <definedName name="IQ_MBS_INVEST_SECURITIES_FFIEC">"c13460"</definedName>
    <definedName name="IQ_MBS_OTHER_ISSUED_FNMA_OTHERS_AVAIL_SALE_FFIEC">"c12799"</definedName>
    <definedName name="IQ_MBS_OTHER_ISSUED_FNMA_OTHERS_FFIEC">"c12785"</definedName>
    <definedName name="IQ_MBS_PASS_THROUGH_FNMA_AVAIL_SALE_FFIEC">"c12797"</definedName>
    <definedName name="IQ_MBS_PASS_THROUGH_FNMA_FFIEC">"c12783"</definedName>
    <definedName name="IQ_MBS_PASS_THROUGH_GNMA_AVAIL_SALE_FFIEC">"c12796"</definedName>
    <definedName name="IQ_MBS_PASS_THROUGH_GNMA_FFIEC">"c12782"</definedName>
    <definedName name="IQ_MBS_PASS_THROUGH_ISSUED_FNMA_GNMA_TRADING_DOM_FFIEC">"c12921"</definedName>
    <definedName name="IQ_MBS_PASS_THROUGH_OTHER_AVAIL_SALE_FFIEC">"c12798"</definedName>
    <definedName name="IQ_MBS_PASS_THROUGH_OTHER_FFIEC">"c12784"</definedName>
    <definedName name="IQ_MBS_QUARTERLY_AVG_FFIEC">"c15471"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>"c9937"</definedName>
    <definedName name="IQ_MC_DAYS_CLAIMS_PAYABLE_EXCL_CAPITATION">"c9938"</definedName>
    <definedName name="IQ_MC_DENTAL_MEMBERS">"c15832"</definedName>
    <definedName name="IQ_MC_DENTAL_PREMIUMS">"c15858"</definedName>
    <definedName name="IQ_MC_GA_MARGIN">"c9930"</definedName>
    <definedName name="IQ_MC_GA_OPERATING_REV">"c9929"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>"c9925"</definedName>
    <definedName name="IQ_MC_MEDICAL_EXPENSE_RATIO">"c9927"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>"c9942"</definedName>
    <definedName name="IQ_MC_PPO_POS_MEMBERS">"c15823"</definedName>
    <definedName name="IQ_MC_PPO_POS_PREMIUMS">"c15849"</definedName>
    <definedName name="IQ_MC_PREMIUMS">"c15861"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MARGIN">"c9932"</definedName>
    <definedName name="IQ_MC_SGA_OPERATING_REV">"c9931"</definedName>
    <definedName name="IQ_MC_SGA_PMPM">"c9926"</definedName>
    <definedName name="IQ_MC_SPECIALTY_ASO_FEES">"c15867"</definedName>
    <definedName name="IQ_MC_SPECIALTY_NON_RISK_MEMBERS">"c15840"</definedName>
    <definedName name="IQ_MC_STATUTORY_SURPLUS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>"c9922"</definedName>
    <definedName name="IQ_MC_TOTAL_MEMBERSHIP_CAPITATION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FC_UNUSED_UNUSED_UNUSED" hidden="1">"c8460"</definedName>
    <definedName name="IQ_MEDIAN_NEW_HOME_SALES_APR_UNUSED">"c7580"</definedName>
    <definedName name="IQ_MEDIAN_NEW_HOME_SALES_APR_UNUSED_UNUSED_UNUSED" hidden="1">"c7580"</definedName>
    <definedName name="IQ_MEDIAN_NEW_HOME_SALES_FC_UNUSED">"c7800"</definedName>
    <definedName name="IQ_MEDIAN_NEW_HOME_SALES_FC_UNUSED_UNUSED_UNUSED" hidden="1">"c7800"</definedName>
    <definedName name="IQ_MEDIAN_NEW_HOME_SALES_POP_FC_UNUSED">"c8020"</definedName>
    <definedName name="IQ_MEDIAN_NEW_HOME_SALES_POP_FC_UNUSED_UNUSED_UNUSED" hidden="1">"c8020"</definedName>
    <definedName name="IQ_MEDIAN_NEW_HOME_SALES_POP_UNUSED">"c7140"</definedName>
    <definedName name="IQ_MEDIAN_NEW_HOME_SALES_POP_UNUSED_UNUSED_UNUSED" hidden="1">"c7140"</definedName>
    <definedName name="IQ_MEDIAN_NEW_HOME_SALES_UNUSED">"c6920"</definedName>
    <definedName name="IQ_MEDIAN_NEW_HOME_SALES_UNUSED_UNUSED_UNUSED" hidden="1">"c6920"</definedName>
    <definedName name="IQ_MEDIAN_NEW_HOME_SALES_YOY_FC_UNUSED">"c8240"</definedName>
    <definedName name="IQ_MEDIAN_NEW_HOME_SALES_YOY_FC_UNUSED_UNUSED_UNUSED" hidden="1">"c8240"</definedName>
    <definedName name="IQ_MEDIAN_NEW_HOME_SALES_YOY_UNUSED">"c7360"</definedName>
    <definedName name="IQ_MEDIAN_NEW_HOME_SALES_YOY_UNUSED_UNUSED_UNUSED" hidden="1">"c7360"</definedName>
    <definedName name="IQ_MEDIAN_TARGET_PRICE">"c1650"</definedName>
    <definedName name="IQ_MEDIAN_TARGET_PRICE_CIQ">"c4658"</definedName>
    <definedName name="IQ_MEDIAN_TARGET_PRICE_REUT" hidden="1">"c5316"</definedName>
    <definedName name="IQ_MEDIAN_TARGET_PRICE_THOM" hidden="1">"c5095"</definedName>
    <definedName name="IQ_MEDIUM_SULFUR_CONTENT_RESERVES_COAL">"c15926"</definedName>
    <definedName name="IQ_MEDIUM_SULFURE_RESERVES_TO_TOTAL_RESERVES_COAL">"c15962"</definedName>
    <definedName name="IQ_MERGER">"c713"</definedName>
    <definedName name="IQ_MERGER_BNK">"c714"</definedName>
    <definedName name="IQ_MERGER_BR" hidden="1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 hidden="1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SUPPLE">"c13810"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>"c727"</definedName>
    <definedName name="IQ_MINORITY_INTEREST_BNK">"c728"</definedName>
    <definedName name="IQ_MINORITY_INTEREST_BR" hidden="1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NTUTES_USED_LOCAL">"c15808"</definedName>
    <definedName name="IQ_MINTUTES_USED_LONG_DIST">"c15809"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 hidden="1">"c4048"</definedName>
    <definedName name="IQ_MKTCAP_TOTAL_REV_FWD_THOM" hidden="1">"c4055"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 hidden="1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 hidden="1">"c6402"</definedName>
    <definedName name="IQ_MORTGAGE_DEBT_UNDER_CAPITAL_LEASES_FFIEC">"c15276"</definedName>
    <definedName name="IQ_MORTGAGE_SERV_RIGHTS">"c2242"</definedName>
    <definedName name="IQ_MORTGAGE_SERVICING_ASSETS_FFIEC">"c12838"</definedName>
    <definedName name="IQ_MORTGAGE_SERVICING_FDIC" hidden="1">"c6335"</definedName>
    <definedName name="IQ_MTD" hidden="1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 hidden="1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MUNICIPAL_INVEST_SECURITIES_FFIEC">"c13459"</definedName>
    <definedName name="IQ_MUTUAL_FUND_LIST">"c19092"</definedName>
    <definedName name="IQ_NAMES_REVISION_DATE">40148.4607175926</definedName>
    <definedName name="IQ_NAMES_REVISION_DATE_" hidden="1">45098.7089930556</definedName>
    <definedName name="IQ_NAMES_REVISION_DATE__1">40216.4654166667</definedName>
    <definedName name="IQ_NAMES_REVISION_DATE__2">41308.4690162037</definedName>
    <definedName name="IQ_NAMES_REVISION_DATE_2">41269.6289699074</definedName>
    <definedName name="IQ_NAMES_REVISION_DATE_V2">42182.762650463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TIVE_COMPANY_NAME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>"c1751"</definedName>
    <definedName name="IQ_NAV_EST_THOM" hidden="1">"c5601"</definedName>
    <definedName name="IQ_NAV_HIGH_EST">"c1753"</definedName>
    <definedName name="IQ_NAV_HIGH_EST_THOM" hidden="1">"c5604"</definedName>
    <definedName name="IQ_NAV_LOW_EST">"c1754"</definedName>
    <definedName name="IQ_NAV_LOW_EST_THOM" hidden="1">"c5605"</definedName>
    <definedName name="IQ_NAV_MEDIAN_EST">"c1752"</definedName>
    <definedName name="IQ_NAV_MEDIAN_EST_THOM" hidden="1">"c5602"</definedName>
    <definedName name="IQ_NAV_NUM_EST">"c1755"</definedName>
    <definedName name="IQ_NAV_NUM_EST_THOM" hidden="1">"c5606"</definedName>
    <definedName name="IQ_NAV_RE">"c15996"</definedName>
    <definedName name="IQ_NAV_SHARE_ACT_OR_EST" hidden="1">"c2225"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>"c16011"</definedName>
    <definedName name="IQ_NAV_SHARE_STDDEV_EST" hidden="1">"c5611"</definedName>
    <definedName name="IQ_NAV_SHARE_STDDEV_EST_REUT" hidden="1">"c5619"</definedName>
    <definedName name="IQ_NAV_STDDEV_EST">"c1756"</definedName>
    <definedName name="IQ_NAV_STDDEV_EST_THOM" hidden="1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>"c749"</definedName>
    <definedName name="IQ_NET_CHARGE_OFFS_FDIC" hidden="1">"c6641"</definedName>
    <definedName name="IQ_NET_CHARGE_OFFS_LOANS_FDIC" hidden="1">"c6751"</definedName>
    <definedName name="IQ_NET_CLAIM_ADJ_EXP_RESERVE_BOP">"c15877"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 hidden="1">"c3583"</definedName>
    <definedName name="IQ_NET_DEBT_ACT_OR_EST_REUT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>"c750"</definedName>
    <definedName name="IQ_NET_DEBT_EBITDA_CAPEX">"c2949"</definedName>
    <definedName name="IQ_NET_DEBT_EST" hidden="1">"c3517"</definedName>
    <definedName name="IQ_NET_DEBT_EST_REUT">"c3976"</definedName>
    <definedName name="IQ_NET_DEBT_EST_THOM" hidden="1">"c4027"</definedName>
    <definedName name="IQ_NET_DEBT_GUIDANCE" hidden="1">"c4467"</definedName>
    <definedName name="IQ_NET_DEBT_GUIDANCE_CIQ">"c5005"</definedName>
    <definedName name="IQ_NET_DEBT_GUIDANCE_CIQ_COL">"c11652"</definedName>
    <definedName name="IQ_NET_DEBT_HIGH_EST" hidden="1">"c3518"</definedName>
    <definedName name="IQ_NET_DEBT_HIGH_EST_REUT">"c3978"</definedName>
    <definedName name="IQ_NET_DEBT_HIGH_EST_THOM" hidden="1">"c4029"</definedName>
    <definedName name="IQ_NET_DEBT_HIGH_GUIDANCE" hidden="1">"c4181"</definedName>
    <definedName name="IQ_NET_DEBT_HIGH_GUIDANCE_CIQ">"c4593"</definedName>
    <definedName name="IQ_NET_DEBT_HIGH_GUIDANCE_CIQ_COL">"c11242"</definedName>
    <definedName name="IQ_NET_DEBT_ISSUED">"c751"</definedName>
    <definedName name="IQ_NET_DEBT_ISSUED_BNK">"c752"</definedName>
    <definedName name="IQ_NET_DEBT_ISSUED_BR" hidden="1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 hidden="1">"c3519"</definedName>
    <definedName name="IQ_NET_DEBT_LOW_EST_REUT">"c3979"</definedName>
    <definedName name="IQ_NET_DEBT_LOW_EST_THOM" hidden="1">"c4030"</definedName>
    <definedName name="IQ_NET_DEBT_LOW_GUIDANCE" hidden="1">"c4221"</definedName>
    <definedName name="IQ_NET_DEBT_LOW_GUIDANCE_CIQ">"c4633"</definedName>
    <definedName name="IQ_NET_DEBT_LOW_GUIDANCE_CIQ_COL">"c11282"</definedName>
    <definedName name="IQ_NET_DEBT_MEDIAN_EST" hidden="1">"c3520"</definedName>
    <definedName name="IQ_NET_DEBT_MEDIAN_EST_REUT">"c3977"</definedName>
    <definedName name="IQ_NET_DEBT_MEDIAN_EST_THOM" hidden="1">"c4028"</definedName>
    <definedName name="IQ_NET_DEBT_NUM_EST" hidden="1">"c3515"</definedName>
    <definedName name="IQ_NET_DEBT_NUM_EST_REUT">"c3980"</definedName>
    <definedName name="IQ_NET_DEBT_NUM_EST_THOM" hidden="1">"c4031"</definedName>
    <definedName name="IQ_NET_DEBT_STDDEV_EST" hidden="1">"c3516"</definedName>
    <definedName name="IQ_NET_DEBT_STDDEV_EST_REUT">"c3981"</definedName>
    <definedName name="IQ_NET_DEBT_STDDEV_EST_THOM" hidden="1">"c4032"</definedName>
    <definedName name="IQ_NET_EARNED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>"c781"</definedName>
    <definedName name="IQ_NET_INC_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>"c344"</definedName>
    <definedName name="IQ_NET_INC_BEFORE_1">"c1368"</definedName>
    <definedName name="IQ_NET_INC_CF">"c793"</definedName>
    <definedName name="IQ_NET_INC_CF_1">"c1397"</definedName>
    <definedName name="IQ_NET_INC_GROWTH_1" hidden="1">"c158"</definedName>
    <definedName name="IQ_NET_INC_GROWTH_2" hidden="1">"c162"</definedName>
    <definedName name="IQ_NET_INC_MARGIN">"c794"</definedName>
    <definedName name="IQ_NET_INC_MARGIN_1">"c1398"</definedName>
    <definedName name="IQ_NET_INCOME_FDIC" hidden="1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 hidden="1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 hidden="1">"c765"</definedName>
    <definedName name="IQ_NET_INT_INC_FIN">"c766"</definedName>
    <definedName name="IQ_NET_INT_INC_TOTAL_REV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"c764"</definedName>
    <definedName name="IQ_NET_INTEREST_INC_1">"c1392"</definedName>
    <definedName name="IQ_NET_INTEREST_INC_AFTER_LL">"c1604"</definedName>
    <definedName name="IQ_NET_INTEREST_INC_INTERNATIONAL_OPS_FFIEC">"c15375"</definedName>
    <definedName name="IQ_NET_INTEREST_MARGIN_FDIC" hidden="1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 hidden="1">"c6743"</definedName>
    <definedName name="IQ_NET_LOANS_LEASES_DEPOSITS_FDIC" hidden="1">"c6742"</definedName>
    <definedName name="IQ_NET_LOANS_TOTAL_DEPOSITS">"c779"</definedName>
    <definedName name="IQ_NET_LOSSES">"c15873"</definedName>
    <definedName name="IQ_NET_NONINTEREST_INC_EXP_INTERNATIONAL_OPS_FFIEC">"c15387"</definedName>
    <definedName name="IQ_NET_OPERATING_INCOME_ASSETS_FDIC" hidden="1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>"c780"</definedName>
    <definedName name="IQ_NET_SECURITIZATION_INC_FOREIGN_FFIEC">"c15379"</definedName>
    <definedName name="IQ_NET_SECURITIZATION_INCOME_FDIC" hidden="1">"c6669"</definedName>
    <definedName name="IQ_NET_SERVICING_FEES_FDIC" hidden="1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 hidden="1">"c2198"</definedName>
    <definedName name="IQ_NEXT_CALL_PRICE" hidden="1">"c2199"</definedName>
    <definedName name="IQ_NEXT_EARNINGS_DATE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 hidden="1">"c2222"</definedName>
    <definedName name="IQ_NI_ACT_OR_EST_REUT">"c5468"</definedName>
    <definedName name="IQ_NI_ACT_OR_EST_THOM" hidden="1">"c5306"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AVG_ASSETS_FFIEC">"c13370"</definedName>
    <definedName name="IQ_NI_BANK_AND_NONCONTROLLING_INTEREST_FFIEC">"c15365"</definedName>
    <definedName name="IQ_NI_BEFORE_CAPITALIZED">"c792"</definedName>
    <definedName name="IQ_NI_BEFORE_INTERNAL_ALLOCATIONS_FOREIGN_FFIEC">"c15393"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>"c1716"</definedName>
    <definedName name="IQ_NI_EST_REUT">"c5368"</definedName>
    <definedName name="IQ_NI_EST_THOM" hidden="1">"c5126"</definedName>
    <definedName name="IQ_NI_FFIEC">"c13034"</definedName>
    <definedName name="IQ_NI_GAAP_GUIDANCE" hidden="1">"c4470"</definedName>
    <definedName name="IQ_NI_GAAP_GUIDANCE_CIQ">"c5008"</definedName>
    <definedName name="IQ_NI_GAAP_GUIDANCE_CIQ_COL">"c11655"</definedName>
    <definedName name="IQ_NI_GAAP_HIGH_GUIDANCE" hidden="1">"c4177"</definedName>
    <definedName name="IQ_NI_GAAP_HIGH_GUIDANCE_CIQ">"c4589"</definedName>
    <definedName name="IQ_NI_GAAP_HIGH_GUIDANCE_CIQ_COL">"c11238"</definedName>
    <definedName name="IQ_NI_GAAP_LOW_GUIDANCE" hidden="1">"c4217"</definedName>
    <definedName name="IQ_NI_GAAP_LOW_GUIDANCE_CIQ">"c4629"</definedName>
    <definedName name="IQ_NI_GAAP_LOW_GUIDANCE_CIQ_COL">"c11278"</definedName>
    <definedName name="IQ_NI_GUIDANCE" hidden="1">"c4469"</definedName>
    <definedName name="IQ_NI_GUIDANCE_CIQ">"c5007"</definedName>
    <definedName name="IQ_NI_GUIDANCE_CIQ_COL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>"c1723"</definedName>
    <definedName name="IQ_NI_GW_EST_REUT">"c5375"</definedName>
    <definedName name="IQ_NI_GW_EST_THOM">"c5133"</definedName>
    <definedName name="IQ_NI_GW_GUIDANCE" hidden="1">"c4471"</definedName>
    <definedName name="IQ_NI_GW_GUIDANCE_CIQ">"c5009"</definedName>
    <definedName name="IQ_NI_GW_GUIDANCE_CIQ_COL">"c11656"</definedName>
    <definedName name="IQ_NI_GW_HIGH_EST">"c1725"</definedName>
    <definedName name="IQ_NI_GW_HIGH_EST_REUT">"c5377"</definedName>
    <definedName name="IQ_NI_GW_HIGH_EST_THOM">"c5135"</definedName>
    <definedName name="IQ_NI_GW_HIGH_GUIDANCE" hidden="1">"c4178"</definedName>
    <definedName name="IQ_NI_GW_HIGH_GUIDANCE_CIQ">"c4590"</definedName>
    <definedName name="IQ_NI_GW_HIGH_GUIDANCE_CIQ_COL">"c11239"</definedName>
    <definedName name="IQ_NI_GW_LOW_EST">"c1726"</definedName>
    <definedName name="IQ_NI_GW_LOW_EST_REUT">"c5378"</definedName>
    <definedName name="IQ_NI_GW_LOW_EST_THOM">"c5136"</definedName>
    <definedName name="IQ_NI_GW_LOW_GUIDANCE" hidden="1">"c4218"</definedName>
    <definedName name="IQ_NI_GW_LOW_GUIDANCE_CIQ">"c4630"</definedName>
    <definedName name="IQ_NI_GW_LOW_GUIDANCE_CIQ_COL">"c11279"</definedName>
    <definedName name="IQ_NI_GW_MEDIAN_EST">"c1724"</definedName>
    <definedName name="IQ_NI_GW_MEDIAN_EST_REUT">"c5376"</definedName>
    <definedName name="IQ_NI_GW_MEDIAN_EST_THOM">"c5134"</definedName>
    <definedName name="IQ_NI_GW_NUM_EST">"c1727"</definedName>
    <definedName name="IQ_NI_GW_NUM_EST_REUT">"c5379"</definedName>
    <definedName name="IQ_NI_GW_NUM_EST_THOM">"c5137"</definedName>
    <definedName name="IQ_NI_GW_STDDEV_EST">"c1728"</definedName>
    <definedName name="IQ_NI_GW_STDDEV_EST_REUT">"c5380"</definedName>
    <definedName name="IQ_NI_GW_STDDEV_EST_THOM">"c5138"</definedName>
    <definedName name="IQ_NI_HIGH_EST">"c1718"</definedName>
    <definedName name="IQ_NI_HIGH_EST_REUT">"c5370"</definedName>
    <definedName name="IQ_NI_HIGH_EST_THOM" hidden="1">"c5128"</definedName>
    <definedName name="IQ_NI_HIGH_GUIDANCE" hidden="1">"c4176"</definedName>
    <definedName name="IQ_NI_HIGH_GUIDANCE_CIQ">"c4588"</definedName>
    <definedName name="IQ_NI_HIGH_GUIDANCE_CIQ_COL">"c11237"</definedName>
    <definedName name="IQ_NI_LOW_EST">"c1719"</definedName>
    <definedName name="IQ_NI_LOW_EST_REUT">"c5371"</definedName>
    <definedName name="IQ_NI_LOW_EST_THOM" hidden="1">"c5129"</definedName>
    <definedName name="IQ_NI_LOW_GUIDANCE" hidden="1">"c4216"</definedName>
    <definedName name="IQ_NI_LOW_GUIDANCE_CIQ">"c4628"</definedName>
    <definedName name="IQ_NI_LOW_GUIDANCE_CIQ_COL">"c11277"</definedName>
    <definedName name="IQ_NI_MARGIN">"c794"</definedName>
    <definedName name="IQ_NI_MEDIAN_EST">"c1717"</definedName>
    <definedName name="IQ_NI_MEDIAN_EST_REUT">"c5369"</definedName>
    <definedName name="IQ_NI_MEDIAN_EST_THOM" hidden="1">"c5127"</definedName>
    <definedName name="IQ_NI_NON_CONTROLLING_INTERESTS_FFIEC">"c15366"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NUM_EST_THOM" hidden="1">"c5130"</definedName>
    <definedName name="IQ_NI_REPORTED_DET_EST_ORIGIN" hidden="1">"c12588"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BC_ACT_OR_EST" hidden="1">"c4474"</definedName>
    <definedName name="IQ_NI_SBC_ACT_OR_EST_CIQ">"c5012"</definedName>
    <definedName name="IQ_NI_SBC_EST" hidden="1">"c4473"</definedName>
    <definedName name="IQ_NI_SBC_GUIDANCE">"c4475"</definedName>
    <definedName name="IQ_NI_SBC_GUIDANCE_CIQ">"c5013"</definedName>
    <definedName name="IQ_NI_SBC_GUIDANCE_CIQ_COL">"c11660"</definedName>
    <definedName name="IQ_NI_SBC_GW_ACT_OR_EST" hidden="1">"c4478"</definedName>
    <definedName name="IQ_NI_SBC_GW_ACT_OR_EST_CIQ">"c5016"</definedName>
    <definedName name="IQ_NI_SBC_GW_EST" hidden="1">"c4477"</definedName>
    <definedName name="IQ_NI_SBC_GW_GUIDANCE">"c4479"</definedName>
    <definedName name="IQ_NI_SBC_GW_GUIDANCE_CIQ">"c5017"</definedName>
    <definedName name="IQ_NI_SBC_GW_GUIDANCE_CIQ_COL">"c11664"</definedName>
    <definedName name="IQ_NI_SBC_GW_HIGH_EST" hidden="1">"c4480"</definedName>
    <definedName name="IQ_NI_SBC_GW_HIGH_GUIDANCE">"c4187"</definedName>
    <definedName name="IQ_NI_SBC_GW_HIGH_GUIDANCE_CIQ">"c4599"</definedName>
    <definedName name="IQ_NI_SBC_GW_HIGH_GUIDANCE_CIQ_COL">"c11248"</definedName>
    <definedName name="IQ_NI_SBC_GW_LOW_EST" hidden="1">"c4481"</definedName>
    <definedName name="IQ_NI_SBC_GW_LOW_GUIDANCE">"c4227"</definedName>
    <definedName name="IQ_NI_SBC_GW_LOW_GUIDANCE_CIQ">"c4639"</definedName>
    <definedName name="IQ_NI_SBC_GW_LOW_GUIDANCE_CIQ_COL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>"c4186"</definedName>
    <definedName name="IQ_NI_SBC_HIGH_GUIDANCE_CIQ">"c4598"</definedName>
    <definedName name="IQ_NI_SBC_HIGH_GUIDANCE_CIQ_COL">"c11247"</definedName>
    <definedName name="IQ_NI_SBC_LOW_EST" hidden="1">"c4487"</definedName>
    <definedName name="IQ_NI_SBC_LOW_GUIDANCE">"c4226"</definedName>
    <definedName name="IQ_NI_SBC_LOW_GUIDANCE_CIQ">"c4638"</definedName>
    <definedName name="IQ_NI_SBC_LOW_GUIDANCE_CIQ_COL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>"c795"</definedName>
    <definedName name="IQ_NI_STDDEV_EST">"c1721"</definedName>
    <definedName name="IQ_NI_STDDEV_EST_REUT">"c5373"</definedName>
    <definedName name="IQ_NI_STDDEV_EST_THOM" hidden="1">"c5131"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I_INCL_UNCONSOL">"c16068"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_ALLOW_RECEIVABLES_FFIEC">"c13353"</definedName>
    <definedName name="IQ_NON_ACCRUAL_ASSET_SOLD_DURING_QTR_FFIEC">"c15350"</definedName>
    <definedName name="IQ_NON_ACCRUAL_LOANS">"c796"</definedName>
    <definedName name="IQ_NON_CASH">"c797"</definedName>
    <definedName name="IQ_NON_CASH_1">"c1399"</definedName>
    <definedName name="IQ_NON_CASH_ITEMS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>"c798"</definedName>
    <definedName name="IQ_NON_INS_REV">"c799"</definedName>
    <definedName name="IQ_NON_INT_BAL_OTHER_INSTITUTIONS_FFIEC">"c12950"</definedName>
    <definedName name="IQ_NON_INT_BEAR_CD">"c800"</definedName>
    <definedName name="IQ_NON_INT_BEARING_DEPOSITS">"c800"</definedName>
    <definedName name="IQ_NON_INT_DEPOSITS_DOM_FFIEC">"c12851"</definedName>
    <definedName name="IQ_NON_INT_DEPOSITS_FOREIGN_FFIEC">"c12854"</definedName>
    <definedName name="IQ_NON_INT_EXP">"c801"</definedName>
    <definedName name="IQ_NON_INT_EXP_AVG_ASSETS_FFIEC">"c18878"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 hidden="1">"c6579"</definedName>
    <definedName name="IQ_NON_INT_EXPENSE_AVG_ASSET">"c15708"</definedName>
    <definedName name="IQ_NON_INT_EXPENSE_FFIEC">"c13028"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AVG_ASSETS_FFIEC">"c13359"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 hidden="1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>"c801"</definedName>
    <definedName name="IQ_NON_INTEREST_EXP_1">"c1400"</definedName>
    <definedName name="IQ_NON_INTEREST_INC">"c802"</definedName>
    <definedName name="IQ_NON_INTEREST_INC_1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EQUITY">"c15702"</definedName>
    <definedName name="IQ_NON_PERF_ASSETS_LOANS_OREO">"c15701"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ASSETS_FFIEC">"c13859"</definedName>
    <definedName name="IQ_NON_PERFORMING_LOANS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>"c13078"</definedName>
    <definedName name="IQ_NONCASH_PENSION_EXP">"c3000"</definedName>
    <definedName name="IQ_NONCORE_ASSETS_TOT_FFIEC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 hidden="1">"c6394"</definedName>
    <definedName name="IQ_NONINTEREST_BEARING_CASH_FFIEC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>"c15376"</definedName>
    <definedName name="IQ_NONINTEREST_INCOME_EARNING_ASSETS_FDIC" hidden="1">"c6727"</definedName>
    <definedName name="IQ_NONMORTGAGE_SERVICING_FDIC" hidden="1">"c6336"</definedName>
    <definedName name="IQ_NONQUALIFYING_PREFERRED_T1_FFIEC">"c13134"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FC_UNUSED_UNUSED_UNUSED" hidden="1">"c8468"</definedName>
    <definedName name="IQ_NONRES_FIXED_INVEST_PRIV_APR_UNUSED">"c7588"</definedName>
    <definedName name="IQ_NONRES_FIXED_INVEST_PRIV_APR_UNUSED_UNUSED_UNUSED" hidden="1">"c7588"</definedName>
    <definedName name="IQ_NONRES_FIXED_INVEST_PRIV_FC_UNUSED">"c7808"</definedName>
    <definedName name="IQ_NONRES_FIXED_INVEST_PRIV_FC_UNUSED_UNUSED_UNUSED" hidden="1">"c7808"</definedName>
    <definedName name="IQ_NONRES_FIXED_INVEST_PRIV_POP_FC_UNUSED">"c8028"</definedName>
    <definedName name="IQ_NONRES_FIXED_INVEST_PRIV_POP_FC_UNUSED_UNUSED_UNUSED" hidden="1">"c8028"</definedName>
    <definedName name="IQ_NONRES_FIXED_INVEST_PRIV_POP_UNUSED">"c7148"</definedName>
    <definedName name="IQ_NONRES_FIXED_INVEST_PRIV_POP_UNUSED_UNUSED_UNUSED" hidden="1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NUSED_UNUSED_UNUSED" hidden="1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FC_UNUSED_UNUSED_UNUSED" hidden="1">"c8248"</definedName>
    <definedName name="IQ_NONRES_FIXED_INVEST_PRIV_YOY_UNUSED">"c7368"</definedName>
    <definedName name="IQ_NONRES_FIXED_INVEST_PRIV_YOY_UNUSED_UNUSED_UNUSED" hidden="1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 hidden="1">"c6552"</definedName>
    <definedName name="IQ_NONUTIL_REV">"c2089"</definedName>
    <definedName name="IQ_NORM_EPS_ACT_OR_EST">"c2249"</definedName>
    <definedName name="IQ_NORM_EPS_ACT_OR_EST_CIQ">"c5069"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TES_PAY_1">"c1423"</definedName>
    <definedName name="IQ_NOTIONAL_AMOUNT_CREDIT_DERIVATIVES_FDIC" hidden="1">"c6507"</definedName>
    <definedName name="IQ_NOTIONAL_AMT_DERIVATIVES_BENEFICIARY_FFIEC">"c13118"</definedName>
    <definedName name="IQ_NOTIONAL_AMT_DERIVATIVES_GUARANTOR_FFIEC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CONTRIBUTORS">"c13739"</definedName>
    <definedName name="IQ_NUM_OFFICES" hidden="1">"c2088"</definedName>
    <definedName name="IQ_NUMBER_ADRHOLDERS">"c1970"</definedName>
    <definedName name="IQ_NUMBER_CELL_SITES">"c15762"</definedName>
    <definedName name="IQ_NUMBER_DAYS">"c1904"</definedName>
    <definedName name="IQ_NUMBER_DEPOSITS_LESS_THAN_100K_FDIC" hidden="1">"c6495"</definedName>
    <definedName name="IQ_NUMBER_DEPOSITS_MORE_THAN_100K_FDIC" hidden="1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CLASSB" hidden="1">"c1969"</definedName>
    <definedName name="IQ_NUMBER_SHAREHOLDERS_OTHER">"c1969"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 hidden="1">"c6447"</definedName>
    <definedName name="IQ_OBLIGATIONS_STATES_FDIC" hidden="1">"c6431"</definedName>
    <definedName name="IQ_OCCUPANCY_CONSOL">"c8840"</definedName>
    <definedName name="IQ_OCCUPANCY_EXP_AVG_ASSETS_FFIEC">"c13372"</definedName>
    <definedName name="IQ_OCCUPANCY_EXP_OPERATING_INC_FFIEC">"c13380"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"c12732"</definedName>
    <definedName name="IQ_OG_DAILY_PRDUCTION_GROWTH_GAS_EQUIVALENT">"c12733"</definedName>
    <definedName name="IQ_OG_DAILY_PRDUCTION_GROWTH_NGL">"c12734"</definedName>
    <definedName name="IQ_OG_DAILY_PRDUCTION_GROWTH_OIL">"c12735"</definedName>
    <definedName name="IQ_OG_DAILY_PRDUCTION_GROWTH_OIL_EQUIVALENT">"c12736"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>"c10096"</definedName>
    <definedName name="IQ_OG_GROSS_OPERATED_WELLS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 hidden="1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"c12737"</definedName>
    <definedName name="IQ_OG_PRDUCTION_GROWTH_GAS_EQUIVALENT">"c12738"</definedName>
    <definedName name="IQ_OG_PRDUCTION_GROWTH_NGL">"c12739"</definedName>
    <definedName name="IQ_OG_PRDUCTION_GROWTH_OIL">"c12740"</definedName>
    <definedName name="IQ_OG_PRDUCTION_GROWTH_OIL_EQUIVALENT">"c12741"</definedName>
    <definedName name="IQ_OG_PRDUCTION_GROWTH_TOAL">"c12742"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 hidden="1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 hidden="1">1</definedName>
    <definedName name="IQ_OPENPRICE">"c848"</definedName>
    <definedName name="IQ_OPER_INC">"c849"</definedName>
    <definedName name="IQ_OPER_INC_ACT_OR_EST" hidden="1">"c2220"</definedName>
    <definedName name="IQ_OPER_INC_ACT_OR_EST_REUT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>"c1688"</definedName>
    <definedName name="IQ_OPER_INC_EST_REUT">"c5340"</definedName>
    <definedName name="IQ_OPER_INC_EST_THOM" hidden="1">"c5112"</definedName>
    <definedName name="IQ_OPER_INC_FIN">"c851"</definedName>
    <definedName name="IQ_OPER_INC_HIGH_EST">"c1690"</definedName>
    <definedName name="IQ_OPER_INC_HIGH_EST_REUT">"c5342"</definedName>
    <definedName name="IQ_OPER_INC_HIGH_EST_THOM" hidden="1">"c5114"</definedName>
    <definedName name="IQ_OPER_INC_INS">"c852"</definedName>
    <definedName name="IQ_OPER_INC_LOW_EST">"c1691"</definedName>
    <definedName name="IQ_OPER_INC_LOW_EST_REUT">"c5343"</definedName>
    <definedName name="IQ_OPER_INC_LOW_EST_THOM" hidden="1">"c5115"</definedName>
    <definedName name="IQ_OPER_INC_MARGIN">"c362"</definedName>
    <definedName name="IQ_OPER_INC_MARGIN_1">"c1448"</definedName>
    <definedName name="IQ_OPER_INC_MEDIAN_EST">"c1689"</definedName>
    <definedName name="IQ_OPER_INC_MEDIAN_EST_REUT">"c5341"</definedName>
    <definedName name="IQ_OPER_INC_MEDIAN_EST_THOM" hidden="1">"c5113"</definedName>
    <definedName name="IQ_OPER_INC_NUM_EST">"c1692"</definedName>
    <definedName name="IQ_OPER_INC_NUM_EST_REUT">"c5344"</definedName>
    <definedName name="IQ_OPER_INC_NUM_EST_THOM" hidden="1">"c5116"</definedName>
    <definedName name="IQ_OPER_INC_RE">"c6240"</definedName>
    <definedName name="IQ_OPER_INC_REIT">"c853"</definedName>
    <definedName name="IQ_OPER_INC_STDDEV_EST">"c1693"</definedName>
    <definedName name="IQ_OPER_INC_STDDEV_EST_REUT">"c5345"</definedName>
    <definedName name="IQ_OPER_INC_STDDEV_EST_THOM" hidden="1">"c5117"</definedName>
    <definedName name="IQ_OPER_INC_UTI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 hidden="1">"c2116"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OS">"c858"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>"c12831"</definedName>
    <definedName name="IQ_OREO_FOREIGN_FDIC" hidden="1">"c6460"</definedName>
    <definedName name="IQ_OREO_FOREIGN_FFIEC">"c15273"</definedName>
    <definedName name="IQ_OREO_MULTI_FAMILY_RESIDENTIAL_FDIC" hidden="1">"c6455"</definedName>
    <definedName name="IQ_OREO_OTHER_FFIEC">"c12833"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>"c859"</definedName>
    <definedName name="IQ_OTHER_ADJUSTMENTS_COVERED">"c9961"</definedName>
    <definedName name="IQ_OTHER_ADJUSTMENTS_FFIEC">"c12972"</definedName>
    <definedName name="IQ_OTHER_ADJUSTMENTS_GROUP">"c9947"</definedName>
    <definedName name="IQ_OTHER_AFFO">"c16180"</definedName>
    <definedName name="IQ_OTHER_AMORT">"c5563"</definedName>
    <definedName name="IQ_OTHER_AMORT_BNK">"c5565"</definedName>
    <definedName name="IQ_OTHER_AMORT_BR" hidden="1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 hidden="1">"c862"</definedName>
    <definedName name="IQ_OTHER_ASSETS_FDIC" hidden="1">"c6338"</definedName>
    <definedName name="IQ_OTHER_ASSETS_FFIEC">"c12848"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TOTAL_FFIEC">"c12841"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 hidden="1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>"c868"</definedName>
    <definedName name="IQ_OTHER_CA_SUPPL">"c869"</definedName>
    <definedName name="IQ_OTHER_CA_SUPPL_BNK">"c870"</definedName>
    <definedName name="IQ_OTHER_CA_SUPPL_BR" hidden="1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 hidden="1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 hidden="1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>"c868"</definedName>
    <definedName name="IQ_OTHER_CURRENT_ASSETS_1">"c1403"</definedName>
    <definedName name="IQ_OTHER_CURRENT_LIAB">"c877"</definedName>
    <definedName name="IQ_OTHER_CURRENT_LIAB_1">"c1404"</definedName>
    <definedName name="IQ_OTHER_DEBT">"c2507"</definedName>
    <definedName name="IQ_OTHER_DEBT_PCT">"c2508"</definedName>
    <definedName name="IQ_OTHER_DEBT_SEC_DOM_AVAIL_SALE_FFIEC">"c12803"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FOREIGN_FFIEC">"c12790"</definedName>
    <definedName name="IQ_OTHER_DEBT_SECURITIES_QUARTERLY_AVG_FFIEC">"c15473"</definedName>
    <definedName name="IQ_OTHER_DEDUCTIONS_LEVERAGE_RATIO_FFIEC">"c13158"</definedName>
    <definedName name="IQ_OTHER_DEP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 hidden="1">"c6302"</definedName>
    <definedName name="IQ_OTHER_EARNING">"c1609"</definedName>
    <definedName name="IQ_OTHER_EPRA_NAV_ADJ">"c16004"</definedName>
    <definedName name="IQ_OTHER_EPRA_NNAV_ADJ">"c16009"</definedName>
    <definedName name="IQ_OTHER_EQUITY">"c886"</definedName>
    <definedName name="IQ_OTHER_EQUITY_BNK">"c887"</definedName>
    <definedName name="IQ_OTHER_EQUITY_BR" hidden="1">"c888"</definedName>
    <definedName name="IQ_OTHER_EQUITY_CAPITAL_COMPS_FFIEC">"c12880"</definedName>
    <definedName name="IQ_OTHER_EQUITY_FFIEC">"c12879"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EXP_OPERATING_INC_FFIEC">"c13381"</definedName>
    <definedName name="IQ_OTHER_FAD">"c16184"</definedName>
    <definedName name="IQ_OTHER_FINANCE_ACT">"c893"</definedName>
    <definedName name="IQ_OTHER_FINANCE_ACT_BNK">"c894"</definedName>
    <definedName name="IQ_OTHER_FINANCE_ACT_BR" hidden="1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 hidden="1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 hidden="1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>"c907"</definedName>
    <definedName name="IQ_OTHER_INTAN_BNK">"c908"</definedName>
    <definedName name="IQ_OTHER_INTAN_BR" hidden="1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ASSETS_FFIEC">"c12837"</definedName>
    <definedName name="IQ_OTHER_INTANGIBLE_ASSETS_TOT_FFIEC">"c12840"</definedName>
    <definedName name="IQ_OTHER_INTANGIBLE_FDIC" hidden="1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 hidden="1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 hidden="1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INVESTING_1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>"c930"</definedName>
    <definedName name="IQ_OTHER_LIAB_BNK">"c931"</definedName>
    <definedName name="IQ_OTHER_LIAB_BR" hidden="1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 hidden="1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 hidden="1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>"c945"</definedName>
    <definedName name="IQ_OTHER_LOANS_CHARGE_OFFS_FDIC" hidden="1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 hidden="1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 hidden="1">"c6322"</definedName>
    <definedName name="IQ_OTHER_LOANS_LL_REC_DOM_FFIEC">"c12914"</definedName>
    <definedName name="IQ_OTHER_LOANS_NET_CHARGE_OFFS_FDIC" hidden="1">"c6639"</definedName>
    <definedName name="IQ_OTHER_LOANS_NON_ACCRUAL_FFIEC">"c13327"</definedName>
    <definedName name="IQ_OTHER_LOANS_RECOVERIES_FDIC" hidden="1">"c6620"</definedName>
    <definedName name="IQ_OTHER_LOANS_RISK_BASED_FFIEC">"c13435"</definedName>
    <definedName name="IQ_OTHER_LOANS_TOTAL_FDIC" hidden="1">"c6432"</definedName>
    <definedName name="IQ_OTHER_LOANS_TOTAL_LOANS">"c15716"</definedName>
    <definedName name="IQ_OTHER_LOANS_TRADING_DOM_FFIEC">"c12936"</definedName>
    <definedName name="IQ_OTHER_LONG_TERM">"c946"</definedName>
    <definedName name="IQ_OTHER_LONG_TERM_1">"c1409"</definedName>
    <definedName name="IQ_OTHER_LT_ASSETS">"c946"</definedName>
    <definedName name="IQ_OTHER_LT_ASSETS_BNK">"c947"</definedName>
    <definedName name="IQ_OTHER_LT_ASSETS_BR" hidden="1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BS_AVAIL_SALE_FFIEC">"c12801"</definedName>
    <definedName name="IQ_OTHER_MBS_FFIEC">"c12787"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 hidden="1">"c15931"</definedName>
    <definedName name="IQ_OTHER_NET">"c959"</definedName>
    <definedName name="IQ_OTHER_NET_1">"c1453"</definedName>
    <definedName name="IQ_OTHER_NON_INT_ALLOCATIONS_FFIEC">"c13065"</definedName>
    <definedName name="IQ_OTHER_NON_INT_EXP">"c953"</definedName>
    <definedName name="IQ_OTHER_NON_INT_EXP_FDIC" hidden="1">"c6578"</definedName>
    <definedName name="IQ_OTHER_NON_INT_EXP_FFIEC">"c13027"</definedName>
    <definedName name="IQ_OTHER_NON_INT_EXP_TOTAL">"c954"</definedName>
    <definedName name="IQ_OTHER_NON_INT_EXPENSE_FDIC" hidden="1">"c6679"</definedName>
    <definedName name="IQ_OTHER_NON_INT_INC">"c955"</definedName>
    <definedName name="IQ_OTHER_NON_INT_INC_FDIC" hidden="1">"c6676"</definedName>
    <definedName name="IQ_OTHER_NON_INT_INC_OPERATING_INC_FFIEC">"c13392"</definedName>
    <definedName name="IQ_OTHER_NON_INT_INCOME_FFIEC">"c13016"</definedName>
    <definedName name="IQ_OTHER_NON_OPER_EXP">"c956"</definedName>
    <definedName name="IQ_OTHER_NON_OPER_EXP_BR" hidden="1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 hidden="1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_REC">"c968"</definedName>
    <definedName name="IQ_OTHER_NON_REC_BNK">"c969"</definedName>
    <definedName name="IQ_OTHER_NON_REC_BR">"c970"</definedName>
    <definedName name="IQ_OTHER_NON_REC_FIN">"c971"</definedName>
    <definedName name="IQ_OTHER_NON_REC_INS">"c972"</definedName>
    <definedName name="IQ_OTHER_NON_REC_REIT">"c973"</definedName>
    <definedName name="IQ_OTHER_NON_REC_SUPPL">"c974"</definedName>
    <definedName name="IQ_OTHER_NON_REC_SUPPL_BNK">"c975"</definedName>
    <definedName name="IQ_OTHER_NON_REC_SUPPL_BR">"c976"</definedName>
    <definedName name="IQ_OTHER_NON_REC_SUPPL_FIN">"c977"</definedName>
    <definedName name="IQ_OTHER_NON_REC_SUPPL_INS">"c978"</definedName>
    <definedName name="IQ_OTHER_NON_REC_SUPPL_REIT">"c979"</definedName>
    <definedName name="IQ_OTHER_NON_REC_SUPPL_UTI">"c980"</definedName>
    <definedName name="IQ_OTHER_NON_REC_UTI">"c981"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 hidden="1">"c6533"</definedName>
    <definedName name="IQ_OTHER_OPER">"c982"</definedName>
    <definedName name="IQ_OTHER_OPER_ACT">"c983"</definedName>
    <definedName name="IQ_OTHER_OPER_ACT_BNK">"c984"</definedName>
    <definedName name="IQ_OTHER_OPER_ACT_BR" hidden="1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 hidden="1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 hidden="1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 hidden="1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OVER_TOTAL">"c13770"</definedName>
    <definedName name="IQ_OTHER_PC_WRITTEN">"c1006"</definedName>
    <definedName name="IQ_OTHER_PROP">"c8764"</definedName>
    <definedName name="IQ_OTHER_PROP_OPERATING_EXPENSE">"c16043"</definedName>
    <definedName name="IQ_OTHER_PROP_OPERATING_REVENUE">"c16027"</definedName>
    <definedName name="IQ_OTHER_RE_OWNED_FDIC" hidden="1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 hidden="1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 hidden="1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REVENUE_1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>"c8788"</definedName>
    <definedName name="IQ_OTHER_SAVINGS_DEPOSITS_FDIC" hidden="1">"c6554"</definedName>
    <definedName name="IQ_OTHER_SAVINGS_DEPOSITS_NON_TRANS_ACCTS_FFIEC">"c15331"</definedName>
    <definedName name="IQ_OTHER_SECURITIES_QUARTERLY_AVG_FFIEC">"c15472"</definedName>
    <definedName name="IQ_OTHER_SQ_FT">"c8780"</definedName>
    <definedName name="IQ_OTHER_STRIKE_PRICE_GRANTED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 hidden="1">"c6504"</definedName>
    <definedName name="IQ_OTHER_UNDRAWN">"c2522"</definedName>
    <definedName name="IQ_OTHER_UNITS">"c8772"</definedName>
    <definedName name="IQ_OTHER_UNUSAL">"c998"</definedName>
    <definedName name="IQ_OTHER_UNUSAL_BNK">"c999"</definedName>
    <definedName name="IQ_OTHER_UNUSAL_BR">"c1000"</definedName>
    <definedName name="IQ_OTHER_UNUSAL_FIN">"c1001"</definedName>
    <definedName name="IQ_OTHER_UNUSAL_INS">"c1002"</definedName>
    <definedName name="IQ_OTHER_UNUSAL_REIT">"c1003"</definedName>
    <definedName name="IQ_OTHER_UNUSAL_SUPPL">"c1004"</definedName>
    <definedName name="IQ_OTHER_UNUSAL_SUPPL_BNK">"c1005"</definedName>
    <definedName name="IQ_OTHER_UNUSAL_SUPPL_BR">"c1006"</definedName>
    <definedName name="IQ_OTHER_UNUSAL_SUPPL_FIN">"c1007"</definedName>
    <definedName name="IQ_OTHER_UNUSAL_SUPPL_INS">"c1008"</definedName>
    <definedName name="IQ_OTHER_UNUSAL_SUPPL_REIT">"c1009"</definedName>
    <definedName name="IQ_OTHER_UNUSAL_SUPPL_UTI">"c1010"</definedName>
    <definedName name="IQ_OTHER_UNUSAL_UTI">"c1011"</definedName>
    <definedName name="IQ_OTHER_UNUSED_COMMITMENTS_FDIC" hidden="1">"c6530"</definedName>
    <definedName name="IQ_OTHER_UNUSED_FFIEC">"c13248"</definedName>
    <definedName name="IQ_OTHER_UNUSUAL">"c1488"</definedName>
    <definedName name="IQ_OTHER_UNUSUAL_BNK">"c1560"</definedName>
    <definedName name="IQ_OTHER_UNUSUAL_BR" hidden="1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 hidden="1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SUPPLE">"c13816"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"c1022"</definedName>
    <definedName name="IQ_OUTSTANDING_BS_DATE_1">"c2128"</definedName>
    <definedName name="IQ_OUTSTANDING_FILING_DATE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 hidden="1">"c2160"</definedName>
    <definedName name="IQ_PART_TIME">"c1024"</definedName>
    <definedName name="IQ_PARTICIPATION_POOLS_RESIDENTIAL_MORTGAGES_FDIC" hidden="1">"c6403"</definedName>
    <definedName name="IQ_PARTICIPATIONS_ACCEPTANCES_FFIEC">"c13254"</definedName>
    <definedName name="IQ_PARTNERSHIP_INC_RE">"c12039"</definedName>
    <definedName name="IQ_PASS_THROUGH_FNMA_GNMA_TRADING_FFIEC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>"c13416"</definedName>
    <definedName name="IQ_PAY_ACCRUED">"c8"</definedName>
    <definedName name="IQ_PAY_ACCRUED_1">"c1457"</definedName>
    <definedName name="IQ_PAYOUT_RATIO">"c1900"</definedName>
    <definedName name="IQ_PBV">"c1025"</definedName>
    <definedName name="IQ_PBV_AVG">"c1026"</definedName>
    <definedName name="IQ_PBV_FWD">"c15235"</definedName>
    <definedName name="IQ_PBV_FWD_REUT">"c15238"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 hidden="1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 hidden="1">"c4049"</definedName>
    <definedName name="IQ_PE_EXCL_FWD_THOM" hidden="1">"c4056"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 hidden="1">"c4052"</definedName>
    <definedName name="IQ_PEG_FWD_THOM" hidden="1">"c4059"</definedName>
    <definedName name="IQ_PENETRATION_BASIC_CABLE">"c2850"</definedName>
    <definedName name="IQ_PENETRATION_BBAND">"c2852"</definedName>
    <definedName name="IQ_PENETRATION_BBAND_THP">"c2851"</definedName>
    <definedName name="IQ_PENETRATION_PHONE">"c2853"</definedName>
    <definedName name="IQ_PENETRATION_VIDEO">"c2850"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>"c3959"</definedName>
    <definedName name="IQ_PERCENT_CHANGE_EST_5YR_GROWTH_RATE_12MONTHS_THOM" hidden="1">"c5269"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>"c3960"</definedName>
    <definedName name="IQ_PERCENT_CHANGE_EST_5YR_GROWTH_RATE_18MONTHS_THOM" hidden="1">"c5270"</definedName>
    <definedName name="IQ_PERCENT_CHANGE_EST_5YR_GROWTH_RATE_3MONTHS">"c1849"</definedName>
    <definedName name="IQ_PERCENT_CHANGE_EST_5YR_GROWTH_RATE_3MONTHS_CIQ">"c3787"</definedName>
    <definedName name="IQ_PERCENT_CHANGE_EST_5YR_GROWTH_RATE_3MONTHS_REUT">"c3956"</definedName>
    <definedName name="IQ_PERCENT_CHANGE_EST_5YR_GROWTH_RATE_3MONTHS_THOM" hidden="1">"c5266"</definedName>
    <definedName name="IQ_PERCENT_CHANGE_EST_5YR_GROWTH_RATE_6MONTHS">"c1850"</definedName>
    <definedName name="IQ_PERCENT_CHANGE_EST_5YR_GROWTH_RATE_6MONTHS_CIQ">"c3788"</definedName>
    <definedName name="IQ_PERCENT_CHANGE_EST_5YR_GROWTH_RATE_6MONTHS_REUT">"c3957"</definedName>
    <definedName name="IQ_PERCENT_CHANGE_EST_5YR_GROWTH_RATE_6MONTHS_THOM" hidden="1">"c5267"</definedName>
    <definedName name="IQ_PERCENT_CHANGE_EST_5YR_GROWTH_RATE_9MONTHS">"c1851"</definedName>
    <definedName name="IQ_PERCENT_CHANGE_EST_5YR_GROWTH_RATE_9MONTHS_CIQ">"c3789"</definedName>
    <definedName name="IQ_PERCENT_CHANGE_EST_5YR_GROWTH_RATE_9MONTHS_REUT">"c3958"</definedName>
    <definedName name="IQ_PERCENT_CHANGE_EST_5YR_GROWTH_RATE_9MONTHS_THOM" hidden="1">"c5268"</definedName>
    <definedName name="IQ_PERCENT_CHANGE_EST_5YR_GROWTH_RATE_DAY">"c1846"</definedName>
    <definedName name="IQ_PERCENT_CHANGE_EST_5YR_GROWTH_RATE_DAY_CIQ">"c3785"</definedName>
    <definedName name="IQ_PERCENT_CHANGE_EST_5YR_GROWTH_RATE_DAY_REUT">"c3954"</definedName>
    <definedName name="IQ_PERCENT_CHANGE_EST_5YR_GROWTH_RATE_DAY_THOM" hidden="1">"c5264"</definedName>
    <definedName name="IQ_PERCENT_CHANGE_EST_5YR_GROWTH_RATE_MONTH">"c1848"</definedName>
    <definedName name="IQ_PERCENT_CHANGE_EST_5YR_GROWTH_RATE_MONTH_CIQ">"c3786"</definedName>
    <definedName name="IQ_PERCENT_CHANGE_EST_5YR_GROWTH_RATE_MONTH_REUT">"c3955"</definedName>
    <definedName name="IQ_PERCENT_CHANGE_EST_5YR_GROWTH_RATE_MONTH_THOM" hidden="1">"c5265"</definedName>
    <definedName name="IQ_PERCENT_CHANGE_EST_5YR_GROWTH_RATE_WEEK">"c1847"</definedName>
    <definedName name="IQ_PERCENT_CHANGE_EST_5YR_GROWTH_RATE_WEEK_CIQ">"c3797"</definedName>
    <definedName name="IQ_PERCENT_CHANGE_EST_5YR_GROWTH_RATE_WEEK_REUT">"c5435"</definedName>
    <definedName name="IQ_PERCENT_CHANGE_EST_5YR_GROWTH_RATE_WEEK_THOM" hidden="1">"c5277"</definedName>
    <definedName name="IQ_PERCENT_CHANGE_EST_CFPS_12MONTHS">"c1812"</definedName>
    <definedName name="IQ_PERCENT_CHANGE_EST_CFPS_12MONTHS_REUT">"c3924"</definedName>
    <definedName name="IQ_PERCENT_CHANGE_EST_CFPS_12MONTHS_THOM" hidden="1">"c5234"</definedName>
    <definedName name="IQ_PERCENT_CHANGE_EST_CFPS_18MONTHS">"c1813"</definedName>
    <definedName name="IQ_PERCENT_CHANGE_EST_CFPS_18MONTHS_REUT">"c3925"</definedName>
    <definedName name="IQ_PERCENT_CHANGE_EST_CFPS_18MONTHS_THOM" hidden="1">"c5235"</definedName>
    <definedName name="IQ_PERCENT_CHANGE_EST_CFPS_3MONTHS">"c1809"</definedName>
    <definedName name="IQ_PERCENT_CHANGE_EST_CFPS_3MONTHS_REUT">"c3921"</definedName>
    <definedName name="IQ_PERCENT_CHANGE_EST_CFPS_3MONTHS_THOM" hidden="1">"c5231"</definedName>
    <definedName name="IQ_PERCENT_CHANGE_EST_CFPS_6MONTHS">"c1810"</definedName>
    <definedName name="IQ_PERCENT_CHANGE_EST_CFPS_6MONTHS_REUT">"c3922"</definedName>
    <definedName name="IQ_PERCENT_CHANGE_EST_CFPS_6MONTHS_THOM" hidden="1">"c5232"</definedName>
    <definedName name="IQ_PERCENT_CHANGE_EST_CFPS_9MONTHS">"c1811"</definedName>
    <definedName name="IQ_PERCENT_CHANGE_EST_CFPS_9MONTHS_REUT">"c3923"</definedName>
    <definedName name="IQ_PERCENT_CHANGE_EST_CFPS_9MONTHS_THOM" hidden="1">"c5233"</definedName>
    <definedName name="IQ_PERCENT_CHANGE_EST_CFPS_DAY">"c1806"</definedName>
    <definedName name="IQ_PERCENT_CHANGE_EST_CFPS_DAY_REUT">"c3919"</definedName>
    <definedName name="IQ_PERCENT_CHANGE_EST_CFPS_DAY_THOM" hidden="1">"c5229"</definedName>
    <definedName name="IQ_PERCENT_CHANGE_EST_CFPS_MONTH">"c1808"</definedName>
    <definedName name="IQ_PERCENT_CHANGE_EST_CFPS_MONTH_REUT">"c3920"</definedName>
    <definedName name="IQ_PERCENT_CHANGE_EST_CFPS_MONTH_THOM" hidden="1">"c5230"</definedName>
    <definedName name="IQ_PERCENT_CHANGE_EST_CFPS_WEEK">"c1807"</definedName>
    <definedName name="IQ_PERCENT_CHANGE_EST_CFPS_WEEK_REUT">"c3962"</definedName>
    <definedName name="IQ_PERCENT_CHANGE_EST_CFPS_WEEK_THOM" hidden="1">"c5272"</definedName>
    <definedName name="IQ_PERCENT_CHANGE_EST_DPS_12MONTHS">"c1820"</definedName>
    <definedName name="IQ_PERCENT_CHANGE_EST_DPS_12MONTHS_REUT">"c3931"</definedName>
    <definedName name="IQ_PERCENT_CHANGE_EST_DPS_12MONTHS_THOM" hidden="1">"c5241"</definedName>
    <definedName name="IQ_PERCENT_CHANGE_EST_DPS_18MONTHS">"c1821"</definedName>
    <definedName name="IQ_PERCENT_CHANGE_EST_DPS_18MONTHS_REUT">"c3932"</definedName>
    <definedName name="IQ_PERCENT_CHANGE_EST_DPS_18MONTHS_THOM" hidden="1">"c5242"</definedName>
    <definedName name="IQ_PERCENT_CHANGE_EST_DPS_3MONTHS">"c1817"</definedName>
    <definedName name="IQ_PERCENT_CHANGE_EST_DPS_3MONTHS_REUT">"c3928"</definedName>
    <definedName name="IQ_PERCENT_CHANGE_EST_DPS_3MONTHS_THOM" hidden="1">"c5238"</definedName>
    <definedName name="IQ_PERCENT_CHANGE_EST_DPS_6MONTHS">"c1818"</definedName>
    <definedName name="IQ_PERCENT_CHANGE_EST_DPS_6MONTHS_REUT">"c3929"</definedName>
    <definedName name="IQ_PERCENT_CHANGE_EST_DPS_6MONTHS_THOM" hidden="1">"c5239"</definedName>
    <definedName name="IQ_PERCENT_CHANGE_EST_DPS_9MONTHS">"c1819"</definedName>
    <definedName name="IQ_PERCENT_CHANGE_EST_DPS_9MONTHS_REUT">"c3930"</definedName>
    <definedName name="IQ_PERCENT_CHANGE_EST_DPS_9MONTHS_THOM" hidden="1">"c5240"</definedName>
    <definedName name="IQ_PERCENT_CHANGE_EST_DPS_DAY">"c1814"</definedName>
    <definedName name="IQ_PERCENT_CHANGE_EST_DPS_DAY_REUT">"c3926"</definedName>
    <definedName name="IQ_PERCENT_CHANGE_EST_DPS_DAY_THOM" hidden="1">"c5236"</definedName>
    <definedName name="IQ_PERCENT_CHANGE_EST_DPS_MONTH">"c1816"</definedName>
    <definedName name="IQ_PERCENT_CHANGE_EST_DPS_MONTH_REUT">"c3927"</definedName>
    <definedName name="IQ_PERCENT_CHANGE_EST_DPS_MONTH_THOM" hidden="1">"c5237"</definedName>
    <definedName name="IQ_PERCENT_CHANGE_EST_DPS_WEEK">"c1815"</definedName>
    <definedName name="IQ_PERCENT_CHANGE_EST_DPS_WEEK_REUT">"c3963"</definedName>
    <definedName name="IQ_PERCENT_CHANGE_EST_DPS_WEEK_THOM" hidden="1">"c5273"</definedName>
    <definedName name="IQ_PERCENT_CHANGE_EST_EBITDA_12MONTHS">"c1804"</definedName>
    <definedName name="IQ_PERCENT_CHANGE_EST_EBITDA_12MONTHS_CIQ">"c3748"</definedName>
    <definedName name="IQ_PERCENT_CHANGE_EST_EBITDA_12MONTHS_REUT">"c3917"</definedName>
    <definedName name="IQ_PERCENT_CHANGE_EST_EBITDA_12MONTHS_THOM" hidden="1">"c5227"</definedName>
    <definedName name="IQ_PERCENT_CHANGE_EST_EBITDA_18MONTHS">"c1805"</definedName>
    <definedName name="IQ_PERCENT_CHANGE_EST_EBITDA_18MONTHS_CIQ">"c3749"</definedName>
    <definedName name="IQ_PERCENT_CHANGE_EST_EBITDA_18MONTHS_REUT">"c3918"</definedName>
    <definedName name="IQ_PERCENT_CHANGE_EST_EBITDA_18MONTHS_THOM" hidden="1">"c5228"</definedName>
    <definedName name="IQ_PERCENT_CHANGE_EST_EBITDA_3MONTHS">"c1801"</definedName>
    <definedName name="IQ_PERCENT_CHANGE_EST_EBITDA_3MONTHS_CIQ">"c3745"</definedName>
    <definedName name="IQ_PERCENT_CHANGE_EST_EBITDA_3MONTHS_REUT">"c3914"</definedName>
    <definedName name="IQ_PERCENT_CHANGE_EST_EBITDA_3MONTHS_THOM" hidden="1">"c5224"</definedName>
    <definedName name="IQ_PERCENT_CHANGE_EST_EBITDA_6MONTHS">"c1802"</definedName>
    <definedName name="IQ_PERCENT_CHANGE_EST_EBITDA_6MONTHS_CIQ">"c3746"</definedName>
    <definedName name="IQ_PERCENT_CHANGE_EST_EBITDA_6MONTHS_REUT">"c3915"</definedName>
    <definedName name="IQ_PERCENT_CHANGE_EST_EBITDA_6MONTHS_THOM" hidden="1">"c5225"</definedName>
    <definedName name="IQ_PERCENT_CHANGE_EST_EBITDA_9MONTHS">"c1803"</definedName>
    <definedName name="IQ_PERCENT_CHANGE_EST_EBITDA_9MONTHS_CIQ">"c3747"</definedName>
    <definedName name="IQ_PERCENT_CHANGE_EST_EBITDA_9MONTHS_REUT">"c3916"</definedName>
    <definedName name="IQ_PERCENT_CHANGE_EST_EBITDA_9MONTHS_THOM" hidden="1">"c5226"</definedName>
    <definedName name="IQ_PERCENT_CHANGE_EST_EBITDA_DAY">"c1798"</definedName>
    <definedName name="IQ_PERCENT_CHANGE_EST_EBITDA_DAY_CIQ">"c3743"</definedName>
    <definedName name="IQ_PERCENT_CHANGE_EST_EBITDA_DAY_REUT">"c3912"</definedName>
    <definedName name="IQ_PERCENT_CHANGE_EST_EBITDA_DAY_THOM" hidden="1">"c5222"</definedName>
    <definedName name="IQ_PERCENT_CHANGE_EST_EBITDA_MONTH">"c1800"</definedName>
    <definedName name="IQ_PERCENT_CHANGE_EST_EBITDA_MONTH_CIQ">"c3744"</definedName>
    <definedName name="IQ_PERCENT_CHANGE_EST_EBITDA_MONTH_REUT">"c3913"</definedName>
    <definedName name="IQ_PERCENT_CHANGE_EST_EBITDA_MONTH_THOM" hidden="1">"c5223"</definedName>
    <definedName name="IQ_PERCENT_CHANGE_EST_EBITDA_WEEK">"c1799"</definedName>
    <definedName name="IQ_PERCENT_CHANGE_EST_EBITDA_WEEK_CIQ">"c3792"</definedName>
    <definedName name="IQ_PERCENT_CHANGE_EST_EBITDA_WEEK_REUT">"c3961"</definedName>
    <definedName name="IQ_PERCENT_CHANGE_EST_EBITDA_WEEK_THOM" hidden="1">"c5271"</definedName>
    <definedName name="IQ_PERCENT_CHANGE_EST_EPS_12MONTHS">"c1788"</definedName>
    <definedName name="IQ_PERCENT_CHANGE_EST_EPS_12MONTHS_CIQ">"c3733"</definedName>
    <definedName name="IQ_PERCENT_CHANGE_EST_EPS_12MONTHS_REUT">"c3902"</definedName>
    <definedName name="IQ_PERCENT_CHANGE_EST_EPS_12MONTHS_THOM" hidden="1">"c5212"</definedName>
    <definedName name="IQ_PERCENT_CHANGE_EST_EPS_18MONTHS">"c1789"</definedName>
    <definedName name="IQ_PERCENT_CHANGE_EST_EPS_18MONTHS_CIQ">"c3734"</definedName>
    <definedName name="IQ_PERCENT_CHANGE_EST_EPS_18MONTHS_REUT">"c3903"</definedName>
    <definedName name="IQ_PERCENT_CHANGE_EST_EPS_18MONTHS_THOM" hidden="1">"c5213"</definedName>
    <definedName name="IQ_PERCENT_CHANGE_EST_EPS_3MONTHS">"c1785"</definedName>
    <definedName name="IQ_PERCENT_CHANGE_EST_EPS_3MONTHS_CIQ">"c3730"</definedName>
    <definedName name="IQ_PERCENT_CHANGE_EST_EPS_3MONTHS_REUT">"c3899"</definedName>
    <definedName name="IQ_PERCENT_CHANGE_EST_EPS_3MONTHS_THOM" hidden="1">"c5209"</definedName>
    <definedName name="IQ_PERCENT_CHANGE_EST_EPS_6MONTHS">"c1786"</definedName>
    <definedName name="IQ_PERCENT_CHANGE_EST_EPS_6MONTHS_CIQ">"c3731"</definedName>
    <definedName name="IQ_PERCENT_CHANGE_EST_EPS_6MONTHS_REUT">"c3900"</definedName>
    <definedName name="IQ_PERCENT_CHANGE_EST_EPS_6MONTHS_THOM" hidden="1">"c5210"</definedName>
    <definedName name="IQ_PERCENT_CHANGE_EST_EPS_9MONTHS">"c1787"</definedName>
    <definedName name="IQ_PERCENT_CHANGE_EST_EPS_9MONTHS_CIQ">"c3732"</definedName>
    <definedName name="IQ_PERCENT_CHANGE_EST_EPS_9MONTHS_REUT">"c3901"</definedName>
    <definedName name="IQ_PERCENT_CHANGE_EST_EPS_9MONTHS_THOM" hidden="1">"c5211"</definedName>
    <definedName name="IQ_PERCENT_CHANGE_EST_EPS_DAY">"c1782"</definedName>
    <definedName name="IQ_PERCENT_CHANGE_EST_EPS_DAY_CIQ">"c3727"</definedName>
    <definedName name="IQ_PERCENT_CHANGE_EST_EPS_DAY_REUT">"c3896"</definedName>
    <definedName name="IQ_PERCENT_CHANGE_EST_EPS_DAY_THOM" hidden="1">"c5206"</definedName>
    <definedName name="IQ_PERCENT_CHANGE_EST_EPS_MONTH">"c1784"</definedName>
    <definedName name="IQ_PERCENT_CHANGE_EST_EPS_MONTH_CIQ">"c3729"</definedName>
    <definedName name="IQ_PERCENT_CHANGE_EST_EPS_MONTH_REUT">"c3898"</definedName>
    <definedName name="IQ_PERCENT_CHANGE_EST_EPS_MONTH_THOM" hidden="1">"c5208"</definedName>
    <definedName name="IQ_PERCENT_CHANGE_EST_EPS_WEEK">"c1783"</definedName>
    <definedName name="IQ_PERCENT_CHANGE_EST_EPS_WEEK_CIQ">"c3728"</definedName>
    <definedName name="IQ_PERCENT_CHANGE_EST_EPS_WEEK_REUT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REUT" hidden="1">"c3934"</definedName>
    <definedName name="IQ_PERCENT_CHANGE_EST_FFO_MONTH_THOM" hidden="1">"c5244"</definedName>
    <definedName name="IQ_PERCENT_CHANGE_EST_FFO_SHARE_12MONTHS">"c1828"</definedName>
    <definedName name="IQ_PERCENT_CHANGE_EST_FFO_SHARE_12MONTHS_REUT">"c3938"</definedName>
    <definedName name="IQ_PERCENT_CHANGE_EST_FFO_SHARE_18MONTHS">"c1829"</definedName>
    <definedName name="IQ_PERCENT_CHANGE_EST_FFO_SHARE_18MONTHS_REUT">"c3939"</definedName>
    <definedName name="IQ_PERCENT_CHANGE_EST_FFO_SHARE_3MONTHS">"c1825"</definedName>
    <definedName name="IQ_PERCENT_CHANGE_EST_FFO_SHARE_3MONTHS_REUT">"c3935"</definedName>
    <definedName name="IQ_PERCENT_CHANGE_EST_FFO_SHARE_6MONTHS">"c1826"</definedName>
    <definedName name="IQ_PERCENT_CHANGE_EST_FFO_SHARE_6MONTHS_REUT">"c3936"</definedName>
    <definedName name="IQ_PERCENT_CHANGE_EST_FFO_SHARE_9MONTHS">"c1827"</definedName>
    <definedName name="IQ_PERCENT_CHANGE_EST_FFO_SHARE_9MONTHS_REUT">"c3937"</definedName>
    <definedName name="IQ_PERCENT_CHANGE_EST_FFO_SHARE_DAY">"c1822"</definedName>
    <definedName name="IQ_PERCENT_CHANGE_EST_FFO_SHARE_DAY_REUT">"c3933"</definedName>
    <definedName name="IQ_PERCENT_CHANGE_EST_FFO_SHARE_MONTH">"c1824"</definedName>
    <definedName name="IQ_PERCENT_CHANGE_EST_FFO_SHARE_MONTH_REUT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>"c5274"</definedName>
    <definedName name="IQ_PERCENT_CHANGE_EST_FFO_SHARE_WEEK">"c1823"</definedName>
    <definedName name="IQ_PERCENT_CHANGE_EST_FFO_SHARE_WEEK_REUT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REUT" hidden="1">"c3964"</definedName>
    <definedName name="IQ_PERCENT_CHANGE_EST_FFO_WEEK_THOM" hidden="1">"c5274"</definedName>
    <definedName name="IQ_PERCENT_CHANGE_EST_PRICE_TARGET_12MONTHS">"c1844"</definedName>
    <definedName name="IQ_PERCENT_CHANGE_EST_PRICE_TARGET_12MONTHS_CIQ">"c3783"</definedName>
    <definedName name="IQ_PERCENT_CHANGE_EST_PRICE_TARGET_12MONTHS_REUT">"c3952"</definedName>
    <definedName name="IQ_PERCENT_CHANGE_EST_PRICE_TARGET_12MONTHS_THOM" hidden="1">"c5262"</definedName>
    <definedName name="IQ_PERCENT_CHANGE_EST_PRICE_TARGET_18MONTHS">"c1845"</definedName>
    <definedName name="IQ_PERCENT_CHANGE_EST_PRICE_TARGET_18MONTHS_CIQ">"c3784"</definedName>
    <definedName name="IQ_PERCENT_CHANGE_EST_PRICE_TARGET_18MONTHS_REUT">"c3953"</definedName>
    <definedName name="IQ_PERCENT_CHANGE_EST_PRICE_TARGET_18MONTHS_THOM" hidden="1">"c5263"</definedName>
    <definedName name="IQ_PERCENT_CHANGE_EST_PRICE_TARGET_3MONTHS">"c1841"</definedName>
    <definedName name="IQ_PERCENT_CHANGE_EST_PRICE_TARGET_3MONTHS_CIQ">"c3780"</definedName>
    <definedName name="IQ_PERCENT_CHANGE_EST_PRICE_TARGET_3MONTHS_REUT">"c3949"</definedName>
    <definedName name="IQ_PERCENT_CHANGE_EST_PRICE_TARGET_3MONTHS_THOM" hidden="1">"c5259"</definedName>
    <definedName name="IQ_PERCENT_CHANGE_EST_PRICE_TARGET_6MONTHS">"c1842"</definedName>
    <definedName name="IQ_PERCENT_CHANGE_EST_PRICE_TARGET_6MONTHS_CIQ">"c3781"</definedName>
    <definedName name="IQ_PERCENT_CHANGE_EST_PRICE_TARGET_6MONTHS_REUT">"c3950"</definedName>
    <definedName name="IQ_PERCENT_CHANGE_EST_PRICE_TARGET_6MONTHS_THOM" hidden="1">"c5260"</definedName>
    <definedName name="IQ_PERCENT_CHANGE_EST_PRICE_TARGET_9MONTHS">"c1843"</definedName>
    <definedName name="IQ_PERCENT_CHANGE_EST_PRICE_TARGET_9MONTHS_CIQ">"c3782"</definedName>
    <definedName name="IQ_PERCENT_CHANGE_EST_PRICE_TARGET_9MONTHS_REUT">"c3951"</definedName>
    <definedName name="IQ_PERCENT_CHANGE_EST_PRICE_TARGET_9MONTHS_THOM" hidden="1">"c5261"</definedName>
    <definedName name="IQ_PERCENT_CHANGE_EST_PRICE_TARGET_DAY">"c1838"</definedName>
    <definedName name="IQ_PERCENT_CHANGE_EST_PRICE_TARGET_DAY_CIQ">"c3778"</definedName>
    <definedName name="IQ_PERCENT_CHANGE_EST_PRICE_TARGET_DAY_REUT">"c3947"</definedName>
    <definedName name="IQ_PERCENT_CHANGE_EST_PRICE_TARGET_DAY_THOM" hidden="1">"c5257"</definedName>
    <definedName name="IQ_PERCENT_CHANGE_EST_PRICE_TARGET_MONTH">"c1840"</definedName>
    <definedName name="IQ_PERCENT_CHANGE_EST_PRICE_TARGET_MONTH_CIQ">"c3779"</definedName>
    <definedName name="IQ_PERCENT_CHANGE_EST_PRICE_TARGET_MONTH_REUT">"c3948"</definedName>
    <definedName name="IQ_PERCENT_CHANGE_EST_PRICE_TARGET_MONTH_THOM" hidden="1">"c5258"</definedName>
    <definedName name="IQ_PERCENT_CHANGE_EST_PRICE_TARGET_WEEK">"c1839"</definedName>
    <definedName name="IQ_PERCENT_CHANGE_EST_PRICE_TARGET_WEEK_CIQ">"c3798"</definedName>
    <definedName name="IQ_PERCENT_CHANGE_EST_PRICE_TARGET_WEEK_REUT">"c3967"</definedName>
    <definedName name="IQ_PERCENT_CHANGE_EST_PRICE_TARGET_WEEK_THOM" hidden="1">"c5276"</definedName>
    <definedName name="IQ_PERCENT_CHANGE_EST_RECO_12MONTHS">"c1836"</definedName>
    <definedName name="IQ_PERCENT_CHANGE_EST_RECO_12MONTHS_CIQ">"c3776"</definedName>
    <definedName name="IQ_PERCENT_CHANGE_EST_RECO_12MONTHS_REUT">"c3945"</definedName>
    <definedName name="IQ_PERCENT_CHANGE_EST_RECO_12MONTHS_THOM" hidden="1">"c5255"</definedName>
    <definedName name="IQ_PERCENT_CHANGE_EST_RECO_18MONTHS">"c1837"</definedName>
    <definedName name="IQ_PERCENT_CHANGE_EST_RECO_18MONTHS_CIQ">"c3777"</definedName>
    <definedName name="IQ_PERCENT_CHANGE_EST_RECO_18MONTHS_REUT">"c3946"</definedName>
    <definedName name="IQ_PERCENT_CHANGE_EST_RECO_18MONTHS_THOM" hidden="1">"c5256"</definedName>
    <definedName name="IQ_PERCENT_CHANGE_EST_RECO_3MONTHS">"c1833"</definedName>
    <definedName name="IQ_PERCENT_CHANGE_EST_RECO_3MONTHS_CIQ">"c3773"</definedName>
    <definedName name="IQ_PERCENT_CHANGE_EST_RECO_3MONTHS_REUT">"c3942"</definedName>
    <definedName name="IQ_PERCENT_CHANGE_EST_RECO_3MONTHS_THOM" hidden="1">"c5252"</definedName>
    <definedName name="IQ_PERCENT_CHANGE_EST_RECO_6MONTHS">"c1834"</definedName>
    <definedName name="IQ_PERCENT_CHANGE_EST_RECO_6MONTHS_CIQ">"c3774"</definedName>
    <definedName name="IQ_PERCENT_CHANGE_EST_RECO_6MONTHS_REUT">"c3943"</definedName>
    <definedName name="IQ_PERCENT_CHANGE_EST_RECO_6MONTHS_THOM" hidden="1">"c5253"</definedName>
    <definedName name="IQ_PERCENT_CHANGE_EST_RECO_9MONTHS">"c1835"</definedName>
    <definedName name="IQ_PERCENT_CHANGE_EST_RECO_9MONTHS_CIQ">"c3775"</definedName>
    <definedName name="IQ_PERCENT_CHANGE_EST_RECO_9MONTHS_REUT">"c3944"</definedName>
    <definedName name="IQ_PERCENT_CHANGE_EST_RECO_9MONTHS_THOM" hidden="1">"c5254"</definedName>
    <definedName name="IQ_PERCENT_CHANGE_EST_RECO_DAY">"c1830"</definedName>
    <definedName name="IQ_PERCENT_CHANGE_EST_RECO_DAY_CIQ">"c3771"</definedName>
    <definedName name="IQ_PERCENT_CHANGE_EST_RECO_DAY_REUT">"c3940"</definedName>
    <definedName name="IQ_PERCENT_CHANGE_EST_RECO_DAY_THOM" hidden="1">"c5250"</definedName>
    <definedName name="IQ_PERCENT_CHANGE_EST_RECO_MONTH">"c1832"</definedName>
    <definedName name="IQ_PERCENT_CHANGE_EST_RECO_MONTH_CIQ">"c3772"</definedName>
    <definedName name="IQ_PERCENT_CHANGE_EST_RECO_MONTH_REUT">"c3941"</definedName>
    <definedName name="IQ_PERCENT_CHANGE_EST_RECO_MONTH_THOM" hidden="1">"c5251"</definedName>
    <definedName name="IQ_PERCENT_CHANGE_EST_RECO_WEEK">"c1831"</definedName>
    <definedName name="IQ_PERCENT_CHANGE_EST_RECO_WEEK_CIQ">"c3796"</definedName>
    <definedName name="IQ_PERCENT_CHANGE_EST_RECO_WEEK_REUT">"c3965"</definedName>
    <definedName name="IQ_PERCENT_CHANGE_EST_RECO_WEEK_THOM" hidden="1">"c5275"</definedName>
    <definedName name="IQ_PERCENT_CHANGE_EST_REV_12MONTHS">"c1796"</definedName>
    <definedName name="IQ_PERCENT_CHANGE_EST_REV_12MONTHS_CIQ">"c3741"</definedName>
    <definedName name="IQ_PERCENT_CHANGE_EST_REV_12MONTHS_REUT">"c3910"</definedName>
    <definedName name="IQ_PERCENT_CHANGE_EST_REV_12MONTHS_THOM" hidden="1">"c5220"</definedName>
    <definedName name="IQ_PERCENT_CHANGE_EST_REV_18MONTHS">"c1797"</definedName>
    <definedName name="IQ_PERCENT_CHANGE_EST_REV_18MONTHS_CIQ">"c3742"</definedName>
    <definedName name="IQ_PERCENT_CHANGE_EST_REV_18MONTHS_REUT">"c3911"</definedName>
    <definedName name="IQ_PERCENT_CHANGE_EST_REV_18MONTHS_THOM" hidden="1">"c5221"</definedName>
    <definedName name="IQ_PERCENT_CHANGE_EST_REV_3MONTHS">"c1793"</definedName>
    <definedName name="IQ_PERCENT_CHANGE_EST_REV_3MONTHS_CIQ">"c3738"</definedName>
    <definedName name="IQ_PERCENT_CHANGE_EST_REV_3MONTHS_REUT">"c3907"</definedName>
    <definedName name="IQ_PERCENT_CHANGE_EST_REV_3MONTHS_THOM" hidden="1">"c5217"</definedName>
    <definedName name="IQ_PERCENT_CHANGE_EST_REV_6MONTHS">"c1794"</definedName>
    <definedName name="IQ_PERCENT_CHANGE_EST_REV_6MONTHS_CIQ">"c3739"</definedName>
    <definedName name="IQ_PERCENT_CHANGE_EST_REV_6MONTHS_REUT">"c3908"</definedName>
    <definedName name="IQ_PERCENT_CHANGE_EST_REV_6MONTHS_THOM" hidden="1">"c5218"</definedName>
    <definedName name="IQ_PERCENT_CHANGE_EST_REV_9MONTHS">"c1795"</definedName>
    <definedName name="IQ_PERCENT_CHANGE_EST_REV_9MONTHS_CIQ">"c3740"</definedName>
    <definedName name="IQ_PERCENT_CHANGE_EST_REV_9MONTHS_REUT">"c3909"</definedName>
    <definedName name="IQ_PERCENT_CHANGE_EST_REV_9MONTHS_THOM" hidden="1">"c5219"</definedName>
    <definedName name="IQ_PERCENT_CHANGE_EST_REV_DAY">"c1790"</definedName>
    <definedName name="IQ_PERCENT_CHANGE_EST_REV_DAY_CIQ">"c3735"</definedName>
    <definedName name="IQ_PERCENT_CHANGE_EST_REV_DAY_REUT">"c3904"</definedName>
    <definedName name="IQ_PERCENT_CHANGE_EST_REV_DAY_THOM" hidden="1">"c5214"</definedName>
    <definedName name="IQ_PERCENT_CHANGE_EST_REV_MONTH">"c1792"</definedName>
    <definedName name="IQ_PERCENT_CHANGE_EST_REV_MONTH_CIQ">"c3737"</definedName>
    <definedName name="IQ_PERCENT_CHANGE_EST_REV_MONTH_REUT">"c3906"</definedName>
    <definedName name="IQ_PERCENT_CHANGE_EST_REV_MONTH_THOM" hidden="1">"c5216"</definedName>
    <definedName name="IQ_PERCENT_CHANGE_EST_REV_WEEK">"c1791"</definedName>
    <definedName name="IQ_PERCENT_CHANGE_EST_REV_WEEK_CIQ">"c3736"</definedName>
    <definedName name="IQ_PERCENT_CHANGE_EST_REV_WEEK_REUT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>"c1034"</definedName>
    <definedName name="IQ_PERIODDATE_1">"c1414"</definedName>
    <definedName name="IQ_PERIODDATE_AP">"c11745"</definedName>
    <definedName name="IQ_PERIODDATE_BS">"c1032"</definedName>
    <definedName name="IQ_PERIODDATE_CF">"c1033"</definedName>
    <definedName name="IQ_PERIODDATE_FDIC" hidden="1">"c13646"</definedName>
    <definedName name="IQ_PERIODDATE_FFIEC">"c13645"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SONNEL_EXP_AVG_ASSETS_FFIEC">"c13371"</definedName>
    <definedName name="IQ_PERSONNEL_EXP_OPERATING_INC_FFIEC">"c13379"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"c12750"</definedName>
    <definedName name="IQ_PHARMBIO_NUMBER_PROD__CLINICAL_DEV">"c12745"</definedName>
    <definedName name="IQ_PHARMBIO_NUMBER_PROD__LAUNCHED_DURING_PERIOD">"c12751"</definedName>
    <definedName name="IQ_PHARMBIO_NUMBER_PROD__PHASE_I">"c12746"</definedName>
    <definedName name="IQ_PHARMBIO_NUMBER_PROD__PHASE_II">"c12747"</definedName>
    <definedName name="IQ_PHARMBIO_NUMBER_PROD__PHASE_III">"c12748"</definedName>
    <definedName name="IQ_PHARMBIO_NUMBER_PROD__PRE_CLINICAL_TRIALS">"c12744"</definedName>
    <definedName name="IQ_PHARMBIO_NUMBER_PROD__PRE_REGISTRATION">"c12749"</definedName>
    <definedName name="IQ_PHARMBIO_NUMBER_PROD__RESEARCH_DEV">"c12743"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_INVEST_SECURITIES_FFIEC">"c13467"</definedName>
    <definedName name="IQ_PLEDGED_SECURITIES_FDIC" hidden="1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LICYHOLDER_BENEFITS_LH_FFIEC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>"c13123"</definedName>
    <definedName name="IQ_POSITIVE_FAIR_VALUE_DERIVATIVES_GUARANTOR_FFIEC">"c13116"</definedName>
    <definedName name="IQ_POST_RETIRE_EXP">"c1039"</definedName>
    <definedName name="IQ_POSTAGE_FFIEC">"c13051"</definedName>
    <definedName name="IQ_POSTPAID_CHURN">"c2121"</definedName>
    <definedName name="IQ_POSTPAID_SUBS">"c2118"</definedName>
    <definedName name="IQ_POTENTIAL_UPSIDE">"c1855"</definedName>
    <definedName name="IQ_POTENTIAL_UPSIDE_CIQ">"c3799"</definedName>
    <definedName name="IQ_POTENTIAL_UPSIDE_REUT">"c3968"</definedName>
    <definedName name="IQ_POTENTIAL_UPSIDE_THOM" hidden="1">"c5279"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 hidden="1">"c2221"</definedName>
    <definedName name="IQ_PRE_TAX_ACT_OR_EST_REUT">"c5467"</definedName>
    <definedName name="IQ_PRE_TAX_ACT_OR_EST_THOM" hidden="1">"c5305"</definedName>
    <definedName name="IQ_PRE_TAX_INCOME_FDIC" hidden="1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 hidden="1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 hidden="1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 hidden="1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"c1052"</definedName>
    <definedName name="IQ_PREF_STOCK_1">"c1416"</definedName>
    <definedName name="IQ_PREF_STOCK_FFIEC">"c12875"</definedName>
    <definedName name="IQ_PREF_TOT">"c1044"</definedName>
    <definedName name="IQ_PREF_TOT_1">"c1415"</definedName>
    <definedName name="IQ_PREFERRED_DEPOSITS_FFIEC">"c15312"</definedName>
    <definedName name="IQ_PREFERRED_FDIC" hidden="1">"c6349"</definedName>
    <definedName name="IQ_PREFERRED_LIST">"c13506"</definedName>
    <definedName name="IQ_PREMISES_EQUIPMENT_FDIC" hidden="1">"c6577"</definedName>
    <definedName name="IQ_PREMISES_FIXED_ASSETS_CAP_LEASES_FFIEC">"c12830"</definedName>
    <definedName name="IQ_PREMIUM_INSURANCE_CREDIT_FFIEC">"c13070"</definedName>
    <definedName name="IQ_PREMIUMS_ANNUITY_REV">"c1067"</definedName>
    <definedName name="IQ_PREPAID_CHURN">"c2120"</definedName>
    <definedName name="IQ_PREPAID_EXP">"c1068"</definedName>
    <definedName name="IQ_PREPAID_EXPEN">"c1068"</definedName>
    <definedName name="IQ_PREPAID_EXPEN_1">"c1418"</definedName>
    <definedName name="IQ_PREPAID_SUBS">"c2117"</definedName>
    <definedName name="IQ_PRESIDENT_ID">"c15216"</definedName>
    <definedName name="IQ_PRESIDENT_NAME">"c15215"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>"c15390"</definedName>
    <definedName name="IQ_PRETAX_INC_BEFORE_CAP_ALLOCATION_FOREIGN_FFIEC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>"c1695"</definedName>
    <definedName name="IQ_PRETAX_INC_EST_REUT">"c5347"</definedName>
    <definedName name="IQ_PRETAX_INC_EST_THOM" hidden="1">"c5119"</definedName>
    <definedName name="IQ_PRETAX_INC_HIGH_EST">"c1697"</definedName>
    <definedName name="IQ_PRETAX_INC_HIGH_EST_REUT">"c5349"</definedName>
    <definedName name="IQ_PRETAX_INC_HIGH_EST_THOM" hidden="1">"c5121"</definedName>
    <definedName name="IQ_PRETAX_INC_LOW_EST">"c1698"</definedName>
    <definedName name="IQ_PRETAX_INC_LOW_EST_REUT">"c5350"</definedName>
    <definedName name="IQ_PRETAX_INC_LOW_EST_THOM" hidden="1">"c5122"</definedName>
    <definedName name="IQ_PRETAX_INC_MEDIAN_EST">"c1696"</definedName>
    <definedName name="IQ_PRETAX_INC_MEDIAN_EST_REUT">"c5348"</definedName>
    <definedName name="IQ_PRETAX_INC_MEDIAN_EST_THOM" hidden="1">"c5120"</definedName>
    <definedName name="IQ_PRETAX_INC_NUM_EST">"c1699"</definedName>
    <definedName name="IQ_PRETAX_INC_NUM_EST_REUT">"c5351"</definedName>
    <definedName name="IQ_PRETAX_INC_NUM_EST_THOM" hidden="1">"c5123"</definedName>
    <definedName name="IQ_PRETAX_INC_STDDEV_EST">"c1700"</definedName>
    <definedName name="IQ_PRETAX_INC_STDDEV_EST_REUT">"c5352"</definedName>
    <definedName name="IQ_PRETAX_INC_STDDEV_EST_THOM" hidden="1">"c5124"</definedName>
    <definedName name="IQ_PRETAX_OPERATING_INC_AVG_ASSETS_FFIEC">"c13365"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>"PREVIOUSLASTTIME"</definedName>
    <definedName name="IQ_PRICE_CFPS_FWD" hidden="1">"c2237"</definedName>
    <definedName name="IQ_PRICE_CFPS_FWD_REUT">"c4053"</definedName>
    <definedName name="IQ_PRICE_CFPS_FWD_THOM" hidden="1">"c4060"</definedName>
    <definedName name="IQ_PRICE_OVER_BVPS">"c1026"</definedName>
    <definedName name="IQ_PRICE_OVER_BVPS_1">"c1412"</definedName>
    <definedName name="IQ_PRICE_OVER_EPS_EST" hidden="1">"c174"</definedName>
    <definedName name="IQ_PRICE_OVER_EPS_EST_1" hidden="1">"c175"</definedName>
    <definedName name="IQ_PRICE_OVER_LTM_EPS">"c1029"</definedName>
    <definedName name="IQ_PRICE_OVER_LTM_EPS_1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 hidden="1">"c5486"</definedName>
    <definedName name="IQ_PRICE_TARGET_BOTTOM_UP_CIQ">"c12023"</definedName>
    <definedName name="IQ_PRICE_TARGET_BOTTOM_UP_REUT">"c5494"</definedName>
    <definedName name="IQ_PRICE_TARGET_CIQ">"c3613"</definedName>
    <definedName name="IQ_PRICE_TARGET_REUT" hidden="1">"c3631"</definedName>
    <definedName name="IQ_PRICE_TARGET_THOM" hidden="1">"c3649"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>"c1069"</definedName>
    <definedName name="IQ_PRICEDATETIME" hidden="1">"IQ_PRICEDATETIME"</definedName>
    <definedName name="IQ_PRICING_DATE">"c1613"</definedName>
    <definedName name="IQ_PRIMARY_EPS_TYPE">"c4498"</definedName>
    <definedName name="IQ_PRIMARY_EPS_TYPE_CIQ">"c5036"</definedName>
    <definedName name="IQ_PRIMARY_EPS_TYPE_REUT">"c5481"</definedName>
    <definedName name="IQ_PRIMARY_EPS_TYPE_THOM" hidden="1">"c5297"</definedName>
    <definedName name="IQ_PRIMARY_INDUSTRY">"c1070"</definedName>
    <definedName name="IQ_PRIMARY_SIC_CODE">"c16218"</definedName>
    <definedName name="IQ_PRIMARY_SIC_INDUSTRY">"c16217"</definedName>
    <definedName name="IQ_PRINCIPAL_AMT" hidden="1">"c2157"</definedName>
    <definedName name="IQ_PRIVATE_CONST_TOTAL_APR_FC_UNUSED">"c8559"</definedName>
    <definedName name="IQ_PRIVATE_CONST_TOTAL_APR_FC_UNUSED_UNUSED_UNUSED" hidden="1">"c8559"</definedName>
    <definedName name="IQ_PRIVATE_CONST_TOTAL_APR_UNUSED">"c7679"</definedName>
    <definedName name="IQ_PRIVATE_CONST_TOTAL_APR_UNUSED_UNUSED_UNUSED" hidden="1">"c7679"</definedName>
    <definedName name="IQ_PRIVATE_CONST_TOTAL_FC_UNUSED">"c7899"</definedName>
    <definedName name="IQ_PRIVATE_CONST_TOTAL_FC_UNUSED_UNUSED_UNUSED" hidden="1">"c7899"</definedName>
    <definedName name="IQ_PRIVATE_CONST_TOTAL_POP_FC_UNUSED">"c8119"</definedName>
    <definedName name="IQ_PRIVATE_CONST_TOTAL_POP_FC_UNUSED_UNUSED_UNUSED" hidden="1">"c8119"</definedName>
    <definedName name="IQ_PRIVATE_CONST_TOTAL_POP_UNUSED">"c7239"</definedName>
    <definedName name="IQ_PRIVATE_CONST_TOTAL_POP_UNUSED_UNUSED_UNUSED" hidden="1">"c7239"</definedName>
    <definedName name="IQ_PRIVATE_CONST_TOTAL_UNUSED">"c7019"</definedName>
    <definedName name="IQ_PRIVATE_CONST_TOTAL_UNUSED_UNUSED_UNUSED" hidden="1">"c7019"</definedName>
    <definedName name="IQ_PRIVATE_CONST_TOTAL_YOY_FC_UNUSED">"c8339"</definedName>
    <definedName name="IQ_PRIVATE_CONST_TOTAL_YOY_FC_UNUSED_UNUSED_UNUSED" hidden="1">"c8339"</definedName>
    <definedName name="IQ_PRIVATE_CONST_TOTAL_YOY_UNUSED">"c7459"</definedName>
    <definedName name="IQ_PRIVATE_CONST_TOTAL_YOY_UNUSED_UNUSED_UNUSED" hidden="1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FC_UNUSED_UNUSED_UNUSED" hidden="1">"c8535"</definedName>
    <definedName name="IQ_PRIVATE_RES_CONST_REAL_APR_UNUSED">"c7655"</definedName>
    <definedName name="IQ_PRIVATE_RES_CONST_REAL_APR_UNUSED_UNUSED_UNUSED" hidden="1">"c7655"</definedName>
    <definedName name="IQ_PRIVATE_RES_CONST_REAL_FC_UNUSED">"c7875"</definedName>
    <definedName name="IQ_PRIVATE_RES_CONST_REAL_FC_UNUSED_UNUSED_UNUSED" hidden="1">"c7875"</definedName>
    <definedName name="IQ_PRIVATE_RES_CONST_REAL_POP_FC_UNUSED">"c8095"</definedName>
    <definedName name="IQ_PRIVATE_RES_CONST_REAL_POP_FC_UNUSED_UNUSED_UNUSED" hidden="1">"c8095"</definedName>
    <definedName name="IQ_PRIVATE_RES_CONST_REAL_POP_UNUSED">"c7215"</definedName>
    <definedName name="IQ_PRIVATE_RES_CONST_REAL_POP_UNUSED_UNUSED_UNUSED" hidden="1">"c7215"</definedName>
    <definedName name="IQ_PRIVATE_RES_CONST_REAL_UNUSED">"c6995"</definedName>
    <definedName name="IQ_PRIVATE_RES_CONST_REAL_UNUSED_UNUSED_UNUSED" hidden="1">"c6995"</definedName>
    <definedName name="IQ_PRIVATE_RES_CONST_REAL_YOY_FC_UNUSED">"c8315"</definedName>
    <definedName name="IQ_PRIVATE_RES_CONST_REAL_YOY_FC_UNUSED_UNUSED_UNUSED" hidden="1">"c8315"</definedName>
    <definedName name="IQ_PRIVATE_RES_CONST_REAL_YOY_UNUSED">"c7435"</definedName>
    <definedName name="IQ_PRIVATE_RES_CONST_REAL_YOY_UNUSED_UNUSED_UNUSED" hidden="1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>"c1614"</definedName>
    <definedName name="IQ_PRO_FORMA_DILUT_EPS">"c1615"</definedName>
    <definedName name="IQ_PRO_FORMA_NET_INC">"c795"</definedName>
    <definedName name="IQ_PRO_FORMA_NET_INC_1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BABLE_RESERVES_TO_TOTAL_RESERVES_COAL">"c15953"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DUCTION_TO_SOLD_COAL">"c15945"</definedName>
    <definedName name="IQ_PROFESSIONAL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ID">"c13755"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>"c9969"</definedName>
    <definedName name="IQ_PROFIT_BEFORE_COST_CAPITAL_NEW_BUSINESS">"c9967"</definedName>
    <definedName name="IQ_PROGRAMMING_COSTS">"c2884"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>"c1073"</definedName>
    <definedName name="IQ_PROPERTY_GROSS">"c518"</definedName>
    <definedName name="IQ_PROPERTY_GROSS_1">"c1379"</definedName>
    <definedName name="IQ_PROPERTY_MGMT_FEE">"c1074"</definedName>
    <definedName name="IQ_PROPERTY_NET">"c829"</definedName>
    <definedName name="IQ_PROPERTY_NET_1">"c1402"</definedName>
    <definedName name="IQ_PROPERTY_TAX_INSURANCE">"c16033"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EN_RESERVES_TO_TOTAL_RESERVES_COAL">"c15952"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AVG_LOANS">"c15717"</definedName>
    <definedName name="IQ_PROVISION_CHARGE_OFFS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SGR_REV">"c19125"</definedName>
    <definedName name="IQ_PTBV">"c1084"</definedName>
    <definedName name="IQ_PTBV_AVG">"c1085"</definedName>
    <definedName name="IQ_PURCHASE_FOREIGN_CURRENCIES_FDIC" hidden="1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>"c8491"</definedName>
    <definedName name="IQ_PURCHASES_EQUIP_NONRES_SAAR_APR_FC_UNUSED_UNUSED_UNUSED" hidden="1">"c8491"</definedName>
    <definedName name="IQ_PURCHASES_EQUIP_NONRES_SAAR_APR_UNUSED">"c7611"</definedName>
    <definedName name="IQ_PURCHASES_EQUIP_NONRES_SAAR_APR_UNUSED_UNUSED_UNUSED" hidden="1">"c7611"</definedName>
    <definedName name="IQ_PURCHASES_EQUIP_NONRES_SAAR_FC_UNUSED">"c7831"</definedName>
    <definedName name="IQ_PURCHASES_EQUIP_NONRES_SAAR_FC_UNUSED_UNUSED_UNUSED" hidden="1">"c7831"</definedName>
    <definedName name="IQ_PURCHASES_EQUIP_NONRES_SAAR_POP_FC_UNUSED">"c8051"</definedName>
    <definedName name="IQ_PURCHASES_EQUIP_NONRES_SAAR_POP_FC_UNUSED_UNUSED_UNUSED" hidden="1">"c8051"</definedName>
    <definedName name="IQ_PURCHASES_EQUIP_NONRES_SAAR_POP_UNUSED">"c7171"</definedName>
    <definedName name="IQ_PURCHASES_EQUIP_NONRES_SAAR_POP_UNUSED_UNUSED_UNUSED" hidden="1">"c7171"</definedName>
    <definedName name="IQ_PURCHASES_EQUIP_NONRES_SAAR_UNUSED">"c6951"</definedName>
    <definedName name="IQ_PURCHASES_EQUIP_NONRES_SAAR_UNUSED_UNUSED_UNUSED" hidden="1">"c6951"</definedName>
    <definedName name="IQ_PURCHASES_EQUIP_NONRES_SAAR_YOY_FC_UNUSED">"c8271"</definedName>
    <definedName name="IQ_PURCHASES_EQUIP_NONRES_SAAR_YOY_FC_UNUSED_UNUSED_UNUSED" hidden="1">"c8271"</definedName>
    <definedName name="IQ_PURCHASES_EQUIP_NONRES_SAAR_YOY_UNUSED">"c7391"</definedName>
    <definedName name="IQ_PURCHASES_EQUIP_NONRES_SAAR_YOY_UNUSED_UNUSED_UNUSED" hidden="1">"c7391"</definedName>
    <definedName name="IQ_PURCHASING_SECURITIES_LL_REC_FFIEC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>"c9973"</definedName>
    <definedName name="IQ_QTD" hidden="1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AW_SALEABLE_INVENTORY_COAL">"c15941"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1_4_RISK_BASED_FFIEC">"c13418"</definedName>
    <definedName name="IQ_RE_ACQ_SATISFACTION_DEBTS_FFIEC">"c12832"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 hidden="1">"c6332"</definedName>
    <definedName name="IQ_RE_FOREIGN_FFIEC">"c13479"</definedName>
    <definedName name="IQ_RE_GAIN_LOSS_SALE_ASSETS">"c8751"</definedName>
    <definedName name="IQ_RE_INVEST_FDIC" hidden="1">"c6331"</definedName>
    <definedName name="IQ_RE_LOANS_1_4_GROSS_LOANS_FFIEC">"c13397"</definedName>
    <definedName name="IQ_RE_LOANS_DOM_QUARTERLY_AVG_FFIEC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>"c13396"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_RENTAL_EXPENSE">"c16036"</definedName>
    <definedName name="IQ_RE_RISK_BASED_FFIEC">"c13417"</definedName>
    <definedName name="IQ_REAL_ESTATE">"c1093"</definedName>
    <definedName name="IQ_REAL_ESTATE_ASSETS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ENT_FUNDS">"c18908"</definedName>
    <definedName name="IQ_RECENT_FUNDS_ID">"c18909"</definedName>
    <definedName name="IQ_RECOVERIES_1_4_FAMILY_LOANS_FDIC" hidden="1">"c6707"</definedName>
    <definedName name="IQ_RECOVERIES_AUTO_LOANS_FDIC" hidden="1">"c6701"</definedName>
    <definedName name="IQ_RECOVERIES_AVG_LOANS_FFIEC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>"c5045"</definedName>
    <definedName name="IQ_RECURRING_PROFIT_EST" hidden="1">"c4499"</definedName>
    <definedName name="IQ_RECURRING_PROFIT_GUIDANCE">"c4500"</definedName>
    <definedName name="IQ_RECURRING_PROFIT_GUIDANCE_CIQ">"c5038"</definedName>
    <definedName name="IQ_RECURRING_PROFIT_GUIDANCE_CIQ_COL">"c11685"</definedName>
    <definedName name="IQ_RECURRING_PROFIT_HIGH_EST" hidden="1">"c4501"</definedName>
    <definedName name="IQ_RECURRING_PROFIT_HIGH_GUIDANCE">"c4179"</definedName>
    <definedName name="IQ_RECURRING_PROFIT_HIGH_GUIDANCE_CIQ">"c4591"</definedName>
    <definedName name="IQ_RECURRING_PROFIT_HIGH_GUIDANCE_CIQ_COL">"c11240"</definedName>
    <definedName name="IQ_RECURRING_PROFIT_LOW_EST" hidden="1">"c4502"</definedName>
    <definedName name="IQ_RECURRING_PROFIT_LOW_GUIDANCE">"c4219"</definedName>
    <definedName name="IQ_RECURRING_PROFIT_LOW_GUIDANCE_CIQ">"c4631"</definedName>
    <definedName name="IQ_RECURRING_PROFIT_LOW_GUIDANCE_CIQ_COL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>"c5046"</definedName>
    <definedName name="IQ_RECURRING_PROFIT_SHARE_EST" hidden="1">"c4506"</definedName>
    <definedName name="IQ_RECURRING_PROFIT_SHARE_GUIDANCE">"c4509"</definedName>
    <definedName name="IQ_RECURRING_PROFIT_SHARE_GUIDANCE_CIQ">"c5047"</definedName>
    <definedName name="IQ_RECURRING_PROFIT_SHARE_GUIDANCE_CIQ_COL">"c11694"</definedName>
    <definedName name="IQ_RECURRING_PROFIT_SHARE_HIGH_EST" hidden="1">"c4510"</definedName>
    <definedName name="IQ_RECURRING_PROFIT_SHARE_HIGH_GUIDANCE">"c4200"</definedName>
    <definedName name="IQ_RECURRING_PROFIT_SHARE_HIGH_GUIDANCE_CIQ">"c4612"</definedName>
    <definedName name="IQ_RECURRING_PROFIT_SHARE_HIGH_GUIDANCE_CIQ_COL">"c11261"</definedName>
    <definedName name="IQ_RECURRING_PROFIT_SHARE_LOW_EST" hidden="1">"c4511"</definedName>
    <definedName name="IQ_RECURRING_PROFIT_SHARE_LOW_GUIDANCE">"c4240"</definedName>
    <definedName name="IQ_RECURRING_PROFIT_SHARE_LOW_GUIDANCE_CIQ">"c4652"</definedName>
    <definedName name="IQ_RECURRING_PROFIT_SHARE_LOW_GUIDANCE_CIQ_COL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>"c1059"</definedName>
    <definedName name="IQ_REDEEM_PREF_STOCK_1">"c1417"</definedName>
    <definedName name="IQ_REDUCTION_TAX_POSITION_CURRENT_YR">"c15734"</definedName>
    <definedName name="IQ_REDUCTION_TAX_POSITION_PRIOR_YRS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INSURANCE_RECOVERABLE_ASSETS_LH_FFIEC">"c13104"</definedName>
    <definedName name="IQ_REINSURANCE_RECOVERABLE_ASSETS_PC_FFIEC">"c13098"</definedName>
    <definedName name="IQ_RELATED_PLANS_FDIC" hidden="1">"c6320"</definedName>
    <definedName name="IQ_RENT_AVG_PROP">"c16056"</definedName>
    <definedName name="IQ_RENT_OTHER_INC_FROM_OREO_FFIEC">"c13043"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>"c1101"</definedName>
    <definedName name="IQ_REPAIRS_MAINTENANCE">"c16032"</definedName>
    <definedName name="IQ_REPO">"c19133"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>"c8536"</definedName>
    <definedName name="IQ_RES_CONST_REAL_APR_FC_UNUSED_UNUSED_UNUSED" hidden="1">"c8536"</definedName>
    <definedName name="IQ_RES_CONST_REAL_APR_UNUSED">"c7656"</definedName>
    <definedName name="IQ_RES_CONST_REAL_APR_UNUSED_UNUSED_UNUSED" hidden="1">"c7656"</definedName>
    <definedName name="IQ_RES_CONST_REAL_FC_UNUSED">"c7876"</definedName>
    <definedName name="IQ_RES_CONST_REAL_FC_UNUSED_UNUSED_UNUSED" hidden="1">"c7876"</definedName>
    <definedName name="IQ_RES_CONST_REAL_POP_FC_UNUSED">"c8096"</definedName>
    <definedName name="IQ_RES_CONST_REAL_POP_FC_UNUSED_UNUSED_UNUSED" hidden="1">"c8096"</definedName>
    <definedName name="IQ_RES_CONST_REAL_POP_UNUSED">"c7216"</definedName>
    <definedName name="IQ_RES_CONST_REAL_POP_UNUSED_UNUSED_UNUSED" hidden="1">"c7216"</definedName>
    <definedName name="IQ_RES_CONST_REAL_SAAR_APR_FC_UNUSED">"c8537"</definedName>
    <definedName name="IQ_RES_CONST_REAL_SAAR_APR_FC_UNUSED_UNUSED_UNUSED" hidden="1">"c8537"</definedName>
    <definedName name="IQ_RES_CONST_REAL_SAAR_APR_UNUSED">"c7657"</definedName>
    <definedName name="IQ_RES_CONST_REAL_SAAR_APR_UNUSED_UNUSED_UNUSED" hidden="1">"c7657"</definedName>
    <definedName name="IQ_RES_CONST_REAL_SAAR_FC_UNUSED">"c7877"</definedName>
    <definedName name="IQ_RES_CONST_REAL_SAAR_FC_UNUSED_UNUSED_UNUSED" hidden="1">"c7877"</definedName>
    <definedName name="IQ_RES_CONST_REAL_SAAR_POP_FC_UNUSED">"c8097"</definedName>
    <definedName name="IQ_RES_CONST_REAL_SAAR_POP_FC_UNUSED_UNUSED_UNUSED" hidden="1">"c8097"</definedName>
    <definedName name="IQ_RES_CONST_REAL_SAAR_POP_UNUSED">"c7217"</definedName>
    <definedName name="IQ_RES_CONST_REAL_SAAR_POP_UNUSED_UNUSED_UNUSED" hidden="1">"c7217"</definedName>
    <definedName name="IQ_RES_CONST_REAL_SAAR_UNUSED">"c6997"</definedName>
    <definedName name="IQ_RES_CONST_REAL_SAAR_UNUSED_UNUSED_UNUSED" hidden="1">"c6997"</definedName>
    <definedName name="IQ_RES_CONST_REAL_SAAR_YOY_FC_UNUSED">"c8317"</definedName>
    <definedName name="IQ_RES_CONST_REAL_SAAR_YOY_FC_UNUSED_UNUSED_UNUSED" hidden="1">"c8317"</definedName>
    <definedName name="IQ_RES_CONST_REAL_SAAR_YOY_UNUSED">"c7437"</definedName>
    <definedName name="IQ_RES_CONST_REAL_SAAR_YOY_UNUSED_UNUSED_UNUSED" hidden="1">"c7437"</definedName>
    <definedName name="IQ_RES_CONST_REAL_UNUSED">"c6996"</definedName>
    <definedName name="IQ_RES_CONST_REAL_UNUSED_UNUSED_UNUSED" hidden="1">"c6996"</definedName>
    <definedName name="IQ_RES_CONST_REAL_YOY_FC_UNUSED">"c8316"</definedName>
    <definedName name="IQ_RES_CONST_REAL_YOY_FC_UNUSED_UNUSED_UNUSED" hidden="1">"c8316"</definedName>
    <definedName name="IQ_RES_CONST_REAL_YOY_UNUSED">"c7436"</definedName>
    <definedName name="IQ_RES_CONST_REAL_YOY_UNUSED_UNUSED_UNUSED" hidden="1">"c7436"</definedName>
    <definedName name="IQ_RES_CONST_SAAR_APR_FC_UNUSED">"c8540"</definedName>
    <definedName name="IQ_RES_CONST_SAAR_APR_FC_UNUSED_UNUSED_UNUSED" hidden="1">"c8540"</definedName>
    <definedName name="IQ_RES_CONST_SAAR_APR_UNUSED">"c7660"</definedName>
    <definedName name="IQ_RES_CONST_SAAR_APR_UNUSED_UNUSED_UNUSED" hidden="1">"c7660"</definedName>
    <definedName name="IQ_RES_CONST_SAAR_FC_UNUSED">"c7880"</definedName>
    <definedName name="IQ_RES_CONST_SAAR_FC_UNUSED_UNUSED_UNUSED" hidden="1">"c7880"</definedName>
    <definedName name="IQ_RES_CONST_SAAR_POP_FC_UNUSED">"c8100"</definedName>
    <definedName name="IQ_RES_CONST_SAAR_POP_FC_UNUSED_UNUSED_UNUSED" hidden="1">"c8100"</definedName>
    <definedName name="IQ_RES_CONST_SAAR_POP_UNUSED">"c7220"</definedName>
    <definedName name="IQ_RES_CONST_SAAR_POP_UNUSED_UNUSED_UNUSED" hidden="1">"c7220"</definedName>
    <definedName name="IQ_RES_CONST_SAAR_UNUSED">"c7000"</definedName>
    <definedName name="IQ_RES_CONST_SAAR_UNUSED_UNUSED_UNUSED" hidden="1">"c7000"</definedName>
    <definedName name="IQ_RES_CONST_SAAR_YOY_FC_UNUSED">"c8320"</definedName>
    <definedName name="IQ_RES_CONST_SAAR_YOY_FC_UNUSED_UNUSED_UNUSED" hidden="1">"c8320"</definedName>
    <definedName name="IQ_RES_CONST_SAAR_YOY_UNUSED">"c7440"</definedName>
    <definedName name="IQ_RES_CONST_SAAR_YOY_UNUSED_UNUSED_UNUSED" hidden="1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"c1090"</definedName>
    <definedName name="IQ_RESEARCH_DEV_1">"c1419"</definedName>
    <definedName name="IQ_RESIDENTIAL_LOANS" hidden="1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FFIEC">"c12958"</definedName>
    <definedName name="IQ_RESTATEMENTS_NET_FDIC" hidden="1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 hidden="1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SUPPLE">"c13809"</definedName>
    <definedName name="IQ_RESTRUCTURE_UTI">"c1111"</definedName>
    <definedName name="IQ_RESTRUCTURED_LOANS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ATALOG_REVENUES">"c9903"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 hidden="1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NLINE_REVENUES">"c9904"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REVENUES">"c9902"</definedName>
    <definedName name="IQ_RETAIL_SALES">"c7003"</definedName>
    <definedName name="IQ_RETAIL_SALES_APR">"c7663"</definedName>
    <definedName name="IQ_RETAIL_SALES_APR_FC">"c8543"</definedName>
    <definedName name="IQ_RETAIL_SALES_CATALOG">"c16128"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"c16129"</definedName>
    <definedName name="IQ_RETAIL_SALES_POP">"c7223"</definedName>
    <definedName name="IQ_RETAIL_SALES_POP_FC">"c8103"</definedName>
    <definedName name="IQ_RETAIL_SALES_RETAIL">"c16127"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L_WHOLESALE_REVENUES">"c15895"</definedName>
    <definedName name="IQ_RETAINED_EARN">"c1092"</definedName>
    <definedName name="IQ_RETAINED_EARN_1">"c1420"</definedName>
    <definedName name="IQ_RETAINED_EARNINGS_AVERAGE_EQUITY_FDIC" hidden="1">"c6733"</definedName>
    <definedName name="IQ_RETAINED_EARNINGS_EQUITY_FFIEC">"c13348"</definedName>
    <definedName name="IQ_RETAINED_EARNINGS_FFIEC">"c12878"</definedName>
    <definedName name="IQ_RETURN_ASSETS">"c1113"</definedName>
    <definedName name="IQ_RETURN_ASSETS_ACT_OR_EST" hidden="1">"c3585"</definedName>
    <definedName name="IQ_RETURN_ASSETS_ACT_OR_EST_REUT">"c5475"</definedName>
    <definedName name="IQ_RETURN_ASSETS_ACT_OR_EST_THOM" hidden="1">"c5310"</definedName>
    <definedName name="IQ_RETURN_ASSETS_BANK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>"c3990"</definedName>
    <definedName name="IQ_RETURN_ASSETS_EST_THOM" hidden="1">"c4034"</definedName>
    <definedName name="IQ_RETURN_ASSETS_FDIC" hidden="1">"c6730"</definedName>
    <definedName name="IQ_RETURN_ASSETS_FS">"c1116"</definedName>
    <definedName name="IQ_RETURN_ASSETS_GUIDANCE" hidden="1">"c4517"</definedName>
    <definedName name="IQ_RETURN_ASSETS_GUIDANCE_CIQ">"c5055"</definedName>
    <definedName name="IQ_RETURN_ASSETS_GUIDANCE_CIQ_COL">"c11702"</definedName>
    <definedName name="IQ_RETURN_ASSETS_HIGH_EST" hidden="1">"c3530"</definedName>
    <definedName name="IQ_RETURN_ASSETS_HIGH_EST_REUT">"c3992"</definedName>
    <definedName name="IQ_RETURN_ASSETS_HIGH_EST_THOM" hidden="1">"c4036"</definedName>
    <definedName name="IQ_RETURN_ASSETS_HIGH_GUIDANCE" hidden="1">"c4183"</definedName>
    <definedName name="IQ_RETURN_ASSETS_HIGH_GUIDANCE_CIQ">"c4595"</definedName>
    <definedName name="IQ_RETURN_ASSETS_HIGH_GUIDANCE_CIQ_COL">"c11244"</definedName>
    <definedName name="IQ_RETURN_ASSETS_LOW_EST" hidden="1">"c3531"</definedName>
    <definedName name="IQ_RETURN_ASSETS_LOW_EST_REUT">"c3993"</definedName>
    <definedName name="IQ_RETURN_ASSETS_LOW_EST_THOM" hidden="1">"c4037"</definedName>
    <definedName name="IQ_RETURN_ASSETS_LOW_GUIDANCE" hidden="1">"c4223"</definedName>
    <definedName name="IQ_RETURN_ASSETS_LOW_GUIDANCE_CIQ">"c4635"</definedName>
    <definedName name="IQ_RETURN_ASSETS_LOW_GUIDANCE_CIQ_COL">"c11284"</definedName>
    <definedName name="IQ_RETURN_ASSETS_MEDIAN_EST" hidden="1">"c3532"</definedName>
    <definedName name="IQ_RETURN_ASSETS_MEDIAN_EST_REUT">"c3991"</definedName>
    <definedName name="IQ_RETURN_ASSETS_MEDIAN_EST_THOM" hidden="1">"c4035"</definedName>
    <definedName name="IQ_RETURN_ASSETS_NUM_EST" hidden="1">"c3527"</definedName>
    <definedName name="IQ_RETURN_ASSETS_NUM_EST_REUT">"c3994"</definedName>
    <definedName name="IQ_RETURN_ASSETS_NUM_EST_THOM" hidden="1">"c4038"</definedName>
    <definedName name="IQ_RETURN_ASSETS_STDDEV_EST" hidden="1">"c3528"</definedName>
    <definedName name="IQ_RETURN_ASSETS_STDDEV_EST_REUT">"c3995"</definedName>
    <definedName name="IQ_RETURN_ASSETS_STDDEV_EST_THOM" hidden="1">"c4039"</definedName>
    <definedName name="IQ_RETURN_CAPITAL">"c1117"</definedName>
    <definedName name="IQ_RETURN_COMMON_EQUITY">"c13838"</definedName>
    <definedName name="IQ_RETURN_EMBEDDED_VALUE">"c9974"</definedName>
    <definedName name="IQ_RETURN_EQUITY">"c1118"</definedName>
    <definedName name="IQ_RETURN_EQUITY_ACT_OR_EST" hidden="1">"c3586"</definedName>
    <definedName name="IQ_RETURN_EQUITY_ACT_OR_EST_REUT">"c5476"</definedName>
    <definedName name="IQ_RETURN_EQUITY_ACT_OR_EST_THOM" hidden="1">"c5311"</definedName>
    <definedName name="IQ_RETURN_EQUITY_BANK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>"c3983"</definedName>
    <definedName name="IQ_RETURN_EQUITY_EST_THOM" hidden="1">"c5479"</definedName>
    <definedName name="IQ_RETURN_EQUITY_FDIC" hidden="1">"c6732"</definedName>
    <definedName name="IQ_RETURN_EQUITY_FS">"c1121"</definedName>
    <definedName name="IQ_RETURN_EQUITY_GUIDANCE" hidden="1">"c4518"</definedName>
    <definedName name="IQ_RETURN_EQUITY_GUIDANCE_CIQ">"c5056"</definedName>
    <definedName name="IQ_RETURN_EQUITY_GUIDANCE_CIQ_COL">"c11703"</definedName>
    <definedName name="IQ_RETURN_EQUITY_HIGH_EST" hidden="1">"c3536"</definedName>
    <definedName name="IQ_RETURN_EQUITY_HIGH_EST_REUT">"c3985"</definedName>
    <definedName name="IQ_RETURN_EQUITY_HIGH_EST_THOM" hidden="1">"c5283"</definedName>
    <definedName name="IQ_RETURN_EQUITY_HIGH_GUIDANCE" hidden="1">"c4182"</definedName>
    <definedName name="IQ_RETURN_EQUITY_HIGH_GUIDANCE_CIQ">"c4594"</definedName>
    <definedName name="IQ_RETURN_EQUITY_HIGH_GUIDANCE_CIQ_COL">"c11243"</definedName>
    <definedName name="IQ_RETURN_EQUITY_LOW_EST" hidden="1">"c3537"</definedName>
    <definedName name="IQ_RETURN_EQUITY_LOW_EST_REUT">"c3986"</definedName>
    <definedName name="IQ_RETURN_EQUITY_LOW_EST_THOM" hidden="1">"c5284"</definedName>
    <definedName name="IQ_RETURN_EQUITY_LOW_GUIDANCE" hidden="1">"c4222"</definedName>
    <definedName name="IQ_RETURN_EQUITY_LOW_GUIDANCE_CIQ">"c4634"</definedName>
    <definedName name="IQ_RETURN_EQUITY_LOW_GUIDANCE_CIQ_COL">"c11283"</definedName>
    <definedName name="IQ_RETURN_EQUITY_MEDIAN_EST" hidden="1">"c3538"</definedName>
    <definedName name="IQ_RETURN_EQUITY_MEDIAN_EST_REUT">"c3984"</definedName>
    <definedName name="IQ_RETURN_EQUITY_MEDIAN_EST_THOM" hidden="1">"c5282"</definedName>
    <definedName name="IQ_RETURN_EQUITY_NUM_EST" hidden="1">"c3533"</definedName>
    <definedName name="IQ_RETURN_EQUITY_NUM_EST_REUT">"c3987"</definedName>
    <definedName name="IQ_RETURN_EQUITY_NUM_EST_THOM" hidden="1">"c5285"</definedName>
    <definedName name="IQ_RETURN_EQUITY_STDDEV_EST" hidden="1">"c3534"</definedName>
    <definedName name="IQ_RETURN_EQUITY_STDDEV_EST_REUT">"c3988"</definedName>
    <definedName name="IQ_RETURN_EQUITY_STDDEV_EST_THOM" hidden="1">"c5286"</definedName>
    <definedName name="IQ_RETURN_INVESTMENT">"c1117"</definedName>
    <definedName name="IQ_RETURN_INVESTMENT_1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BEFORE_LOAN_LOSS_FOREIGN_FFIEC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 hidden="1">"c3639"</definedName>
    <definedName name="IQ_REV_STDDEV_EST_THOM" hidden="1">"c3657"</definedName>
    <definedName name="IQ_REV_UTI">"c1125"</definedName>
    <definedName name="IQ_REVALUATION_GAINS_DERIVATIVE_DOM_FFIEC">"c12828"</definedName>
    <definedName name="IQ_REVALUATION_GAINS_DERIVATIVE_FOREIGN_FFIEC">"c12829"</definedName>
    <definedName name="IQ_REVALUATION_GAINS_FDIC" hidden="1">"c6428"</definedName>
    <definedName name="IQ_REVALUATION_LOSSES_FDIC" hidden="1">"c6429"</definedName>
    <definedName name="IQ_REVALUATION_NON_TRADING_PROP">"c15999"</definedName>
    <definedName name="IQ_REVENUE">"c1122"</definedName>
    <definedName name="IQ_REVENUE_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>"c2214"</definedName>
    <definedName name="IQ_REVENUE_ACT_OR_EST_CIQ">"c5059"</definedName>
    <definedName name="IQ_REVENUE_ACT_OR_EST_REUT">"c5461"</definedName>
    <definedName name="IQ_REVENUE_ACT_OR_EST_THOM" hidden="1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>"c1126"</definedName>
    <definedName name="IQ_REVENUE_EST_1" hidden="1">"c190"</definedName>
    <definedName name="IQ_REVENUE_EST_BOTTOM_UP" hidden="1">"c5488"</definedName>
    <definedName name="IQ_REVENUE_EST_BOTTOM_UP_CIQ">"c12025"</definedName>
    <definedName name="IQ_REVENUE_EST_BOTTOM_UP_REUT">"c5496"</definedName>
    <definedName name="IQ_REVENUE_EST_CIQ">"c3616"</definedName>
    <definedName name="IQ_REVENUE_EST_REUT" hidden="1">"c3634"</definedName>
    <definedName name="IQ_REVENUE_EST_THOM" hidden="1">"c3652"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>"c5057"</definedName>
    <definedName name="IQ_REVENUE_GUIDANCE_CIQ_COL">"c11704"</definedName>
    <definedName name="IQ_REVENUE_HIGH_EST">"c1127"</definedName>
    <definedName name="IQ_REVENUE_HIGH_EST_CIQ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>"c4581"</definedName>
    <definedName name="IQ_REVENUE_HIGH_GUIDANCE_CIQ_COL">"c11230"</definedName>
    <definedName name="IQ_REVENUE_LOW_EST">"c1128"</definedName>
    <definedName name="IQ_REVENUE_LOW_EST_CIQ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>"c4621"</definedName>
    <definedName name="IQ_REVENUE_LOW_GUIDANCE_CIQ_COL">"c11270"</definedName>
    <definedName name="IQ_REVENUE_MEDIAN_EST">"c1662"</definedName>
    <definedName name="IQ_REVENUE_MEDIAN_EST_CIQ">"c3617"</definedName>
    <definedName name="IQ_REVENUE_MEDIAN_EST_REUT" hidden="1">"c3635"</definedName>
    <definedName name="IQ_REVENUE_MEDIAN_EST_THOM" hidden="1">"c3653"</definedName>
    <definedName name="IQ_REVENUE_NO_EST">"c263"</definedName>
    <definedName name="IQ_REVENUE_NUM_EST">"c1129"</definedName>
    <definedName name="IQ_REVENUE_NUM_EST_CIQ">"c3620"</definedName>
    <definedName name="IQ_REVENUE_NUM_EST_REUT" hidden="1">"c3638"</definedName>
    <definedName name="IQ_REVENUE_NUM_EST_THOM" hidden="1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ERSE_REPO">"c19131"</definedName>
    <definedName name="IQ_REVISION_DATE_" hidden="1">38728.8008101852</definedName>
    <definedName name="IQ_REVISION_DATE__1">39342.6864930556</definedName>
    <definedName name="IQ_Revision_Date_guess" hidden="1">38978.3778356481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EVOLVING_SECURED_1_4_NON_ACCRUAL_FFIEC">"c13314"</definedName>
    <definedName name="IQ_REVOLVING_SECURED_1_–4_NON_ACCRUAL_FFIEC">"c15565"</definedName>
    <definedName name="IQ_RGU">"c2863"</definedName>
    <definedName name="IQ_RISK_ADJ_BANK_ASSETS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 hidden="1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 hidden="1">"c15932"</definedName>
    <definedName name="IQ_RSI">"c12704"</definedName>
    <definedName name="IQ_RSI_ADJ">"c12705"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IES_EMPLOYEE_BENEFITS_FFIEC">"c13023"</definedName>
    <definedName name="IQ_SALARIES_OTHER_BENEFITS">"c16176"</definedName>
    <definedName name="IQ_SALARY">"c1130"</definedName>
    <definedName name="IQ_SALARY_FDIC" hidden="1">"c6576"</definedName>
    <definedName name="IQ_SALE_COMMON_GROSS_FFIEC">"c12963"</definedName>
    <definedName name="IQ_SALE_CONVERSION_ACQUISITION_NET_COMMON_FFIEC">"c15351"</definedName>
    <definedName name="IQ_SALE_CONVERSION_RETIREMENT_STOCK_FDIC" hidden="1">"c6661"</definedName>
    <definedName name="IQ_SALE_INTAN_CF">"c1131"</definedName>
    <definedName name="IQ_SALE_INTAN_CF_BNK">"c1132"</definedName>
    <definedName name="IQ_SALE_INTAN_CF_BR" hidden="1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 hidden="1">"c1139"</definedName>
    <definedName name="IQ_SALE_PPE_CF_FIN">"c1140"</definedName>
    <definedName name="IQ_SALE_PPE_CF_INS">"c1141"</definedName>
    <definedName name="IQ_SALE_PPE_CF_UTI">"c1142"</definedName>
    <definedName name="IQ_SALE_PREF_FFIEC">"c12961"</definedName>
    <definedName name="IQ_SALE_PROP">"c16029"</definedName>
    <definedName name="IQ_SALE_RE_ASSETS">"c1629"</definedName>
    <definedName name="IQ_SALE_REAL_ESTATE_CF">"c1143"</definedName>
    <definedName name="IQ_SALE_REAL_ESTATE_CF_BNK">"c1144"</definedName>
    <definedName name="IQ_SALE_REAL_ESTATE_CF_BR" hidden="1">"c1145"</definedName>
    <definedName name="IQ_SALE_REAL_ESTATE_CF_FIN">"c1146"</definedName>
    <definedName name="IQ_SALE_REAL_ESTATE_CF_INS">"c1147"</definedName>
    <definedName name="IQ_SALE_REAL_ESTATE_CF_UTI">"c1148"</definedName>
    <definedName name="IQ_SALE_TREASURY_FFIEC">"c12965"</definedName>
    <definedName name="IQ_SALES_COAL">"c15930"</definedName>
    <definedName name="IQ_SALES_MARKETING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>"c2546"</definedName>
    <definedName name="IQ_SECURED_DEBT_PCT">"c2547"</definedName>
    <definedName name="IQ_SECURED_FARMLAND_CHARGE_OFFS_FDIC" hidden="1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 hidden="1">"c6631"</definedName>
    <definedName name="IQ_SECURED_FARMLAND_RECOVERIES_FDIC" hidden="1">"c6612"</definedName>
    <definedName name="IQ_SECURED_MULTI_RES_LL_REC_DOM_FFIEC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>"c12777"</definedName>
    <definedName name="IQ_SECURITIES_ISSUED_STATES_FDIC" hidden="1">"c6300"</definedName>
    <definedName name="IQ_SECURITIES_ISSUED_US_FFIEC">"c12781"</definedName>
    <definedName name="IQ_SECURITIES_LENT_FDIC" hidden="1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 hidden="1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>"c1152"</definedName>
    <definedName name="IQ_SECURITY_LEVEL" hidden="1">"c2159"</definedName>
    <definedName name="IQ_SECURITY_NAME">"c15159"</definedName>
    <definedName name="IQ_SECURITY_NOTES" hidden="1">"c2202"</definedName>
    <definedName name="IQ_SECURITY_OWN">"c1153"</definedName>
    <definedName name="IQ_SECURITY_RESELL">"c1154"</definedName>
    <definedName name="IQ_SECURITY_TYPE" hidden="1">"c2158"</definedName>
    <definedName name="IQ_SEDOL" hidden="1">"c12042"</definedName>
    <definedName name="IQ_SELECTED_FOREIGN_ASSETS_FFIEC">"c13485"</definedName>
    <definedName name="IQ_SEMI_BACKLOG">"c10005"</definedName>
    <definedName name="IQ_SEMI_BACKLOG_AVG_PRICE">"c10006"</definedName>
    <definedName name="IQ_SEMI_BACKLOG_UNITS">"c10005"</definedName>
    <definedName name="IQ_SEMI_BACKLOG_VALUE">"c10007"</definedName>
    <definedName name="IQ_SEMI_BOOK_TO_BILL_RATIO">"c10008"</definedName>
    <definedName name="IQ_SEMI_BOOKINGS_AVG_PRICE">"c10002"</definedName>
    <definedName name="IQ_SEMI_BOOKINGS_UNITS">"c10001"</definedName>
    <definedName name="IQ_SEMI_BOOKINGS_VALUE">"c10003"</definedName>
    <definedName name="IQ_SEMI_BOOKINGS_VALUE_CHANGE">"c10004"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_ACCOUNT_ASSETS_LH_FFIEC">"c13105"</definedName>
    <definedName name="IQ_SEPARATE_ACCOUNT_LIAB_LH_FFIEC">"c13108"</definedName>
    <definedName name="IQ_SEPARATE_ACCT_ASSETS">"c1155"</definedName>
    <definedName name="IQ_SEPARATE_ACCT_LIAB">"c1156"</definedName>
    <definedName name="IQ_SERV_CHARGE_DEPOSITS">"c1157"</definedName>
    <definedName name="IQ_SERVICE_CHARGES_DEPOSIT_ACCOUNTS_DOM_FFIEC">"c13003"</definedName>
    <definedName name="IQ_SERVICE_CHARGES_FDIC" hidden="1">"c6572"</definedName>
    <definedName name="IQ_SERVICE_CHARGES_OPERATING_INC_FFIEC">"c13384"</definedName>
    <definedName name="IQ_SERVICE_FEE" hidden="1">"c8951"</definedName>
    <definedName name="IQ_SERVICING_FEES_FFIEC">"c13011"</definedName>
    <definedName name="IQ_SERVICING_FEES_OPERATING_INC_FFIEC">"c13389"</definedName>
    <definedName name="IQ_SETTLEMENTS_TAX_AUTHORITIES">"c15737"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_PARTNERSHIP_ASSETS">"c16071"</definedName>
    <definedName name="IQ_SHARE_PARTNERSHIP_CONSOL_JV_DEBT">"c19139"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 hidden="1">"c1347"</definedName>
    <definedName name="IQ_SHAREOUTSTANDING_1">"c1347"</definedName>
    <definedName name="IQ_SHARES_PER_DR">"c204"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 hidden="1">"c228"</definedName>
    <definedName name="IQ_SHORT_POSITIONS_FFIEC">"c12859"</definedName>
    <definedName name="IQ_SHORT_TERM_INVEST">"c1197"</definedName>
    <definedName name="IQ_SHORT_TERM_INVEST_1">"c1425"</definedName>
    <definedName name="IQ_SMALL_INT_BEAR_CD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LD_COAL">"c15936"</definedName>
    <definedName name="IQ_SOURCE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>"c2644"</definedName>
    <definedName name="IQ_SP_ISSUE_LC_DATE">"c2643"</definedName>
    <definedName name="IQ_SP_ISSUE_LC_LT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>"c1169"</definedName>
    <definedName name="IQ_SPECIAL_DIV_CF_BNK">"c1170"</definedName>
    <definedName name="IQ_SPECIAL_DIV_CF_BR" hidden="1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 hidden="1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 hidden="1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 hidden="1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ASSETS_TOT_FFIEC">"c13438"</definedName>
    <definedName name="IQ_ST_INVEST_ST_NONCORE_FUNDING_FFIEC">"c13338"</definedName>
    <definedName name="IQ_ST_INVEST_UTI">"c1198"</definedName>
    <definedName name="IQ_ST_NOTE_RECEIV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>"c15412"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 hidden="1">"c6547"</definedName>
    <definedName name="IQ_STATES_POLI_SUBD_US_NON_TRANS_ACCTS_FFIEC">"c15324"</definedName>
    <definedName name="IQ_STATES_POLI_SUBD_US_TRANS_ACCTS_FFIEC">"c15316"</definedName>
    <definedName name="IQ_STATES_TOTAL_DEPOSITS_FDIC" hidden="1">"c6473"</definedName>
    <definedName name="IQ_STATES_TRANSACTION_ACCOUNTS_FDIC" hidden="1">"c6539"</definedName>
    <definedName name="IQ_STATUTORY_SURPLUS">"c1201"</definedName>
    <definedName name="IQ_STATUTORY_SURPLUS_GAAP_EQUITY">"c15883"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GS_FIN">"c2998"</definedName>
    <definedName name="IQ_STOCK_BASED_COGS_UTIL">"c2997"</definedName>
    <definedName name="IQ_STOCK_BASED_COMP">"c3512"</definedName>
    <definedName name="IQ_STOCK_BASED_COMP_PRETAX">"c3510"</definedName>
    <definedName name="IQ_STOCK_BASED_COMP_TAX">"c3511"</definedName>
    <definedName name="IQ_STOCK_BASED_EST" hidden="1">"c4520"</definedName>
    <definedName name="IQ_STOCK_BASED_EXPLORE_DRILL">"c13851"</definedName>
    <definedName name="IQ_STOCK_BASED_GA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 hidden="1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IGHT_LINE_RENT_ADJ">"c16178"</definedName>
    <definedName name="IQ_STRATEGY_NOTE">"c6791"</definedName>
    <definedName name="IQ_STRIKE_PRICE_ISSUED">"c1645"</definedName>
    <definedName name="IQ_STRIKE_PRICE_OS">"c1646"</definedName>
    <definedName name="IQ_STRIPS_RECEIVABLE_MORTGAGE_LOANS_FFIEC">"c12844"</definedName>
    <definedName name="IQ_STRIPS_RECEIVABLE_OTHER_FFIEC">"c12845"</definedName>
    <definedName name="IQ_STRUCT_FIN_CLASS" hidden="1">"c8950"</definedName>
    <definedName name="IQ_STRUCT_FIN_SERIES" hidden="1">"c8956"</definedName>
    <definedName name="IQ_STRUCTURED_NOTES_INVEST_SECURITIES_FFIEC">"c13468"</definedName>
    <definedName name="IQ_STRUCTURING_NOTES_TIER_1_FFIEC">"c13344"</definedName>
    <definedName name="IQ_STW" hidden="1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 hidden="1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"c2857"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BS_VIDEO">"c2857"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 hidden="1">"c6351"</definedName>
    <definedName name="IQ_SURPLUS_FFIEC">"c12877"</definedName>
    <definedName name="IQ_SVA">"c1214"</definedName>
    <definedName name="IQ_SYMBOL_RT">"SYMBOL"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>"c1653"</definedName>
    <definedName name="IQ_TARGET_PRICE_NUM_CIQ">"c4661"</definedName>
    <definedName name="IQ_TARGET_PRICE_NUM_REUT" hidden="1">"c5319"</definedName>
    <definedName name="IQ_TARGET_PRICE_NUM_THOM" hidden="1">"c5098"</definedName>
    <definedName name="IQ_TARGET_PRICE_STDDEV">"c1654"</definedName>
    <definedName name="IQ_TARGET_PRICE_STDDEV_CIQ">"c4662"</definedName>
    <definedName name="IQ_TARGET_PRICE_STDDEV_REUT" hidden="1">"c5320"</definedName>
    <definedName name="IQ_TARGET_PRICE_STDDEV_THOM" hidden="1">"c5099"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EQUIVALENT_ADJUSTMENTS_FFIEC">"c13854"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AXES_ADJ_NOI_FFIEC">"c13395"</definedName>
    <definedName name="IQ_TAXES_NOI_FFIEC">"c13394"</definedName>
    <definedName name="IQ_TAXES_TE_AVG_ASSETS_FFIEC">"c13366"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EXCL_FFIEC">"c13516"</definedName>
    <definedName name="IQ_TBV_SHARE">"c1217"</definedName>
    <definedName name="IQ_TBV_SHARE_REPORTED">"c19140"</definedName>
    <definedName name="IQ_TELECOM_FFIEC">"c13057"</definedName>
    <definedName name="IQ_TEMPLATE">"c1521"</definedName>
    <definedName name="IQ_TEMPLATE_BS">"c1211"</definedName>
    <definedName name="IQ_TEMPLATE_CF">"c1212"</definedName>
    <definedName name="IQ_TEMPLATE_IS">"c1213"</definedName>
    <definedName name="IQ_TENANT">"c1218"</definedName>
    <definedName name="IQ_TENANT_LEASE_COMMISSION">"c16177"</definedName>
    <definedName name="IQ_TERM_LOANS">"c2499"</definedName>
    <definedName name="IQ_TERM_LOANS_PCT">"c2500"</definedName>
    <definedName name="IQ_TEV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>"c1220"</definedName>
    <definedName name="IQ_TEV_EBIT_AVG">"c1221"</definedName>
    <definedName name="IQ_TEV_EBIT_FWD" hidden="1">"c2238"</definedName>
    <definedName name="IQ_TEV_EBIT_FWD_REUT">"c4054"</definedName>
    <definedName name="IQ_TEV_EBIT_FWD_THOM" hidden="1">"c4061"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 hidden="1">"c4050"</definedName>
    <definedName name="IQ_TEV_EBITDA_FWD_THOM" hidden="1">"c4057"</definedName>
    <definedName name="IQ_TEV_EMPLOYEE_AVG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 hidden="1">"c4051"</definedName>
    <definedName name="IQ_TEV_TOTAL_REV_FWD_THOM" hidden="1">"c4058"</definedName>
    <definedName name="IQ_TEV_UFCF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 hidden="1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>"c2667"</definedName>
    <definedName name="IQ_TIER_ONE_FDIC" hidden="1">"c6369"</definedName>
    <definedName name="IQ_TIER_ONE_RATIO">"c1229"</definedName>
    <definedName name="IQ_TIER_TWO_CAPITAL">"c2669"</definedName>
    <definedName name="IQ_TIER_TWO_CAPITAL_RATIO">"c15241"</definedName>
    <definedName name="IQ_TIME_DEP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 hidden="1">"c6465"</definedName>
    <definedName name="IQ_TIME_DEPOSITS_MORE_100K_OTHER_INSTITUTIONS_FFIEC">"c12954"</definedName>
    <definedName name="IQ_TIME_DEPOSITS_MORE_100K_TOT_DEPOSITS_FFIEC">"c13906"</definedName>
    <definedName name="IQ_TIME_DEPOSITS_MORE_THAN_100K_FDIC" hidden="1">"c6470"</definedName>
    <definedName name="IQ_TIME_DEPOSITS_TOTAL_DEPOSITS">"c15723"</definedName>
    <definedName name="IQ_TODAY" hidden="1">0</definedName>
    <definedName name="IQ_TOT_1_4_FAM_LOANS_TOT_LOANS_FFIEC">"c13868"</definedName>
    <definedName name="IQ_TOT_ADJ_INC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 hidden="1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BNK_SUBTOTAL_AP">"c13644"</definedName>
    <definedName name="IQ_TOTAL_ASSETS_FAIR_VALUE_TOT_FFIEC">"c15405"</definedName>
    <definedName name="IQ_TOTAL_ASSETS_FDIC" hidden="1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BROKERED_DEPOSIT_FFIEC">"c15304"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"c1266"</definedName>
    <definedName name="IQ_TOTAL_CASH_DIVID_1">"c1455"</definedName>
    <definedName name="IQ_TOTAL_CASH_DUE_DEPOSITORY_INSTIT_DOM_FFIEC">"c15291"</definedName>
    <definedName name="IQ_TOTAL_CASH_DUE_DEPOSITORY_INSTIT_FFIEC">"c15285"</definedName>
    <definedName name="IQ_TOTAL_CASH_FINAN">"c119"</definedName>
    <definedName name="IQ_TOTAL_CASH_FINAN_1">"c1352"</definedName>
    <definedName name="IQ_TOTAL_CASH_INVEST">"c121"</definedName>
    <definedName name="IQ_TOTAL_CASH_INVEST_1">"c1353"</definedName>
    <definedName name="IQ_TOTAL_CASH_OPER">"c122"</definedName>
    <definedName name="IQ_TOTAL_CASH_OPER_1">"c1354"</definedName>
    <definedName name="IQ_TOTAL_CHARGE_OFFS_FDIC" hidden="1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"c1022"</definedName>
    <definedName name="IQ_TOTAL_COMMON_1">"c1411"</definedName>
    <definedName name="IQ_TOTAL_COMMON_EQUITY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>"c1243"</definedName>
    <definedName name="IQ_TOTAL_CURRENT_ASSETS_1">"c1430"</definedName>
    <definedName name="IQ_TOTAL_CURRENT_LIAB">"c1245"</definedName>
    <definedName name="IQ_TOTAL_CURRENT_LIAB_1">"c1431"</definedName>
    <definedName name="IQ_TOTAL_DEBT">"c1247"</definedName>
    <definedName name="IQ_TOTAL_DEBT_CAPITAL">"c1248"</definedName>
    <definedName name="IQ_TOTAL_DEBT_CURRENT">"c6190"</definedName>
    <definedName name="IQ_TOTAL_DEBT_DUE">"c2509"</definedName>
    <definedName name="IQ_TOTAL_DEBT_EBITDA">"c1249"</definedName>
    <definedName name="IQ_TOTAL_DEBT_EBITDA_CAPEX">"c2948"</definedName>
    <definedName name="IQ_TOTAL_DEBT_EQUITY">"c1250"</definedName>
    <definedName name="IQ_TOTAL_DEBT_EST" hidden="1">"c4532"</definedName>
    <definedName name="IQ_TOTAL_DEBT_EXCL_FIN">"c2937"</definedName>
    <definedName name="IQ_TOTAL_DEBT_GUIDANCE">"c4533"</definedName>
    <definedName name="IQ_TOTAL_DEBT_GUIDANCE_CIQ">"c5086"</definedName>
    <definedName name="IQ_TOTAL_DEBT_GUIDANCE_CIQ_COL">"c11733"</definedName>
    <definedName name="IQ_TOTAL_DEBT_HIGH_EST" hidden="1">"c4534"</definedName>
    <definedName name="IQ_TOTAL_DEBT_HIGH_GUIDANCE">"c4196"</definedName>
    <definedName name="IQ_TOTAL_DEBT_HIGH_GUIDANCE_CIQ">"c4608"</definedName>
    <definedName name="IQ_TOTAL_DEBT_HIGH_GUIDANCE_CIQ_COL">"c11257"</definedName>
    <definedName name="IQ_TOTAL_DEBT_ISSUED">"c1251"</definedName>
    <definedName name="IQ_TOTAL_DEBT_ISSUED_BNK">"c1252"</definedName>
    <definedName name="IQ_TOTAL_DEBT_ISSUED_BR" hidden="1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 hidden="1">"c4535"</definedName>
    <definedName name="IQ_TOTAL_DEBT_LOW_GUIDANCE">"c4236"</definedName>
    <definedName name="IQ_TOTAL_DEBT_LOW_GUIDANCE_CIQ">"c4648"</definedName>
    <definedName name="IQ_TOTAL_DEBT_LOW_GUIDANCE_CIQ_COL">"c11297"</definedName>
    <definedName name="IQ_TOTAL_DEBT_MEDIAN_EST" hidden="1">"c4536"</definedName>
    <definedName name="IQ_TOTAL_DEBT_NON_CURRENT">"c6191"</definedName>
    <definedName name="IQ_TOTAL_DEBT_NUM_EST" hidden="1">"c4537"</definedName>
    <definedName name="IQ_TOTAL_DEBT_OVER_EBITDA">"c1249"</definedName>
    <definedName name="IQ_TOTAL_DEBT_OVER_EBITDA_1">"c1433"</definedName>
    <definedName name="IQ_TOTAL_DEBT_OVER_TOTAL_BV">"c1250"</definedName>
    <definedName name="IQ_TOTAL_DEBT_OVER_TOTAL_BV_1">"c1434"</definedName>
    <definedName name="IQ_TOTAL_DEBT_OVER_TOTAL_CAP">"c1248"</definedName>
    <definedName name="IQ_TOTAL_DEBT_OVER_TOTAL_CAP_1">"c1432"</definedName>
    <definedName name="IQ_TOTAL_DEBT_REPAID">"c1258"</definedName>
    <definedName name="IQ_TOTAL_DEBT_REPAID_BNK">"c1259"</definedName>
    <definedName name="IQ_TOTAL_DEBT_REPAID_BR" hidden="1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 hidden="1">"c6410"</definedName>
    <definedName name="IQ_TOTAL_DEBT_STDDEV_EST" hidden="1">"c4538"</definedName>
    <definedName name="IQ_TOTAL_DEPOSITS">"c1265"</definedName>
    <definedName name="IQ_TOTAL_DEPOSITS_DOM_FFIEC">"c15313"</definedName>
    <definedName name="IQ_TOTAL_DEPOSITS_FDIC" hidden="1">"c6342"</definedName>
    <definedName name="IQ_TOTAL_DEPOSITS_FFIEC">"c13623"</definedName>
    <definedName name="IQ_TOTAL_DEPOSITS_SUPPLE">"c15253"</definedName>
    <definedName name="IQ_TOTAL_DIV_PAID_CF">"c1266"</definedName>
    <definedName name="IQ_TOTAL_EMPLOYEE">"c1522"</definedName>
    <definedName name="IQ_TOTAL_EMPLOYEE_1">"c2141"</definedName>
    <definedName name="IQ_TOTAL_EMPLOYEES">"c1522"</definedName>
    <definedName name="IQ_TOTAL_EMPLOYEES_FDIC" hidden="1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>"c591"</definedName>
    <definedName name="IQ_TOTAL_INTEREST_EXP_1">"c1382"</definedName>
    <definedName name="IQ_TOTAL_INTEREST_EXP_FOREIGN_FFIEC">"c15374"</definedName>
    <definedName name="IQ_TOTAL_INTEREST_INC_FOREIGN_FFIEC">"c15373"</definedName>
    <definedName name="IQ_TOTAL_INVENTORY">"c622"</definedName>
    <definedName name="IQ_TOTAL_INVENTORY_1">"c1385"</definedName>
    <definedName name="IQ_TOTAL_INVEST">"c1275"</definedName>
    <definedName name="IQ_TOTAL_IRA_KEOGH_PLAN_ACCOUNTS_FFIEC">"c15303"</definedName>
    <definedName name="IQ_TOTAL_LIAB">"c1276"</definedName>
    <definedName name="IQ_TOTAL_LIAB_BNK">"c1277"</definedName>
    <definedName name="IQ_TOTAL_LIAB_BR" hidden="1">"c1278"</definedName>
    <definedName name="IQ_TOTAL_LIAB_EQUITY">"c1279"</definedName>
    <definedName name="IQ_TOTAL_LIAB_EQUITY_FDIC" hidden="1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"c1279"</definedName>
    <definedName name="IQ_TOTAL_LIAB_SHAREHOLD_1">"c1435"</definedName>
    <definedName name="IQ_TOTAL_LIAB_TOTAL_ASSETS">"c1283"</definedName>
    <definedName name="IQ_TOTAL_LIABILITIES_EQUITY_FFIEC">"c12882"</definedName>
    <definedName name="IQ_TOTAL_LIABILITIES_FAIR_VALUE_TOT_FFIEC">"c15411"</definedName>
    <definedName name="IQ_TOTAL_LIABILITIES_FDIC" hidden="1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>"c1617"</definedName>
    <definedName name="IQ_TOTAL_NON_REC">"c1444"</definedName>
    <definedName name="IQ_TOTAL_NON_TRANS_ACCTS_FFIEC">"c15328"</definedName>
    <definedName name="IQ_TOTAL_NONINTEREST_EXPENSE_FOREIGN_FFIEC">"c15386"</definedName>
    <definedName name="IQ_TOTAL_OPER_EXP_BR" hidden="1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ERATING_EXPENSE">"c16047"</definedName>
    <definedName name="IQ_TOTAL_OPERATING_REVENUE">"c16030"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 hidden="1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_LOANS_TOTAL_LOANS">"c15715"</definedName>
    <definedName name="IQ_TOTAL_RE_NOI_AVG_GROSS_PROP">"c16059"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 hidden="1">"c6622"</definedName>
    <definedName name="IQ_TOTAL_RENTAL_REVENUE">"c16022"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TURN_SWAPS_DERIVATIVES_BENEFICIARY_FFIEC">"c13120"</definedName>
    <definedName name="IQ_TOTAL_RETURN_SWAPS_DERIVATIVES_GUARANTOR_FFIEC">"c13113"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 hidden="1">"c6786"</definedName>
    <definedName name="IQ_TOTAL_REV_BR" hidden="1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"c1294"</definedName>
    <definedName name="IQ_TOTAL_REVENUE_1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 hidden="1">"c6747"</definedName>
    <definedName name="IQ_TOTAL_RISK_BASED_CAPITAL_RATIO_FFIEC">"c13162"</definedName>
    <definedName name="IQ_TOTAL_RISK_WEIGHTED_ASSETS_FFIEC">"c13858"</definedName>
    <definedName name="IQ_TOTAL_ROOMS">"c8789"</definedName>
    <definedName name="IQ_TOTAL_SECURITIES_FDIC" hidden="1">"c6306"</definedName>
    <definedName name="IQ_TOTAL_SPECIAL">"c1618"</definedName>
    <definedName name="IQ_TOTAL_SQ_FT">"c8781"</definedName>
    <definedName name="IQ_TOTAL_ST_BORROW">"c1177"</definedName>
    <definedName name="IQ_TOTAL_ST_BORROW_1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 hidden="1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 hidden="1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>"c8773"</definedName>
    <definedName name="IQ_TOTAL_UNUSAL">"c1308"</definedName>
    <definedName name="IQ_TOTAL_UNUSED_COMMITMENTS_FDIC" hidden="1">"c6536"</definedName>
    <definedName name="IQ_TOTAL_UNUSUAL">"c1508"</definedName>
    <definedName name="IQ_TOTAL_UNUSUAL_BNK">"c5516"</definedName>
    <definedName name="IQ_TOTAL_UNUSUAL_BR" hidden="1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SUPPLE">"c13817"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ADVISORS">"c2387"</definedName>
    <definedName name="IQ_TR_BUY_FIN_ADVISORS">"c3045"</definedName>
    <definedName name="IQ_TR_BUY_LEG_ADVISORS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OFFER_PER_SHARE">"c18872"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ISTRATION_FEES">"c2274"</definedName>
    <definedName name="IQ_TR_RENEWAL_BUYBACK">"c2413"</definedName>
    <definedName name="IQ_TR_ROUND_NUMBER">"c2295"</definedName>
    <definedName name="IQ_TR_SEC_FEES">"c13642"</definedName>
    <definedName name="IQ_TR_SECURITY_TYPE_REG">"c2279"</definedName>
    <definedName name="IQ_TR_SELL_ACC_ADVISORS">"c3049"</definedName>
    <definedName name="IQ_TR_SELL_ADVISORS">"c2388"</definedName>
    <definedName name="IQ_TR_SELL_FIN_ADVISORS">"c3046"</definedName>
    <definedName name="IQ_TR_SELL_LEG_ADVISORS">"c2388"</definedName>
    <definedName name="IQ_TR_SELL_TERM_FEE">"c2298"</definedName>
    <definedName name="IQ_TR_SELL_TERM_FEE_PCT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BDEBT">"c2370"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ADVISORS">"c2386"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"c13640"</definedName>
    <definedName name="IQ_TR_TERM_FEE_PCT">"c13641"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"c40"</definedName>
    <definedName name="IQ_TRADE_AR_1">"c1345"</definedName>
    <definedName name="IQ_TRADE_PRINCIPAL">"c1309"</definedName>
    <definedName name="IQ_TRADING_ACCOUNT_GAINS_FEES_FDIC" hidden="1">"c6573"</definedName>
    <definedName name="IQ_TRADING_ASSETS">"c1310"</definedName>
    <definedName name="IQ_TRADING_ASSETS_FAIR_VALUE_TOT_FFIEC">"c13210"</definedName>
    <definedName name="IQ_TRADING_ASSETS_FDIC" hidden="1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>"c2212"</definedName>
    <definedName name="IQ_TRADING_ITEM_CIQID">"c8949"</definedName>
    <definedName name="IQ_TRADING_LIABILITIES_FAIR_VALUE_TOT_FFIEC">"c13214"</definedName>
    <definedName name="IQ_TRADING_LIABILITIES_FDIC" hidden="1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 hidden="1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>"c1311"</definedName>
    <definedName name="IQ_TREASURY_INVEST_SECURITIES_FFIEC">"c13457"</definedName>
    <definedName name="IQ_TREASURY_OTHER_EQUITY">"c1312"</definedName>
    <definedName name="IQ_TREASURY_OTHER_EQUITY_BNK">"c1313"</definedName>
    <definedName name="IQ_TREASURY_OTHER_EQUITY_BR" hidden="1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"c1311"</definedName>
    <definedName name="IQ_TREASURY_STOCK_1">"c1438"</definedName>
    <definedName name="IQ_TREASURY_STOCK_TRANSACTIONS_FDIC" hidden="1">"c6501"</definedName>
    <definedName name="IQ_TREASURY_STOCK_TRANSACTIONS_FFIEC">"c15352"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>"c8783"</definedName>
    <definedName name="IQ_UNCONSOL_NOI">"c16067"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GROUND_RESERVES_COAL">"c15922"</definedName>
    <definedName name="IQ_UNDERGROUND_RESERVES_TO_TOTAL_RESERVES_COAL">"c15960"</definedName>
    <definedName name="IQ_UNDERWRITER" hidden="1">"c8958"</definedName>
    <definedName name="IQ_UNDERWRITING_PROFIT">"c9975"</definedName>
    <definedName name="IQ_UNDIVIDED_PROFITS_FDIC" hidden="1">"c6352"</definedName>
    <definedName name="IQ_UNDRAWN_CP">"c2518"</definedName>
    <definedName name="IQ_UNDRAWN_CREDIT">"c3032"</definedName>
    <definedName name="IQ_UNDRAWN_FED_FUNDS">"c2524"</definedName>
    <definedName name="IQ_UNDRAWN_FHLB">"c2520"</definedName>
    <definedName name="IQ_UNDRAWN_LC">"c2521"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 hidden="1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 hidden="1">"c6324"</definedName>
    <definedName name="IQ_UNEARNED_INCOME_FOREIGN_FDIC" hidden="1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 hidden="1">"c6722"</definedName>
    <definedName name="IQ_UNREALIZED_GAIN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>"c2548"</definedName>
    <definedName name="IQ_UNSECURED_DEBT_PCT">"c2549"</definedName>
    <definedName name="IQ_UNUSED_LOAN_COMMITMENTS_FDIC" hidden="1">"c6368"</definedName>
    <definedName name="IQ_UNUSUAL_EXP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TRADING_DOM_FFIEC">"c12919"</definedName>
    <definedName name="IQ_US_AGENCY_OBLIG_TRADING_FFIEC">"c12814"</definedName>
    <definedName name="IQ_US_AGENCY_OBLIGATIONS_AVAIL_SALE_FFIEC">"c12793"</definedName>
    <definedName name="IQ_US_BANKS_OTHER_INST_FOREIGN_DEP_FFIEC">"c15343"</definedName>
    <definedName name="IQ_US_BRANCHES_FOREIGN_BANK_LOANS_FDIC" hidden="1">"c6435"</definedName>
    <definedName name="IQ_US_BRANCHES_FOREIGN_BANKS_FDIC" hidden="1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">"c2930"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">"c2932"</definedName>
    <definedName name="IQ_US_GAAP_CL_ADJ">"c2927"</definedName>
    <definedName name="IQ_US_GAAP_COST_REV">"c2965"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">"c2973"</definedName>
    <definedName name="IQ_US_GAAP_DO_ADJ">"c2959"</definedName>
    <definedName name="IQ_US_GAAP_EXTRA_ACC_ITEMS">"c2972"</definedName>
    <definedName name="IQ_US_GAAP_EXTRA_ACC_ITEMS_ADJ">"c2958"</definedName>
    <definedName name="IQ_US_GAAP_INC_TAX">"c2975"</definedName>
    <definedName name="IQ_US_GAAP_INC_TAX_ADJ">"c2961"</definedName>
    <definedName name="IQ_US_GAAP_INTEREST_EXP">"c2971"</definedName>
    <definedName name="IQ_US_GAAP_INTEREST_EXP_ADJ">"c2957"</definedName>
    <definedName name="IQ_US_GAAP_LIAB_LT">"c2933"</definedName>
    <definedName name="IQ_US_GAAP_LIAB_LT_ADJ">"c2928"</definedName>
    <definedName name="IQ_US_GAAP_LIAB_TOTAL_LIAB">"c2933"</definedName>
    <definedName name="IQ_US_GAAP_MINORITY_INTEREST_IS">"c2974"</definedName>
    <definedName name="IQ_US_GAAP_MINORITY_INTEREST_IS_ADJ">"c2960"</definedName>
    <definedName name="IQ_US_GAAP_NCA">"c2931"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EXCL">"c2977"</definedName>
    <definedName name="IQ_US_GAAP_NI_AVAIL_INCL">"c2978"</definedName>
    <definedName name="IQ_US_GAAP_OTHER_ADJ_ADJ">"c2962"</definedName>
    <definedName name="IQ_US_GAAP_OTHER_NON_OPER">"c2969"</definedName>
    <definedName name="IQ_US_GAAP_OTHER_NON_OPER_ADJ">"c2955"</definedName>
    <definedName name="IQ_US_GAAP_OTHER_OPER">"c2968"</definedName>
    <definedName name="IQ_US_GAAP_OTHER_OPER_ADJ">"c2954"</definedName>
    <definedName name="IQ_US_GAAP_RD">"c2967"</definedName>
    <definedName name="IQ_US_GAAP_RD_ADJ">"c2953"</definedName>
    <definedName name="IQ_US_GAAP_SGA">"c2966"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">"c2964"</definedName>
    <definedName name="IQ_US_GAAP_TOTAL_REV_ADJ">"c2950"</definedName>
    <definedName name="IQ_US_GAAP_TOTAL_UNUSUAL">"c2970"</definedName>
    <definedName name="IQ_US_GAAP_TOTAL_UNUSUAL_ADJ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VAIL_SALE_FFIEC">"c12794"</definedName>
    <definedName name="IQ_US_SPONSORED_AGENCY_OBLIG_FFIEC">"c12780"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 hidden="1">"c6298"</definedName>
    <definedName name="IQ_US_TREASURY_SECURITIES_FFIEC">"c12778"</definedName>
    <definedName name="IQ_UST_SEC_GOVT_AGENCY_CORP_QUARTERLY_AVG_FFIEC">"c15469"</definedName>
    <definedName name="IQ_UST_SECURITIES_GOVT_AGENCY_QUARTERLY_AVG_FFIEC">"c15468"</definedName>
    <definedName name="IQ_UTIL_PPE_NET">"c1620"</definedName>
    <definedName name="IQ_UTIL_REV">"c2091"</definedName>
    <definedName name="IQ_UTILITY_EXPENSE">"c16031"</definedName>
    <definedName name="IQ_UV_PENSION_LIAB">"c1332"</definedName>
    <definedName name="IQ_VALUATION_ALLOWANCES_FDIC" hidden="1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PREFERREDS_INT_SENSITIVITY_FFIEC">"c13096"</definedName>
    <definedName name="IQ_VC_REV_OPERATING_INC_FFIEC">"c13388"</definedName>
    <definedName name="IQ_VC_REVENUE_FDIC" hidden="1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HICLE_LOANS">"c15249"</definedName>
    <definedName name="IQ_VENTURE_CAPITAL_REVENUE_FFIEC">"c13010"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ICE_SUB_BASIC_SUB">"c15789"</definedName>
    <definedName name="IQ_VOICE_SUB_TOTAL_HOMES_PASSED">"c15770"</definedName>
    <definedName name="IQ_VOICE_SUB_VIDEO_SUB">"c15789"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 hidden="1">"c6364"</definedName>
    <definedName name="IQ_VOLUME">"c1333"</definedName>
    <definedName name="IQ_VWAP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IRELESS_PENETRATION">"c15767"</definedName>
    <definedName name="IQ_WORKING_CAP">"c3494"</definedName>
    <definedName name="IQ_WORKMEN_WRITTEN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>"c2104"</definedName>
    <definedName name="IQ_XDIV_DATE_1">"c2104"</definedName>
    <definedName name="IQ_YEAR_FOUNDED">"c6793"</definedName>
    <definedName name="IQ_YEARHIGH">"c1337"</definedName>
    <definedName name="IQ_YEARHIGH_DATE">"c2250"</definedName>
    <definedName name="IQ_YEARHIGH_RT">"YEARHIGH"</definedName>
    <definedName name="IQ_YEARLOW">"c1338"</definedName>
    <definedName name="IQ_YEARLOW_DATE">"c2251"</definedName>
    <definedName name="IQ_YEARLOW_RT">"YEARLOW"</definedName>
    <definedName name="IQ_YIELD_FED_FUNDS_SOLD_FFIEC">"c13487"</definedName>
    <definedName name="IQ_YIELD_TRADING_ASSETS_FFIEC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>"c1339"</definedName>
    <definedName name="IQB_BOOKMARK_COUNT" hidden="1">3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1</definedName>
    <definedName name="IQNAMA">39972.4171759259</definedName>
    <definedName name="IQR44HKW9" hidden="1">#REF!</definedName>
    <definedName name="IQRA1">"$A$2:$A$211"</definedName>
    <definedName name="IQRA10">"$A$11:$A$1269"</definedName>
    <definedName name="IQRA2" hidden="1">"$A$3:$A$65"</definedName>
    <definedName name="IQRA3">"$A$4:$A$2297"</definedName>
    <definedName name="IQRA38" hidden="1">"$A$39:$A$48"</definedName>
    <definedName name="IQRA5">"$A$6:$A$1735"</definedName>
    <definedName name="IQRA6" hidden="1">"$A$7:$A$21"</definedName>
    <definedName name="IQRA60" hidden="1">"$A$61:$A$75"</definedName>
    <definedName name="IQRA7" hidden="1">"$A$8:$A$11"</definedName>
    <definedName name="IQRA8">"$A$9:$A$1262"</definedName>
    <definedName name="IQRA9">"$A$10:$A$1263"</definedName>
    <definedName name="IQRAA61">"$AA$62:$AA$76"</definedName>
    <definedName name="IQRAA7">"$AA$8:$AA$51"</definedName>
    <definedName name="IQRAAWWW9" hidden="1">#REF!</definedName>
    <definedName name="IQRAB61">"$AB$62:$AB$79"</definedName>
    <definedName name="IQRABFSW9" hidden="1">#REF!</definedName>
    <definedName name="IQRABXCO6" hidden="1">#REF!</definedName>
    <definedName name="IQRABXCT7" hidden="1">#REF!</definedName>
    <definedName name="IQRAC61">"$AC$62:$AC$111"</definedName>
    <definedName name="IQRAC7">"$AC$8:$AC$95"</definedName>
    <definedName name="IQRACBCAW9" hidden="1">#REF!</definedName>
    <definedName name="IQRAD61">"$AD$62:$AD$107"</definedName>
    <definedName name="IQRAD7">"$AD$8:$AD$54"</definedName>
    <definedName name="IQRAE61">"$AE$62:$AE$74"</definedName>
    <definedName name="IQRAE7">"$AE$8:$AE$69"</definedName>
    <definedName name="IQRAEMCO6" hidden="1">#REF!</definedName>
    <definedName name="IQRAEMCT7" hidden="1">#REF!</definedName>
    <definedName name="IQRAERW9" hidden="1">#REF!</definedName>
    <definedName name="IQRAF17" hidden="1">"$AF$18:$AF$269"</definedName>
    <definedName name="IQRAF61">"$AF$62:$AF$70"</definedName>
    <definedName name="IQRAF7">"$AF$8:$AF$51"</definedName>
    <definedName name="IQRAG61">"$AG$62:$AG$70"</definedName>
    <definedName name="IQRAG7">"$AG$8:$AG$56"</definedName>
    <definedName name="IQRAH61">"$AH$62:$AH$68"</definedName>
    <definedName name="IQRAH7">"$AH$8:$AH$43"</definedName>
    <definedName name="IQRAI15">"$AI$16:$AI$39"</definedName>
    <definedName name="IQRAI61">"$AI$62:$AI$74"</definedName>
    <definedName name="IQRAI7">"$AI$8:$AI$34"</definedName>
    <definedName name="IQRAIRMW9" hidden="1">#REF!</definedName>
    <definedName name="IQRAIRW9" hidden="1">#REF!</definedName>
    <definedName name="IQRAJ61">"$AJ$62:$AJ$79"</definedName>
    <definedName name="IQRAJ7">"$AJ$8:$AJ$35"</definedName>
    <definedName name="IQRAK7">"$AK$8:$AK$18"</definedName>
    <definedName name="IQRAL7">"$AL$8:$AL$20"</definedName>
    <definedName name="IQRALGTW9" hidden="1">#REF!</definedName>
    <definedName name="IQRALKW9" hidden="1">#REF!</definedName>
    <definedName name="IQRALW9" hidden="1">#REF!</definedName>
    <definedName name="IQRAM7">"$AM$8:$AM$259"</definedName>
    <definedName name="IQRAMRW9" hidden="1">#REF!</definedName>
    <definedName name="IQRAN15">"$AN$16:$AN$520"</definedName>
    <definedName name="IQRAnalystCoverageB18" hidden="1">#REF!</definedName>
    <definedName name="IQRAnalystCoverageB24" hidden="1">#REF!</definedName>
    <definedName name="IQRAnalystCoverageB29" hidden="1">#REF!</definedName>
    <definedName name="IQRAnalystCoverageC18" hidden="1">#REF!</definedName>
    <definedName name="IQRAnalystCoverageC24" hidden="1">#REF!</definedName>
    <definedName name="IQRAnalystCoverageD18" hidden="1">#REF!</definedName>
    <definedName name="IQRAnalystCoverageD24" hidden="1">#REF!</definedName>
    <definedName name="IQRAnalystCoverageE18" hidden="1">#REF!</definedName>
    <definedName name="IQRAnalystCoverageF18" hidden="1">#REF!</definedName>
    <definedName name="IQRAnalystCoverageG18" hidden="1">#REF!</definedName>
    <definedName name="IQRAnalystCoverageH18" hidden="1">#REF!</definedName>
    <definedName name="IQRAQ3">"$AQ$4:$AQ$10"</definedName>
    <definedName name="IQRAR3">"$AR$4:$AR$10"</definedName>
    <definedName name="IQRARIIW9" hidden="1">#REF!</definedName>
    <definedName name="IQRAS3">"$AS$4:$AS$10"</definedName>
    <definedName name="IQRASXAZJW9" hidden="1">#REF!</definedName>
    <definedName name="IQRATSGW9" hidden="1">#REF!</definedName>
    <definedName name="IQRAUCO6" hidden="1">#REF!</definedName>
    <definedName name="IQRAY7">"$AY$8"</definedName>
    <definedName name="IQRAYRW9" hidden="1">#REF!</definedName>
    <definedName name="IQRB12">"$B$13:$B$264"</definedName>
    <definedName name="IQRB1273">"$B$1274"</definedName>
    <definedName name="IQRB14" hidden="1">"$B$15:$B$518"</definedName>
    <definedName name="IQRB15">"$B$16:$B$17"</definedName>
    <definedName name="IQRB16" hidden="1">"$B$17:$B$520"</definedName>
    <definedName name="IQRB17">"$B$18:$B$78"</definedName>
    <definedName name="IQRB18">"$B$19:$B$23"</definedName>
    <definedName name="IQRB1866">"$B$1867"</definedName>
    <definedName name="IQRB19">"$B$20:$B$24"</definedName>
    <definedName name="IQRB2" hidden="1">"$B$3:$B$65"</definedName>
    <definedName name="IQRB20">"$B$21:$B$25"</definedName>
    <definedName name="IQRB21">"$B$22:$B$26"</definedName>
    <definedName name="IQRB22">"$B$23:$B$27"</definedName>
    <definedName name="IQRB23">"$B$24:$B$28"</definedName>
    <definedName name="IQRB2323">"$B$2324:$B$2326"</definedName>
    <definedName name="IQRB24">"$B$25:$B$29"</definedName>
    <definedName name="IQRB3">"$B$4:$B$1113"</definedName>
    <definedName name="IQRB32">"$B$33:$B$37"</definedName>
    <definedName name="IQRB33">"$B$34:$B$38"</definedName>
    <definedName name="IQRB34">"$B$35:$B$39"</definedName>
    <definedName name="IQRB38" hidden="1">"$B$39:$B$48"</definedName>
    <definedName name="IQRB4">"$B$5:$B$510"</definedName>
    <definedName name="IQRB5">"$B$6:$B$255"</definedName>
    <definedName name="IQRB6" hidden="1">"$B$7:$B$21"</definedName>
    <definedName name="IQRB7" hidden="1">"$B$8:$B$11"</definedName>
    <definedName name="IQRB8">"$B$9:$B$259"</definedName>
    <definedName name="IQRB85">"$B$86:$B$338"</definedName>
    <definedName name="IQRB9">"$B$10:$B$762"</definedName>
    <definedName name="IQRBA4" hidden="1">"$BA$5:$BA$9"</definedName>
    <definedName name="IQRBB17" hidden="1">"$BB$18:$BB$1299"</definedName>
    <definedName name="IQRBB4" hidden="1">"$BB$5:$BB$9"</definedName>
    <definedName name="IQRBBAGBW9" hidden="1">#REF!</definedName>
    <definedName name="IQRBenchmarkDataC10" hidden="1">#REF!</definedName>
    <definedName name="IQRBetaDATASHEETB17" hidden="1">#REF!</definedName>
    <definedName name="IQRBG7">"$BG$8:$BG$259"</definedName>
    <definedName name="IQRBOXW9" hidden="1">#REF!</definedName>
    <definedName name="IQRBP7">"$BP$8:$BP$259"</definedName>
    <definedName name="IQRBRSW9" hidden="1">#REF!</definedName>
    <definedName name="IQRBuybackT8" hidden="1">#REF!</definedName>
    <definedName name="IQRC12">"$C$13:$C$17"</definedName>
    <definedName name="IQRC14" hidden="1">"$C$15:$C$119"</definedName>
    <definedName name="IQRC15">"$C$16:$C$20"</definedName>
    <definedName name="IQRC2" hidden="1">"$C$3:$C$64"</definedName>
    <definedName name="IQRC2106">"$D$2106:$HL$2106"</definedName>
    <definedName name="IQRC2107">"$D$2107:$HL$2107"</definedName>
    <definedName name="IQRC2108">"$D$2108:$HL$2108"</definedName>
    <definedName name="IQRC2323">"$C$2324:$C$2326"</definedName>
    <definedName name="IQRC24">"$C$25:$C$29"</definedName>
    <definedName name="IQRC3" hidden="1">"$C$4:$C$65"</definedName>
    <definedName name="IQRC37">"$C$38:$C$43"</definedName>
    <definedName name="IQRC46">"$C$47:$C$54"</definedName>
    <definedName name="IQRC5" hidden="1">"$C$6:$C$1297"</definedName>
    <definedName name="IQRC6">"$C$7:$C$11"</definedName>
    <definedName name="IQRC60">"$C$61:$C$68"</definedName>
    <definedName name="IQRC61">"$C$62:$C$111"</definedName>
    <definedName name="IQRC7" hidden="1">"$C$8:$C$11"</definedName>
    <definedName name="IQRC8">"$C$9:$C$259"</definedName>
    <definedName name="IQRCAPW9" hidden="1">#REF!</definedName>
    <definedName name="IQRCellAddressB31" hidden="1">#REF!</definedName>
    <definedName name="IQRCellAddressC31" hidden="1">#REF!</definedName>
    <definedName name="IQRCGIW9" hidden="1">#REF!</definedName>
    <definedName name="IQRCH11" hidden="1">"$CH$12:$CH$25"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HRWW9" hidden="1">#REF!</definedName>
    <definedName name="IQRCNRCAW9" hidden="1">#REF!</definedName>
    <definedName name="IQRCNWW9" hidden="1">#REF!</definedName>
    <definedName name="IQRComp10A9" hidden="1">#REF!</definedName>
    <definedName name="IQRComp10B8" hidden="1">#REF!</definedName>
    <definedName name="IQRComp11A9" hidden="1">#REF!</definedName>
    <definedName name="IQRComp11B8" hidden="1">#REF!</definedName>
    <definedName name="IQRComp12B8" hidden="1">#REF!</definedName>
    <definedName name="IQRComp13B8" hidden="1">#REF!</definedName>
    <definedName name="IQRComp14B8" hidden="1">#REF!</definedName>
    <definedName name="IQRComp15B8" hidden="1">#REF!</definedName>
    <definedName name="IQRComp16B8" hidden="1">#REF!</definedName>
    <definedName name="IQRComp17B8" hidden="1">#REF!</definedName>
    <definedName name="IQRComp18B8" hidden="1">#REF!</definedName>
    <definedName name="IQRComp19B8" hidden="1">#REF!</definedName>
    <definedName name="IQRComp1A9" hidden="1">#REF!</definedName>
    <definedName name="IQRComp1B8" hidden="1">#REF!</definedName>
    <definedName name="IQRComp2A9" hidden="1">#REF!</definedName>
    <definedName name="IQRComp2B8" hidden="1">#REF!</definedName>
    <definedName name="IQRComp3A9" hidden="1">#REF!</definedName>
    <definedName name="IQRComp4A9" hidden="1">#REF!</definedName>
    <definedName name="IQRComp4B8" hidden="1">#REF!</definedName>
    <definedName name="IQRComp5A9" hidden="1">#REF!</definedName>
    <definedName name="IQRComp5B8" hidden="1">#REF!</definedName>
    <definedName name="IQRComp6A9" hidden="1">#REF!</definedName>
    <definedName name="IQRComp7A9" hidden="1">#REF!</definedName>
    <definedName name="IQRComp7B8" hidden="1">#REF!</definedName>
    <definedName name="IQRComp8A9" hidden="1">#REF!</definedName>
    <definedName name="IQRComp8B8" hidden="1">#REF!</definedName>
    <definedName name="IQRComp9A9" hidden="1">#REF!</definedName>
    <definedName name="IQRCompaniesA12" hidden="1">#REF!</definedName>
    <definedName name="IQRCompaniesA13" hidden="1">#REF!</definedName>
    <definedName name="IQRCompaniesA14" hidden="1">#REF!</definedName>
    <definedName name="IQRCompaniesA15" hidden="1">#REF!</definedName>
    <definedName name="IQRCompaniesA16" hidden="1">#REF!</definedName>
    <definedName name="IQRCompaniesA17" hidden="1">#REF!</definedName>
    <definedName name="IQRCompaniesA18" hidden="1">#REF!</definedName>
    <definedName name="IQRCompaniesA19" hidden="1">#REF!</definedName>
    <definedName name="IQRCompaniesA20" hidden="1">#REF!</definedName>
    <definedName name="IQRCompaniesA21" hidden="1">#REF!</definedName>
    <definedName name="IQRCompaniesA22" hidden="1">#REF!</definedName>
    <definedName name="IQRCompaniesA23" hidden="1">#REF!</definedName>
    <definedName name="IQRCompaniesF15" hidden="1">#REF!</definedName>
    <definedName name="IQRCompaniesG13" hidden="1">#REF!</definedName>
    <definedName name="IQRCompaniesG14" hidden="1">#REF!</definedName>
    <definedName name="IQRCompaniesG15" hidden="1">#REF!</definedName>
    <definedName name="IQRCompaniesG16" hidden="1">#REF!</definedName>
    <definedName name="IQRCompaniesG17" hidden="1">#REF!</definedName>
    <definedName name="IQRCompaniesG18" hidden="1">#REF!</definedName>
    <definedName name="IQRCompaniesG19" hidden="1">#REF!</definedName>
    <definedName name="IQRCompaniesG20" hidden="1">#REF!</definedName>
    <definedName name="IQRCompaniesG21" hidden="1">#REF!</definedName>
    <definedName name="IQRCompaniesG22" hidden="1">#REF!</definedName>
    <definedName name="IQRCompaniesG23" hidden="1">#REF!</definedName>
    <definedName name="IQRCompaniesI12" hidden="1">#REF!</definedName>
    <definedName name="IQRCompaniesI13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O12" hidden="1">#REF!</definedName>
    <definedName name="IQRCompaniesO13" hidden="1">#REF!</definedName>
    <definedName name="IQRCompaniesO14" hidden="1">#REF!</definedName>
    <definedName name="IQRCompaniesO15" hidden="1">#REF!</definedName>
    <definedName name="IQRCompaniesO16" hidden="1">#REF!</definedName>
    <definedName name="IQRCompsC5" hidden="1">#REF!</definedName>
    <definedName name="IQRCompsC6" hidden="1">#REF!</definedName>
    <definedName name="IQRCompsC7" hidden="1">#REF!</definedName>
    <definedName name="IQRCompsC8" hidden="1">#REF!</definedName>
    <definedName name="IQRCompsC9" hidden="1">#REF!</definedName>
    <definedName name="IQRCompsSharePricePerformanceB14" hidden="1">#REF!</definedName>
    <definedName name="IQRCPAW9" hidden="1">#REF!</definedName>
    <definedName name="IQRCPW9" hidden="1">#REF!</definedName>
    <definedName name="IQRCSXW9" hidden="1">#REF!</definedName>
    <definedName name="IQRCVTIW9" hidden="1">#REF!</definedName>
    <definedName name="IQRD14" hidden="1">"$D$15:$D$38"</definedName>
    <definedName name="IQRD15">"$D$16:$D$17"</definedName>
    <definedName name="IQRD2" hidden="1">"$D$3:$D$64"</definedName>
    <definedName name="IQRD2106">"$D$2107:$D$2323"</definedName>
    <definedName name="IQRD2108">"$E$2108:$HM$2108"</definedName>
    <definedName name="IQRD2323">"$D$2324:$D$2326"</definedName>
    <definedName name="IQRD3" hidden="1">"$D$4:$D$65"</definedName>
    <definedName name="IQRD32" hidden="1">"$D$33:$D$37"</definedName>
    <definedName name="IQRD33" hidden="1">"$D$34:$D$38"</definedName>
    <definedName name="IQRD34" hidden="1">"$D$35:$D$39"</definedName>
    <definedName name="IQRD35" hidden="1">"$D$36:$D$40"</definedName>
    <definedName name="IQRD36" hidden="1">"$D$37:$D$41"</definedName>
    <definedName name="IQRD37" hidden="1">"$D$38:$D$42"</definedName>
    <definedName name="IQRD39" hidden="1">"$D$40:$D$44"</definedName>
    <definedName name="IQRD40" hidden="1">"$D$41:$D$45"</definedName>
    <definedName name="IQRD41" hidden="1">"$D$42:$D$46"</definedName>
    <definedName name="IQRD42" hidden="1">"$D$43:$D$47"</definedName>
    <definedName name="IQRD44" hidden="1">"$D$45:$D$49"</definedName>
    <definedName name="IQRD45" hidden="1">"$D$46:$D$50"</definedName>
    <definedName name="IQRD46" hidden="1">"$D$47:$D$51"</definedName>
    <definedName name="IQRD48" hidden="1">"$D$49:$D$53"</definedName>
    <definedName name="IQRD49" hidden="1">"$D$50:$D$54"</definedName>
    <definedName name="IQRD5" hidden="1">"$D$6:$D$1289"</definedName>
    <definedName name="IQRD50" hidden="1">"$D$51:$D$55"</definedName>
    <definedName name="IQRD51" hidden="1">"$D$52:$D$56"</definedName>
    <definedName name="IQRD52" hidden="1">"$D$53:$D$57"</definedName>
    <definedName name="IQRD53" hidden="1">"$D$54:$D$58"</definedName>
    <definedName name="IQRD54" hidden="1">"$D$55:$D$59"</definedName>
    <definedName name="IQRD55" hidden="1">"$D$56:$D$60"</definedName>
    <definedName name="IQRD56" hidden="1">"$D$57:$D$61"</definedName>
    <definedName name="IQRD57" hidden="1">"$D$58:$D$62"</definedName>
    <definedName name="IQRD58" hidden="1">"$D$59:$D$63"</definedName>
    <definedName name="IQRD59" hidden="1">"$D$60:$D$64"</definedName>
    <definedName name="IQRD6">"$D$7:$D$11"</definedName>
    <definedName name="IQRD60">"$D$61:$D$74"</definedName>
    <definedName name="IQRD61">"$D$62:$D$109"</definedName>
    <definedName name="IQRD62" hidden="1">"$D$63:$D$67"</definedName>
    <definedName name="IQRD63" hidden="1">"$D$64:$D$68"</definedName>
    <definedName name="IQRD64" hidden="1">"$D$65:$D$69"</definedName>
    <definedName name="IQRD65" hidden="1">"$D$66:$D$70"</definedName>
    <definedName name="IQRD66" hidden="1">"$D$67:$D$71"</definedName>
    <definedName name="IQRD67" hidden="1">"$D$68:$D$72"</definedName>
    <definedName name="IQRD68" hidden="1">"$D$69:$D$73"</definedName>
    <definedName name="IQRD69" hidden="1">"$D$70:$D$74"</definedName>
    <definedName name="IQRD7" hidden="1">"$D$8:$D$11"</definedName>
    <definedName name="IQRD70" hidden="1">"$D$71:$D$75"</definedName>
    <definedName name="IQRD71" hidden="1">"$D$72:$D$76"</definedName>
    <definedName name="IQRD72" hidden="1">"$D$73:$D$77"</definedName>
    <definedName name="IQRD73" hidden="1">"$D$74:$D$78"</definedName>
    <definedName name="IQRD74" hidden="1">"$D$75:$D$79"</definedName>
    <definedName name="IQRD75" hidden="1">"$D$76:$D$80"</definedName>
    <definedName name="IQRD76" hidden="1">"$D$77:$D$81"</definedName>
    <definedName name="IQRD77" hidden="1">"$D$78:$D$82"</definedName>
    <definedName name="IQRD78" hidden="1">"$D$79:$D$83"</definedName>
    <definedName name="IQRD79" hidden="1">"$D$80:$D$84"</definedName>
    <definedName name="IQRD8" hidden="1">"$D$9:$D$19"</definedName>
    <definedName name="IQRD80" hidden="1">"$D$81:$D$85"</definedName>
    <definedName name="IQRD81" hidden="1">"$D$82:$D$86"</definedName>
    <definedName name="IQRD82" hidden="1">"$D$83:$D$87"</definedName>
    <definedName name="IQRD83" hidden="1">"$D$84:$D$88"</definedName>
    <definedName name="IQRD84" hidden="1">"$D$85:$D$89"</definedName>
    <definedName name="IQRD85" hidden="1">"$D$86:$D$90"</definedName>
    <definedName name="IQRD86" hidden="1">"$D$87:$D$91"</definedName>
    <definedName name="IQRD87" hidden="1">"$D$88:$D$92"</definedName>
    <definedName name="IQRD88" hidden="1">"$D$89:$D$93"</definedName>
    <definedName name="IQRD89" hidden="1">"$D$90:$D$94"</definedName>
    <definedName name="IQRD90" hidden="1">"$D$91:$D$95"</definedName>
    <definedName name="IQRD91" hidden="1">"$D$92:$D$96"</definedName>
    <definedName name="IQRD92" hidden="1">"$D$93:$D$97"</definedName>
    <definedName name="IQRD93" hidden="1">"$D$94:$D$98"</definedName>
    <definedName name="IQRD94" hidden="1">"$D$95:$D$99"</definedName>
    <definedName name="IQRD95" hidden="1">"$D$96:$D$100"</definedName>
    <definedName name="IQRD96" hidden="1">"$D$97:$D$101"</definedName>
    <definedName name="IQRD97" hidden="1">"$D$98:$D$102"</definedName>
    <definedName name="IQRD98" hidden="1">"$D$99:$D$103"</definedName>
    <definedName name="IQRDALW9" hidden="1">#REF!</definedName>
    <definedName name="IQRDefenseServicesX10" hidden="1">#REF!</definedName>
    <definedName name="IQRDivYieldA7" hidden="1">#REF!</definedName>
    <definedName name="IQRDivYieldAA7" hidden="1">#REF!</definedName>
    <definedName name="IQRDivYieldAB7" hidden="1">#REF!</definedName>
    <definedName name="IQRDivYieldAC7" hidden="1">#REF!</definedName>
    <definedName name="IQRDivYieldAD7" hidden="1">#REF!</definedName>
    <definedName name="IQRDivYieldAE7" hidden="1">#REF!</definedName>
    <definedName name="IQRDivYieldAF7" hidden="1">#REF!</definedName>
    <definedName name="IQRDivYieldAG7" hidden="1">#REF!</definedName>
    <definedName name="IQRDivYieldAH7" hidden="1">#REF!</definedName>
    <definedName name="IQRDivYieldAI7" hidden="1">#REF!</definedName>
    <definedName name="IQRDivYieldAJ7" hidden="1">#REF!</definedName>
    <definedName name="IQRDivYieldAK7" hidden="1">#REF!</definedName>
    <definedName name="IQRDivYieldAL7" hidden="1">#REF!</definedName>
    <definedName name="IQRDivYieldAN7" hidden="1">#REF!</definedName>
    <definedName name="IQRDivYieldAO7" hidden="1">#REF!</definedName>
    <definedName name="IQRDivYieldAP7" hidden="1">#REF!</definedName>
    <definedName name="IQRDivYieldAQ7" hidden="1">#REF!</definedName>
    <definedName name="IQRDivYieldAS7" hidden="1">#REF!</definedName>
    <definedName name="IQRDivYieldAT7" hidden="1">#REF!</definedName>
    <definedName name="IQRDivYieldAV7" hidden="1">#REF!</definedName>
    <definedName name="IQRDivYieldAW7" hidden="1">#REF!</definedName>
    <definedName name="IQRDivYieldAY7" hidden="1">#REF!</definedName>
    <definedName name="IQRDivYieldAZ7" hidden="1">#REF!</definedName>
    <definedName name="IQRDivYieldB7" hidden="1">#REF!</definedName>
    <definedName name="IQRDivYieldBB7" hidden="1">#REF!</definedName>
    <definedName name="IQRDivYieldBC7" hidden="1">#REF!</definedName>
    <definedName name="IQRDivYieldBE7" hidden="1">#REF!</definedName>
    <definedName name="IQRDivYieldBF7" hidden="1">#REF!</definedName>
    <definedName name="IQRDivYieldC7" hidden="1">#REF!</definedName>
    <definedName name="IQRDivYieldD7" hidden="1">#REF!</definedName>
    <definedName name="IQRDivYieldE7" hidden="1">#REF!</definedName>
    <definedName name="IQRDivYieldF7" hidden="1">#REF!</definedName>
    <definedName name="IQRDivYieldG7" hidden="1">#REF!</definedName>
    <definedName name="IQRDivYieldH7" hidden="1">#REF!</definedName>
    <definedName name="IQRDivYieldI7" hidden="1">#REF!</definedName>
    <definedName name="IQRDivYieldJ7" hidden="1">#REF!</definedName>
    <definedName name="IQRDivYieldK7" hidden="1">#REF!</definedName>
    <definedName name="IQRDivYieldL7" hidden="1">#REF!</definedName>
    <definedName name="IQRDivYieldM7" hidden="1">#REF!</definedName>
    <definedName name="IQRDivYieldN7" hidden="1">#REF!</definedName>
    <definedName name="IQRDivYieldO7" hidden="1">#REF!</definedName>
    <definedName name="IQRDivYieldP7" hidden="1">#REF!</definedName>
    <definedName name="IQRDivYieldQ7" hidden="1">#REF!</definedName>
    <definedName name="IQRDivYieldR7" hidden="1">#REF!</definedName>
    <definedName name="IQRDivYieldS7" hidden="1">#REF!</definedName>
    <definedName name="IQRDivYieldT7" hidden="1">#REF!</definedName>
    <definedName name="IQRDivYieldV7" hidden="1">#REF!</definedName>
    <definedName name="IQRDivYieldW7" hidden="1">#REF!</definedName>
    <definedName name="IQRDivYieldX7" hidden="1">#REF!</definedName>
    <definedName name="IQRDivYieldY7" hidden="1">#REF!</definedName>
    <definedName name="IQRDivYieldZ7" hidden="1">#REF!</definedName>
    <definedName name="IQRDOVW9" hidden="1">#REF!</definedName>
    <definedName name="IQRDPWDEW9" hidden="1">#REF!</definedName>
    <definedName name="IQRDynamicChartingC24" hidden="1">#REF!</definedName>
    <definedName name="IQRDynamicChartingD24" hidden="1">#REF!</definedName>
    <definedName name="IQRE10" hidden="1">"$E$11:$E$15"</definedName>
    <definedName name="IQRE11" hidden="1">"$E$12:$E$16"</definedName>
    <definedName name="IQRE12" hidden="1">"$E$13:$E$17"</definedName>
    <definedName name="IQRE13" hidden="1">"$E$14:$E$18"</definedName>
    <definedName name="IQRE14" hidden="1">"$E$15:$E$19"</definedName>
    <definedName name="IQRE15" hidden="1">"$E$16:$E$20"</definedName>
    <definedName name="IQRE16" hidden="1">"$E$17:$E$18"</definedName>
    <definedName name="IQRE2323">"$E$2324:$E$2326"</definedName>
    <definedName name="IQRE5">"$E$6:$E$255"</definedName>
    <definedName name="IQRE60">"$E$61:$E$72"</definedName>
    <definedName name="IQRE61">"$E$62:$E$109"</definedName>
    <definedName name="IQRE7" hidden="1">"$E$8:$E$11"</definedName>
    <definedName name="IQRE8" hidden="1">"$E$9:$E$13"</definedName>
    <definedName name="IQRE9" hidden="1">"$E$10:$E$14"</definedName>
    <definedName name="IQRECHOW9" hidden="1">#REF!</definedName>
    <definedName name="IQREDVCO6" hidden="1">#REF!</definedName>
    <definedName name="IQREDVCT7" hidden="1">#REF!</definedName>
    <definedName name="IQREGLV86" hidden="1">#REF!</definedName>
    <definedName name="IQREGLW86" hidden="1">#REF!</definedName>
    <definedName name="IQREGLX86" hidden="1">#REF!</definedName>
    <definedName name="IQRExchangeRatioA4" hidden="1">#REF!</definedName>
    <definedName name="IQRExchangeRatioB4" hidden="1">#REF!</definedName>
    <definedName name="IQRExchangeRatioC4" hidden="1">#REF!</definedName>
    <definedName name="IQREXPDW9" hidden="1">#REF!</definedName>
    <definedName name="IQREZJ2W9" hidden="1">#REF!</definedName>
    <definedName name="IQREZJGBW9" hidden="1">#REF!</definedName>
    <definedName name="IQREZJW9" hidden="1">#REF!</definedName>
    <definedName name="IQRF10" hidden="1">"$G$10:$BF$10"</definedName>
    <definedName name="IQRF100" hidden="1">"$G$100:$BF$100"</definedName>
    <definedName name="IQRF101" hidden="1">"$G$101:$BF$101"</definedName>
    <definedName name="IQRF102" hidden="1">"$G$102:$BF$102"</definedName>
    <definedName name="IQRF103" hidden="1">"$G$103:$BF$103"</definedName>
    <definedName name="IQRF104" hidden="1">"$G$104:$BF$104"</definedName>
    <definedName name="IQRF105" hidden="1">"$G$105:$BF$105"</definedName>
    <definedName name="IQRF106" hidden="1">"$G$106:$BF$106"</definedName>
    <definedName name="IQRF107" hidden="1">"$G$107:$BF$107"</definedName>
    <definedName name="IQRF108" hidden="1">"$G$108:$BF$108"</definedName>
    <definedName name="IQRF109" hidden="1">"$G$109:$BF$109"</definedName>
    <definedName name="IQRF11" hidden="1">"$G$11:$BF$11"</definedName>
    <definedName name="IQRF110" hidden="1">"$G$110:$BF$110"</definedName>
    <definedName name="IQRF111" hidden="1">"$G$111:$BF$111"</definedName>
    <definedName name="IQRF112" hidden="1">"$G$112:$BF$112"</definedName>
    <definedName name="IQRF113" hidden="1">"$G$113:$BF$113"</definedName>
    <definedName name="IQRF114" hidden="1">"$G$114:$BF$114"</definedName>
    <definedName name="IQRF115" hidden="1">"$G$115:$BF$115"</definedName>
    <definedName name="IQRF116" hidden="1">"$G$116:$BF$116"</definedName>
    <definedName name="IQRF117" hidden="1">"$G$117:$BF$117"</definedName>
    <definedName name="IQRF118" hidden="1">"$G$118:$BF$118"</definedName>
    <definedName name="IQRF119" hidden="1">"$G$119:$BF$119"</definedName>
    <definedName name="IQRF12" hidden="1">"$G$12:$BF$12"</definedName>
    <definedName name="IQRF120" hidden="1">"$G$120:$BF$120"</definedName>
    <definedName name="IQRF121" hidden="1">"$G$121:$BF$121"</definedName>
    <definedName name="IQRF122" hidden="1">"$G$122:$BF$122"</definedName>
    <definedName name="IQRF123" hidden="1">"$G$123:$BF$123"</definedName>
    <definedName name="IQRF124" hidden="1">"$G$124:$BF$124"</definedName>
    <definedName name="IQRF125" hidden="1">"$G$125:$BF$125"</definedName>
    <definedName name="IQRF126" hidden="1">"$G$126:$BF$126"</definedName>
    <definedName name="IQRF127" hidden="1">"$G$127:$BF$127"</definedName>
    <definedName name="IQRF128" hidden="1">"$G$128:$BF$128"</definedName>
    <definedName name="IQRF129" hidden="1">"$G$129:$BF$129"</definedName>
    <definedName name="IQRF13" hidden="1">"$G$13:$BF$13"</definedName>
    <definedName name="IQRF130" hidden="1">"$G$130:$BF$130"</definedName>
    <definedName name="IQRF131" hidden="1">"$G$131:$BF$131"</definedName>
    <definedName name="IQRF132" hidden="1">"$G$132:$BF$132"</definedName>
    <definedName name="IQRF133" hidden="1">"$G$133:$BF$133"</definedName>
    <definedName name="IQRF134" hidden="1">"$G$134:$BF$134"</definedName>
    <definedName name="IQRF135" hidden="1">"$G$135:$BF$135"</definedName>
    <definedName name="IQRF136" hidden="1">"$G$136:$BF$136"</definedName>
    <definedName name="IQRF137" hidden="1">"$G$137:$BF$137"</definedName>
    <definedName name="IQRF138" hidden="1">"$G$138:$BF$138"</definedName>
    <definedName name="IQRF139" hidden="1">"$G$139:$BF$139"</definedName>
    <definedName name="IQRF14" hidden="1">"$G$14:$BF$14"</definedName>
    <definedName name="IQRF140" hidden="1">"$G$140:$BF$140"</definedName>
    <definedName name="IQRF141" hidden="1">"$G$141:$BF$141"</definedName>
    <definedName name="IQRF142" hidden="1">"$G$142:$BF$142"</definedName>
    <definedName name="IQRF143" hidden="1">"$G$143:$BF$143"</definedName>
    <definedName name="IQRF144" hidden="1">"$G$144:$BF$144"</definedName>
    <definedName name="IQRF145" hidden="1">"$G$145:$BF$145"</definedName>
    <definedName name="IQRF146" hidden="1">"$G$146:$BF$146"</definedName>
    <definedName name="IQRF147" hidden="1">"$G$147:$BF$147"</definedName>
    <definedName name="IQRF148" hidden="1">"$G$148:$BF$148"</definedName>
    <definedName name="IQRF149" hidden="1">"$G$149:$BF$149"</definedName>
    <definedName name="IQRF15" hidden="1">"$G$15:$BF$15"</definedName>
    <definedName name="IQRF150" hidden="1">"$G$150:$BF$150"</definedName>
    <definedName name="IQRF151" hidden="1">"$G$151:$BF$151"</definedName>
    <definedName name="IQRF152" hidden="1">"$G$152:$BF$152"</definedName>
    <definedName name="IQRF153" hidden="1">"$G$153:$BF$153"</definedName>
    <definedName name="IQRF154" hidden="1">"$G$154:$BF$154"</definedName>
    <definedName name="IQRF155" hidden="1">"$G$155:$BF$155"</definedName>
    <definedName name="IQRF156" hidden="1">"$G$156:$BF$156"</definedName>
    <definedName name="IQRF157" hidden="1">"$G$157:$BF$157"</definedName>
    <definedName name="IQRF158" hidden="1">"$G$158:$BF$158"</definedName>
    <definedName name="IQRF159" hidden="1">"$G$159:$BF$159"</definedName>
    <definedName name="IQRF16" hidden="1">"$G$16:$BF$16"</definedName>
    <definedName name="IQRF160" hidden="1">"$G$160:$BF$160"</definedName>
    <definedName name="IQRF161" hidden="1">"$G$161:$BF$161"</definedName>
    <definedName name="IQRF162" hidden="1">"$G$162:$BF$162"</definedName>
    <definedName name="IQRF163" hidden="1">"$G$163:$BF$163"</definedName>
    <definedName name="IQRF164" hidden="1">"$G$164:$BF$164"</definedName>
    <definedName name="IQRF165" hidden="1">"$G$165:$BF$165"</definedName>
    <definedName name="IQRF166" hidden="1">"$G$166:$BF$166"</definedName>
    <definedName name="IQRF167" hidden="1">"$G$167:$BF$167"</definedName>
    <definedName name="IQRF168" hidden="1">"$G$168:$BF$168"</definedName>
    <definedName name="IQRF169" hidden="1">"$G$169:$BF$169"</definedName>
    <definedName name="IQRF17" hidden="1">"$G$17:$BF$17"</definedName>
    <definedName name="IQRF170" hidden="1">"$G$170:$BF$170"</definedName>
    <definedName name="IQRF171" hidden="1">"$G$171:$BF$171"</definedName>
    <definedName name="IQRF172" hidden="1">"$G$172:$BF$172"</definedName>
    <definedName name="IQRF173" hidden="1">"$G$173:$BF$173"</definedName>
    <definedName name="IQRF174" hidden="1">"$G$174:$BF$174"</definedName>
    <definedName name="IQRF175" hidden="1">"$G$175:$BF$175"</definedName>
    <definedName name="IQRF176" hidden="1">"$G$176:$BF$176"</definedName>
    <definedName name="IQRF177" hidden="1">"$G$177:$BF$177"</definedName>
    <definedName name="IQRF178" hidden="1">"$G$178:$BF$178"</definedName>
    <definedName name="IQRF179" hidden="1">"$G$179:$BF$179"</definedName>
    <definedName name="IQRF18" hidden="1">"$G$18:$BF$18"</definedName>
    <definedName name="IQRF180" hidden="1">"$G$180:$BF$180"</definedName>
    <definedName name="IQRF181" hidden="1">"$G$181:$BF$181"</definedName>
    <definedName name="IQRF182" hidden="1">"$G$182:$BF$182"</definedName>
    <definedName name="IQRF183" hidden="1">"$G$183:$BF$183"</definedName>
    <definedName name="IQRF184" hidden="1">"$G$184:$BF$184"</definedName>
    <definedName name="IQRF185" hidden="1">"$G$185:$BF$185"</definedName>
    <definedName name="IQRF186" hidden="1">"$G$186:$BF$186"</definedName>
    <definedName name="IQRF187" hidden="1">"$G$187:$BF$187"</definedName>
    <definedName name="IQRF188" hidden="1">"$G$188:$BF$188"</definedName>
    <definedName name="IQRF189" hidden="1">"$G$189:$BF$189"</definedName>
    <definedName name="IQRF19" hidden="1">"$G$19:$BF$19"</definedName>
    <definedName name="IQRF190" hidden="1">"$G$190:$BF$190"</definedName>
    <definedName name="IQRF191" hidden="1">"$G$191:$BF$191"</definedName>
    <definedName name="IQRF192" hidden="1">"$G$192:$BF$192"</definedName>
    <definedName name="IQRF193" hidden="1">"$G$193:$BF$193"</definedName>
    <definedName name="IQRF194" hidden="1">"$G$194:$BF$194"</definedName>
    <definedName name="IQRF195" hidden="1">"$G$195:$BF$195"</definedName>
    <definedName name="IQRF196" hidden="1">"$G$196:$BF$196"</definedName>
    <definedName name="IQRF197" hidden="1">"$G$197:$BF$197"</definedName>
    <definedName name="IQRF198" hidden="1">"$G$198:$BF$198"</definedName>
    <definedName name="IQRF199" hidden="1">"$G$199:$BF$199"</definedName>
    <definedName name="IQRF20" hidden="1">"$G$20:$BF$20"</definedName>
    <definedName name="IQRF200" hidden="1">"$G$200:$BF$200"</definedName>
    <definedName name="IQRF201" hidden="1">"$G$201:$BF$201"</definedName>
    <definedName name="IQRF202" hidden="1">"$G$202:$BF$202"</definedName>
    <definedName name="IQRF203" hidden="1">"$G$203:$BF$203"</definedName>
    <definedName name="IQRF204" hidden="1">"$G$204:$BF$204"</definedName>
    <definedName name="IQRF205" hidden="1">"$G$205:$BF$205"</definedName>
    <definedName name="IQRF206" hidden="1">"$G$206:$BF$206"</definedName>
    <definedName name="IQRF207" hidden="1">"$G$207:$BF$207"</definedName>
    <definedName name="IQRF208" hidden="1">"$G$208:$BF$208"</definedName>
    <definedName name="IQRF209" hidden="1">"$G$209:$BF$209"</definedName>
    <definedName name="IQRF21" hidden="1">"$G$21:$BF$21"</definedName>
    <definedName name="IQRF210" hidden="1">"$G$210:$BF$210"</definedName>
    <definedName name="IQRF211" hidden="1">"$G$211:$BF$211"</definedName>
    <definedName name="IQRF212" hidden="1">"$G$212:$BF$212"</definedName>
    <definedName name="IQRF213" hidden="1">"$G$213:$BF$213"</definedName>
    <definedName name="IQRF214" hidden="1">"$G$214:$BF$214"</definedName>
    <definedName name="IQRF215" hidden="1">"$G$215:$BF$215"</definedName>
    <definedName name="IQRF216" hidden="1">"$G$216:$BF$216"</definedName>
    <definedName name="IQRF217" hidden="1">"$G$217:$BF$217"</definedName>
    <definedName name="IQRF218" hidden="1">"$G$218:$BF$218"</definedName>
    <definedName name="IQRF219" hidden="1">"$G$219:$BF$219"</definedName>
    <definedName name="IQRF22" hidden="1">"$G$22:$BF$22"</definedName>
    <definedName name="IQRF220" hidden="1">"$G$220:$BF$220"</definedName>
    <definedName name="IQRF221" hidden="1">"$G$221:$BF$221"</definedName>
    <definedName name="IQRF222" hidden="1">"$G$222:$BF$222"</definedName>
    <definedName name="IQRF223" hidden="1">"$G$223:$BF$223"</definedName>
    <definedName name="IQRF224" hidden="1">"$G$224:$BF$224"</definedName>
    <definedName name="IQRF225" hidden="1">"$G$225:$BF$225"</definedName>
    <definedName name="IQRF226" hidden="1">"$G$226:$BF$226"</definedName>
    <definedName name="IQRF227" hidden="1">"$G$227:$BF$227"</definedName>
    <definedName name="IQRF228" hidden="1">"$G$228:$BF$228"</definedName>
    <definedName name="IQRF229" hidden="1">"$G$229:$BF$229"</definedName>
    <definedName name="IQRF23" hidden="1">"$G$23:$BF$23"</definedName>
    <definedName name="IQRF230" hidden="1">"$G$230:$BF$230"</definedName>
    <definedName name="IQRF231" hidden="1">"$G$231:$BF$231"</definedName>
    <definedName name="IQRF232" hidden="1">"$G$232:$BF$232"</definedName>
    <definedName name="IQRF233" hidden="1">"$G$233:$BF$233"</definedName>
    <definedName name="IQRF234" hidden="1">"$G$234:$BF$234"</definedName>
    <definedName name="IQRF235" hidden="1">"$G$235:$BF$235"</definedName>
    <definedName name="IQRF236" hidden="1">"$G$236:$BF$236"</definedName>
    <definedName name="IQRF237" hidden="1">"$G$237:$BF$237"</definedName>
    <definedName name="IQRF238" hidden="1">"$G$238:$BF$238"</definedName>
    <definedName name="IQRF239" hidden="1">"$G$239:$BF$239"</definedName>
    <definedName name="IQRF24" hidden="1">"$G$24:$BF$24"</definedName>
    <definedName name="IQRF240" hidden="1">"$G$240:$BF$240"</definedName>
    <definedName name="IQRF241" hidden="1">"$G$241:$BF$241"</definedName>
    <definedName name="IQRF242" hidden="1">"$G$242:$BF$242"</definedName>
    <definedName name="IQRF243" hidden="1">"$G$243:$BF$243"</definedName>
    <definedName name="IQRF244" hidden="1">"$G$244:$BF$244"</definedName>
    <definedName name="IQRF245" hidden="1">"$G$245:$BF$245"</definedName>
    <definedName name="IQRF246" hidden="1">"$G$246:$BF$246"</definedName>
    <definedName name="IQRF247" hidden="1">"$G$247:$BF$247"</definedName>
    <definedName name="IQRF248" hidden="1">"$G$248:$BF$248"</definedName>
    <definedName name="IQRF249" hidden="1">"$G$249:$BF$249"</definedName>
    <definedName name="IQRF25" hidden="1">"$G$25:$BF$25"</definedName>
    <definedName name="IQRF250" hidden="1">"$G$250:$BF$250"</definedName>
    <definedName name="IQRF251" hidden="1">"$G$251:$BF$251"</definedName>
    <definedName name="IQRF252" hidden="1">"$G$252:$BF$252"</definedName>
    <definedName name="IQRF253" hidden="1">"$G$253:$BF$253"</definedName>
    <definedName name="IQRF254" hidden="1">"$G$254:$BF$254"</definedName>
    <definedName name="IQRF255" hidden="1">"$G$255:$BF$255"</definedName>
    <definedName name="IQRF256" hidden="1">"$G$256:$BF$256"</definedName>
    <definedName name="IQRF257" hidden="1">"$G$257:$BF$257"</definedName>
    <definedName name="IQRF258" hidden="1">"$G$258:$BF$258"</definedName>
    <definedName name="IQRF259" hidden="1">"$G$259:$BF$259"</definedName>
    <definedName name="IQRF26" hidden="1">"$G$26:$BF$26"</definedName>
    <definedName name="IQRF260" hidden="1">"$G$260:$BF$260"</definedName>
    <definedName name="IQRF261" hidden="1">"$G$261:$BF$261"</definedName>
    <definedName name="IQRF262" hidden="1">"$G$262:$BF$262"</definedName>
    <definedName name="IQRF263" hidden="1">"$G$263:$BF$263"</definedName>
    <definedName name="IQRF264" hidden="1">"$G$264:$BF$264"</definedName>
    <definedName name="IQRF265" hidden="1">"$G$265:$BF$265"</definedName>
    <definedName name="IQRF266" hidden="1">"$G$266:$BF$266"</definedName>
    <definedName name="IQRF267" hidden="1">"$G$267:$BF$267"</definedName>
    <definedName name="IQRF268" hidden="1">"$G$268:$BF$268"</definedName>
    <definedName name="IQRF269" hidden="1">"$G$269:$BF$269"</definedName>
    <definedName name="IQRF27" hidden="1">"$G$27:$BF$27"</definedName>
    <definedName name="IQRF270" hidden="1">"$G$270:$BF$270"</definedName>
    <definedName name="IQRF271" hidden="1">"$G$271:$BF$271"</definedName>
    <definedName name="IQRF272" hidden="1">"$G$272:$BF$272"</definedName>
    <definedName name="IQRF273" hidden="1">"$G$273:$BF$273"</definedName>
    <definedName name="IQRF274" hidden="1">"$G$274:$BF$274"</definedName>
    <definedName name="IQRF275" hidden="1">"$G$275:$BF$275"</definedName>
    <definedName name="IQRF276" hidden="1">"$G$276:$BF$276"</definedName>
    <definedName name="IQRF277" hidden="1">"$G$277:$BF$277"</definedName>
    <definedName name="IQRF278" hidden="1">"$G$278:$BF$278"</definedName>
    <definedName name="IQRF279" hidden="1">"$G$279:$AH$279"</definedName>
    <definedName name="IQRF28" hidden="1">"$G$28:$BF$28"</definedName>
    <definedName name="IQRF280" hidden="1">"$G$280:$BF$280"</definedName>
    <definedName name="IQRF281" hidden="1">"$G$281:$BF$281"</definedName>
    <definedName name="IQRF282" hidden="1">"$G$282:$BF$282"</definedName>
    <definedName name="IQRF283" hidden="1">"$G$283:$BF$283"</definedName>
    <definedName name="IQRF284" hidden="1">"$G$284:$BF$284"</definedName>
    <definedName name="IQRF285" hidden="1">"$G$285:$BF$285"</definedName>
    <definedName name="IQRF286" hidden="1">"$G$286:$BF$286"</definedName>
    <definedName name="IQRF287" hidden="1">"$G$287:$BF$287"</definedName>
    <definedName name="IQRF288" hidden="1">"$G$288:$BF$288"</definedName>
    <definedName name="IQRF289" hidden="1">"$G$289:$BF$289"</definedName>
    <definedName name="IQRF29" hidden="1">"$G$29:$BF$29"</definedName>
    <definedName name="IQRF290" hidden="1">"$G$290:$BF$290"</definedName>
    <definedName name="IQRF291" hidden="1">"$G$291:$BF$291"</definedName>
    <definedName name="IQRF292" hidden="1">"$G$292:$BF$292"</definedName>
    <definedName name="IQRF293" hidden="1">"$G$293:$BF$293"</definedName>
    <definedName name="IQRF294" hidden="1">"$G$294:$BF$294"</definedName>
    <definedName name="IQRF295" hidden="1">"$G$295:$BF$295"</definedName>
    <definedName name="IQRF296" hidden="1">"$G$296:$BF$296"</definedName>
    <definedName name="IQRF297" hidden="1">"$G$297:$BF$297"</definedName>
    <definedName name="IQRF298" hidden="1">"$G$298:$BF$298"</definedName>
    <definedName name="IQRF299" hidden="1">"$G$299:$BF$299"</definedName>
    <definedName name="IQRF30" hidden="1">"$G$30:$BF$30"</definedName>
    <definedName name="IQRF300" hidden="1">"$G$300:$BF$300"</definedName>
    <definedName name="IQRF301" hidden="1">"$G$301:$BF$301"</definedName>
    <definedName name="IQRF302" hidden="1">"$G$302:$BF$302"</definedName>
    <definedName name="IQRF303" hidden="1">"$G$303:$BF$303"</definedName>
    <definedName name="IQRF304" hidden="1">"$G$304:$BF$304"</definedName>
    <definedName name="IQRF305" hidden="1">"$G$305:$BF$305"</definedName>
    <definedName name="IQRF306" hidden="1">"$G$306:$BF$306"</definedName>
    <definedName name="IQRF307" hidden="1">"$G$307:$BF$307"</definedName>
    <definedName name="IQRF308" hidden="1">"$G$308:$BF$308"</definedName>
    <definedName name="IQRF309" hidden="1">"$G$309:$BF$309"</definedName>
    <definedName name="IQRF31" hidden="1">"$G$31:$BF$31"</definedName>
    <definedName name="IQRF310" hidden="1">"$G$310:$BF$310"</definedName>
    <definedName name="IQRF311" hidden="1">"$G$311:$BF$311"</definedName>
    <definedName name="IQRF312" hidden="1">"$G$312:$BF$312"</definedName>
    <definedName name="IQRF313" hidden="1">"$G$313:$BF$313"</definedName>
    <definedName name="IQRF314" hidden="1">"$G$314:$BF$314"</definedName>
    <definedName name="IQRF315" hidden="1">"$G$315:$BF$315"</definedName>
    <definedName name="IQRF316" hidden="1">"$G$316:$BF$316"</definedName>
    <definedName name="IQRF317" hidden="1">"$G$317:$BF$317"</definedName>
    <definedName name="IQRF318" hidden="1">"$G$318:$BF$318"</definedName>
    <definedName name="IQRF319" hidden="1">"$G$319:$BF$319"</definedName>
    <definedName name="IQRF32" hidden="1">"$G$32:$BF$32"</definedName>
    <definedName name="IQRF320" hidden="1">"$G$320:$BF$320"</definedName>
    <definedName name="IQRF321" hidden="1">"$G$321:$BF$321"</definedName>
    <definedName name="IQRF322" hidden="1">"$G$322:$BF$322"</definedName>
    <definedName name="IQRF323" hidden="1">"$G$323:$BF$323"</definedName>
    <definedName name="IQRF324" hidden="1">"$G$324:$BF$324"</definedName>
    <definedName name="IQRF325" hidden="1">"$G$325:$BF$325"</definedName>
    <definedName name="IQRF326" hidden="1">"$G$326:$BF$326"</definedName>
    <definedName name="IQRF327" hidden="1">"$G$327:$BF$327"</definedName>
    <definedName name="IQRF328" hidden="1">"$G$328:$BF$328"</definedName>
    <definedName name="IQRF329" hidden="1">"$G$329:$BF$329"</definedName>
    <definedName name="IQRF33" hidden="1">"$G$33:$BF$33"</definedName>
    <definedName name="IQRF330" hidden="1">"$G$330:$BF$330"</definedName>
    <definedName name="IQRF331" hidden="1">"$G$331:$BF$331"</definedName>
    <definedName name="IQRF332" hidden="1">"$G$332:$BF$332"</definedName>
    <definedName name="IQRF333" hidden="1">"$G$333:$BF$333"</definedName>
    <definedName name="IQRF334" hidden="1">"$G$334:$BF$334"</definedName>
    <definedName name="IQRF335" hidden="1">"$G$335:$BF$335"</definedName>
    <definedName name="IQRF336" hidden="1">"$G$336:$BF$336"</definedName>
    <definedName name="IQRF337" hidden="1">"$G$337:$BF$337"</definedName>
    <definedName name="IQRF338" hidden="1">"$G$338:$BF$338"</definedName>
    <definedName name="IQRF339" hidden="1">"$G$339:$BF$339"</definedName>
    <definedName name="IQRF34" hidden="1">"$G$34:$BF$34"</definedName>
    <definedName name="IQRF340" hidden="1">"$G$340:$BF$340"</definedName>
    <definedName name="IQRF341" hidden="1">"$G$341:$BF$341"</definedName>
    <definedName name="IQRF342" hidden="1">"$G$342:$BF$342"</definedName>
    <definedName name="IQRF343" hidden="1">"$G$343:$BF$343"</definedName>
    <definedName name="IQRF344" hidden="1">"$G$344:$BF$344"</definedName>
    <definedName name="IQRF345" hidden="1">"$G$345:$BF$345"</definedName>
    <definedName name="IQRF346" hidden="1">"$G$346:$BF$346"</definedName>
    <definedName name="IQRF347" hidden="1">"$G$347:$BF$347"</definedName>
    <definedName name="IQRF348" hidden="1">"$G$348:$BF$348"</definedName>
    <definedName name="IQRF349" hidden="1">"$G$349:$BF$349"</definedName>
    <definedName name="IQRF35" hidden="1">"$G$35:$BF$35"</definedName>
    <definedName name="IQRF350" hidden="1">"$G$350:$BF$350"</definedName>
    <definedName name="IQRF351" hidden="1">"$G$351:$BF$351"</definedName>
    <definedName name="IQRF352" hidden="1">"$G$352:$BF$352"</definedName>
    <definedName name="IQRF353" hidden="1">"$G$353:$BF$353"</definedName>
    <definedName name="IQRF354" hidden="1">"$G$354:$BF$354"</definedName>
    <definedName name="IQRF355" hidden="1">"$G$355:$BF$355"</definedName>
    <definedName name="IQRF356" hidden="1">"$G$356:$BF$356"</definedName>
    <definedName name="IQRF357" hidden="1">"$G$357:$BF$357"</definedName>
    <definedName name="IQRF358" hidden="1">"$G$358:$BF$358"</definedName>
    <definedName name="IQRF359" hidden="1">"$G$359:$BF$359"</definedName>
    <definedName name="IQRF36" hidden="1">"$G$36:$BF$36"</definedName>
    <definedName name="IQRF360" hidden="1">"$G$360:$BF$360"</definedName>
    <definedName name="IQRF361" hidden="1">"$G$361:$BF$361"</definedName>
    <definedName name="IQRF362" hidden="1">"$G$362:$BF$362"</definedName>
    <definedName name="IQRF363" hidden="1">"$G$363:$BF$363"</definedName>
    <definedName name="IQRF364" hidden="1">"$G$364:$BF$364"</definedName>
    <definedName name="IQRF365" hidden="1">"$G$365:$AK$365"</definedName>
    <definedName name="IQRF366" hidden="1">"$G$366:$BF$366"</definedName>
    <definedName name="IQRF367" hidden="1">"$G$367:$BF$367"</definedName>
    <definedName name="IQRF368" hidden="1">"$G$368:$BF$368"</definedName>
    <definedName name="IQRF369" hidden="1">"$G$369:$BF$369"</definedName>
    <definedName name="IQRF37" hidden="1">"$G$37:$BF$37"</definedName>
    <definedName name="IQRF370" hidden="1">"$G$370:$BF$370"</definedName>
    <definedName name="IQRF371" hidden="1">"$G$371:$BF$371"</definedName>
    <definedName name="IQRF372" hidden="1">"$G$372:$BF$372"</definedName>
    <definedName name="IQRF373" hidden="1">"$G$373:$BF$373"</definedName>
    <definedName name="IQRF374" hidden="1">"$G$374:$BF$374"</definedName>
    <definedName name="IQRF375" hidden="1">"$G$375:$BF$375"</definedName>
    <definedName name="IQRF376" hidden="1">"$G$376:$BF$376"</definedName>
    <definedName name="IQRF377" hidden="1">"$G$377:$BF$377"</definedName>
    <definedName name="IQRF378" hidden="1">"$G$378:$BF$378"</definedName>
    <definedName name="IQRF379" hidden="1">"$G$379:$BF$379"</definedName>
    <definedName name="IQRF38" hidden="1">"$G$38:$BF$38"</definedName>
    <definedName name="IQRF380" hidden="1">"$G$380:$BF$380"</definedName>
    <definedName name="IQRF381" hidden="1">"$G$381:$BF$381"</definedName>
    <definedName name="IQRF382" hidden="1">"$G$382:$BF$382"</definedName>
    <definedName name="IQRF383" hidden="1">"$G$383:$BF$383"</definedName>
    <definedName name="IQRF384" hidden="1">"$G$384:$BF$384"</definedName>
    <definedName name="IQRF385" hidden="1">"$G$385:$BF$385"</definedName>
    <definedName name="IQRF386" hidden="1">"$G$386:$BF$386"</definedName>
    <definedName name="IQRF387" hidden="1">"$G$387:$BF$387"</definedName>
    <definedName name="IQRF388" hidden="1">"$G$388:$BF$388"</definedName>
    <definedName name="IQRF389" hidden="1">"$G$389:$BF$389"</definedName>
    <definedName name="IQRF39" hidden="1">"$G$39:$BF$39"</definedName>
    <definedName name="IQRF390" hidden="1">"$G$390:$BF$390"</definedName>
    <definedName name="IQRF391" hidden="1">"$G$391:$BF$391"</definedName>
    <definedName name="IQRF392" hidden="1">"$G$392:$BF$392"</definedName>
    <definedName name="IQRF393" hidden="1">"$G$393:$BF$393"</definedName>
    <definedName name="IQRF394" hidden="1">"$G$394:$BF$394"</definedName>
    <definedName name="IQRF395" hidden="1">"$G$395:$BF$395"</definedName>
    <definedName name="IQRF396" hidden="1">"$G$396:$BF$396"</definedName>
    <definedName name="IQRF397" hidden="1">"$G$397:$BF$397"</definedName>
    <definedName name="IQRF398" hidden="1">"$G$398:$BF$398"</definedName>
    <definedName name="IQRF399" hidden="1">"$G$399:$BF$399"</definedName>
    <definedName name="IQRF4">"$F$5:$F$16"</definedName>
    <definedName name="IQRF40" hidden="1">"$G$40:$BF$40"</definedName>
    <definedName name="IQRF400" hidden="1">"$G$400:$BF$400"</definedName>
    <definedName name="IQRF401" hidden="1">"$G$401:$BF$401"</definedName>
    <definedName name="IQRF402" hidden="1">"$G$402:$BF$402"</definedName>
    <definedName name="IQRF403" hidden="1">"$G$403:$BF$403"</definedName>
    <definedName name="IQRF404" hidden="1">"$G$404:$BF$404"</definedName>
    <definedName name="IQRF405" hidden="1">"$G$405:$BF$405"</definedName>
    <definedName name="IQRF406" hidden="1">"$G$406:$BF$406"</definedName>
    <definedName name="IQRF407" hidden="1">"$G$407:$BF$407"</definedName>
    <definedName name="IQRF408" hidden="1">"$G$408:$BF$408"</definedName>
    <definedName name="IQRF409" hidden="1">"$G$409:$BF$409"</definedName>
    <definedName name="IQRF41" hidden="1">"$G$41:$BF$41"</definedName>
    <definedName name="IQRF410" hidden="1">"$G$410:$BF$410"</definedName>
    <definedName name="IQRF411" hidden="1">"$G$411:$BF$411"</definedName>
    <definedName name="IQRF412" hidden="1">"$G$412:$BF$412"</definedName>
    <definedName name="IQRF413" hidden="1">"$G$413:$BF$413"</definedName>
    <definedName name="IQRF414" hidden="1">"$G$414:$BF$414"</definedName>
    <definedName name="IQRF415" hidden="1">"$G$415:$BF$415"</definedName>
    <definedName name="IQRF416" hidden="1">"$G$416:$BF$416"</definedName>
    <definedName name="IQRF417" hidden="1">"$G$417:$BF$417"</definedName>
    <definedName name="IQRF418" hidden="1">"$G$418:$BF$418"</definedName>
    <definedName name="IQRF419" hidden="1">"$G$419:$BF$419"</definedName>
    <definedName name="IQRF42" hidden="1">"$G$42:$BF$42"</definedName>
    <definedName name="IQRF420" hidden="1">"$G$420:$BF$420"</definedName>
    <definedName name="IQRF421" hidden="1">"$G$421:$BF$421"</definedName>
    <definedName name="IQRF422" hidden="1">"$G$422:$BF$422"</definedName>
    <definedName name="IQRF423" hidden="1">"$G$423:$BF$423"</definedName>
    <definedName name="IQRF424" hidden="1">"$G$424:$BF$424"</definedName>
    <definedName name="IQRF425" hidden="1">"$G$425:$BF$425"</definedName>
    <definedName name="IQRF426" hidden="1">"$G$426:$BF$426"</definedName>
    <definedName name="IQRF427" hidden="1">"$G$427:$BF$427"</definedName>
    <definedName name="IQRF428" hidden="1">"$G$428:$BF$428"</definedName>
    <definedName name="IQRF429" hidden="1">"$G$429:$BF$429"</definedName>
    <definedName name="IQRF43" hidden="1">"$G$43:$BF$43"</definedName>
    <definedName name="IQRF430" hidden="1">"$G$430:$BF$430"</definedName>
    <definedName name="IQRF431" hidden="1">"$G$431:$BF$431"</definedName>
    <definedName name="IQRF432" hidden="1">"$G$432:$BF$432"</definedName>
    <definedName name="IQRF433" hidden="1">"$G$433:$BF$433"</definedName>
    <definedName name="IQRF434" hidden="1">"$G$434:$BF$434"</definedName>
    <definedName name="IQRF435" hidden="1">"$G$435:$BF$435"</definedName>
    <definedName name="IQRF436" hidden="1">"$G$436:$BF$436"</definedName>
    <definedName name="IQRF437" hidden="1">"$G$437:$BF$437"</definedName>
    <definedName name="IQRF438" hidden="1">"$G$438:$BF$438"</definedName>
    <definedName name="IQRF439" hidden="1">"$G$439:$BF$439"</definedName>
    <definedName name="IQRF44" hidden="1">"$G$44:$BF$44"</definedName>
    <definedName name="IQRF440" hidden="1">"$G$440:$BF$440"</definedName>
    <definedName name="IQRF441" hidden="1">"$G$441:$BF$441"</definedName>
    <definedName name="IQRF442" hidden="1">"$G$442:$BF$442"</definedName>
    <definedName name="IQRF443" hidden="1">"$G$443:$BF$443"</definedName>
    <definedName name="IQRF444" hidden="1">"$G$444:$BF$444"</definedName>
    <definedName name="IQRF445" hidden="1">"$G$445:$BF$445"</definedName>
    <definedName name="IQRF446" hidden="1">"$G$446:$BF$446"</definedName>
    <definedName name="IQRF447" hidden="1">"$G$447:$BF$447"</definedName>
    <definedName name="IQRF448" hidden="1">"$G$448:$BF$448"</definedName>
    <definedName name="IQRF449" hidden="1">"$G$449:$BF$449"</definedName>
    <definedName name="IQRF45" hidden="1">"$G$45:$BF$45"</definedName>
    <definedName name="IQRF450" hidden="1">"$G$450:$BF$450"</definedName>
    <definedName name="IQRF451" hidden="1">"$G$451:$BF$451"</definedName>
    <definedName name="IQRF452" hidden="1">"$G$452:$BF$452"</definedName>
    <definedName name="IQRF453" hidden="1">"$G$453:$BF$453"</definedName>
    <definedName name="IQRF454" hidden="1">"$G$454:$BF$454"</definedName>
    <definedName name="IQRF455" hidden="1">"$G$455:$BF$455"</definedName>
    <definedName name="IQRF456" hidden="1">"$G$456:$BF$456"</definedName>
    <definedName name="IQRF457" hidden="1">"$G$457:$BF$457"</definedName>
    <definedName name="IQRF458" hidden="1">"$G$458:$J$458"</definedName>
    <definedName name="IQRF459" hidden="1">"$G$459:$BF$459"</definedName>
    <definedName name="IQRF46" hidden="1">"$G$46:$BF$46"</definedName>
    <definedName name="IQRF460" hidden="1">"$G$460:$BF$460"</definedName>
    <definedName name="IQRF461" hidden="1">"$G$461:$BF$461"</definedName>
    <definedName name="IQRF462" hidden="1">"$G$462:$BF$462"</definedName>
    <definedName name="IQRF463" hidden="1">"$G$463:$BF$463"</definedName>
    <definedName name="IQRF464" hidden="1">"$G$464:$BF$464"</definedName>
    <definedName name="IQRF465" hidden="1">"$G$465:$BF$465"</definedName>
    <definedName name="IQRF466" hidden="1">"$G$466:$BF$466"</definedName>
    <definedName name="IQRF467" hidden="1">"$G$467:$BF$467"</definedName>
    <definedName name="IQRF468" hidden="1">"$G$468:$BF$468"</definedName>
    <definedName name="IQRF469" hidden="1">"$G$469:$BF$469"</definedName>
    <definedName name="IQRF47" hidden="1">"$G$47:$BF$47"</definedName>
    <definedName name="IQRF470" hidden="1">"$G$470:$BF$470"</definedName>
    <definedName name="IQRF471" hidden="1">"$G$471:$BF$471"</definedName>
    <definedName name="IQRF472" hidden="1">"$G$472:$BF$472"</definedName>
    <definedName name="IQRF473" hidden="1">"$G$473:$BF$473"</definedName>
    <definedName name="IQRF474" hidden="1">"$G$474:$BF$474"</definedName>
    <definedName name="IQRF475" hidden="1">"$G$475:$BF$475"</definedName>
    <definedName name="IQRF476" hidden="1">"$G$476:$BF$476"</definedName>
    <definedName name="IQRF477" hidden="1">"$G$477:$BF$477"</definedName>
    <definedName name="IQRF478" hidden="1">"$G$478:$BF$478"</definedName>
    <definedName name="IQRF479" hidden="1">"$G$479:$BF$479"</definedName>
    <definedName name="IQRF48" hidden="1">"$G$48:$BF$48"</definedName>
    <definedName name="IQRF480" hidden="1">"$G$480:$BF$480"</definedName>
    <definedName name="IQRF481" hidden="1">"$G$481:$BF$481"</definedName>
    <definedName name="IQRF482" hidden="1">"$G$482:$BF$482"</definedName>
    <definedName name="IQRF483" hidden="1">"$G$483:$BF$483"</definedName>
    <definedName name="IQRF484" hidden="1">"$G$484:$BF$484"</definedName>
    <definedName name="IQRF485" hidden="1">"$G$485:$BF$485"</definedName>
    <definedName name="IQRF486" hidden="1">"$G$486:$BF$486"</definedName>
    <definedName name="IQRF487" hidden="1">"$G$487:$BF$487"</definedName>
    <definedName name="IQRF488" hidden="1">"$G$488:$BF$488"</definedName>
    <definedName name="IQRF489" hidden="1">"$G$489:$BF$489"</definedName>
    <definedName name="IQRF49" hidden="1">"$G$49:$BF$49"</definedName>
    <definedName name="IQRF490" hidden="1">"$G$490:$BF$490"</definedName>
    <definedName name="IQRF491" hidden="1">"$G$491:$BF$491"</definedName>
    <definedName name="IQRF492" hidden="1">"$G$492:$BF$492"</definedName>
    <definedName name="IQRF493" hidden="1">"$G$493:$BF$493"</definedName>
    <definedName name="IQRF494" hidden="1">"$G$494:$BF$494"</definedName>
    <definedName name="IQRF495" hidden="1">"$G$495:$BF$495"</definedName>
    <definedName name="IQRF496" hidden="1">"$G$496:$I$496"</definedName>
    <definedName name="IQRF497" hidden="1">"$G$497:$BF$497"</definedName>
    <definedName name="IQRF498" hidden="1">"$G$498:$BF$498"</definedName>
    <definedName name="IQRF499" hidden="1">"$G$499:$BF$499"</definedName>
    <definedName name="IQRF50" hidden="1">"$G$50:$BF$50"</definedName>
    <definedName name="IQRF500" hidden="1">"$G$500:$BF$500"</definedName>
    <definedName name="IQRF501" hidden="1">"$G$501:$BF$501"</definedName>
    <definedName name="IQRF502" hidden="1">"$G$502:$BF$502"</definedName>
    <definedName name="IQRF503" hidden="1">"$G$503:$R$503"</definedName>
    <definedName name="IQRF504" hidden="1">"$G$504:$BF$504"</definedName>
    <definedName name="IQRF505" hidden="1">"$G$505:$BF$505"</definedName>
    <definedName name="IQRF506" hidden="1">"$G$506:$BF$506"</definedName>
    <definedName name="IQRF507" hidden="1">"$G$507:$BF$507"</definedName>
    <definedName name="IQRF51" hidden="1">"$G$51:$BF$51"</definedName>
    <definedName name="IQRF52" hidden="1">"$G$52:$BF$52"</definedName>
    <definedName name="IQRF53" hidden="1">"$G$53:$BF$53"</definedName>
    <definedName name="IQRF54" hidden="1">"$G$54:$BF$54"</definedName>
    <definedName name="IQRF55" hidden="1">"$G$55:$BF$55"</definedName>
    <definedName name="IQRF56" hidden="1">"$G$56:$BF$56"</definedName>
    <definedName name="IQRF57" hidden="1">"$G$57:$BF$57"</definedName>
    <definedName name="IQRF58" hidden="1">"$G$58:$BF$58"</definedName>
    <definedName name="IQRF59" hidden="1">"$G$59:$BF$59"</definedName>
    <definedName name="IQRF60">"$F$61:$F$90"</definedName>
    <definedName name="IQRF61">"$F$62:$F$64"</definedName>
    <definedName name="IQRF62" hidden="1">"$G$62:$BF$62"</definedName>
    <definedName name="IQRF63" hidden="1">"$G$63:$BF$63"</definedName>
    <definedName name="IQRF64" hidden="1">"$G$64:$BF$64"</definedName>
    <definedName name="IQRF65" hidden="1">"$G$65:$BF$65"</definedName>
    <definedName name="IQRF66" hidden="1">"$G$66:$BF$66"</definedName>
    <definedName name="IQRF67" hidden="1">"$G$67:$BF$67"</definedName>
    <definedName name="IQRF68" hidden="1">"$G$68:$BF$68"</definedName>
    <definedName name="IQRF69" hidden="1">"$G$69:$BF$69"</definedName>
    <definedName name="IQRF7" hidden="1">"$F$8:$F$11"</definedName>
    <definedName name="IQRF70" hidden="1">"$G$70:$BF$70"</definedName>
    <definedName name="IQRF71" hidden="1">"$G$71:$BF$71"</definedName>
    <definedName name="IQRF72" hidden="1">"$G$72:$BF$72"</definedName>
    <definedName name="IQRF73" hidden="1">"$G$73:$BF$73"</definedName>
    <definedName name="IQRF74" hidden="1">"$G$74:$BF$74"</definedName>
    <definedName name="IQRF75" hidden="1">"$G$75:$BF$75"</definedName>
    <definedName name="IQRF76" hidden="1">"$G$76:$BF$76"</definedName>
    <definedName name="IQRF77" hidden="1">"$G$77:$BF$77"</definedName>
    <definedName name="IQRF78" hidden="1">"$G$78:$BF$78"</definedName>
    <definedName name="IQRF79" hidden="1">"$G$79:$BF$79"</definedName>
    <definedName name="IQRF80" hidden="1">"$G$80:$BF$80"</definedName>
    <definedName name="IQRF81" hidden="1">"$G$81:$BF$81"</definedName>
    <definedName name="IQRF82" hidden="1">"$G$82:$BF$82"</definedName>
    <definedName name="IQRF83" hidden="1">"$G$83:$BF$83"</definedName>
    <definedName name="IQRF84" hidden="1">"$G$84:$BF$84"</definedName>
    <definedName name="IQRF85" hidden="1">"$G$85:$BF$85"</definedName>
    <definedName name="IQRF86" hidden="1">"$G$86:$BF$86"</definedName>
    <definedName name="IQRF87" hidden="1">"$G$87:$BF$87"</definedName>
    <definedName name="IQRF88" hidden="1">"$G$88:$BF$88"</definedName>
    <definedName name="IQRF89" hidden="1">"$G$89:$BF$89"</definedName>
    <definedName name="IQRF90" hidden="1">"$G$90:$BF$90"</definedName>
    <definedName name="IQRF91" hidden="1">"$G$91:$BF$91"</definedName>
    <definedName name="IQRF92" hidden="1">"$G$92:$BF$92"</definedName>
    <definedName name="IQRF93" hidden="1">"$G$93:$BF$93"</definedName>
    <definedName name="IQRF94" hidden="1">"$G$94:$BF$94"</definedName>
    <definedName name="IQRF95" hidden="1">"$G$95:$BF$95"</definedName>
    <definedName name="IQRF96" hidden="1">"$G$96:$BF$96"</definedName>
    <definedName name="IQRF97" hidden="1">"$G$97:$BF$97"</definedName>
    <definedName name="IQRF98" hidden="1">"$G$98:$BF$98"</definedName>
    <definedName name="IQRF99" hidden="1">"$G$99:$BF$99"</definedName>
    <definedName name="IQRFDXW9" hidden="1">#REF!</definedName>
    <definedName name="IQRFFEXW9" hidden="1">#REF!</definedName>
    <definedName name="IQRFLYBW9" hidden="1">#REF!</definedName>
    <definedName name="IQRFLYW9" hidden="1">#REF!</definedName>
    <definedName name="IQRForwardPEA7" hidden="1">#REF!</definedName>
    <definedName name="IQRForwardPEAA7" hidden="1">#REF!</definedName>
    <definedName name="IQRForwardPEAB7" hidden="1">#REF!</definedName>
    <definedName name="IQRForwardPEAC7" hidden="1">#REF!</definedName>
    <definedName name="IQRForwardPEAD7" hidden="1">#REF!</definedName>
    <definedName name="IQRForwardPEAE7" hidden="1">#REF!</definedName>
    <definedName name="IQRForwardPEAF7" hidden="1">#REF!</definedName>
    <definedName name="IQRForwardPEAG7" hidden="1">#REF!</definedName>
    <definedName name="IQRForwardPEAH7" hidden="1">#REF!</definedName>
    <definedName name="IQRForwardPEAI7" hidden="1">#REF!</definedName>
    <definedName name="IQRForwardPEAJ7" hidden="1">#REF!</definedName>
    <definedName name="IQRForwardPEAK7" hidden="1">#REF!</definedName>
    <definedName name="IQRForwardPEAL7" hidden="1">#REF!</definedName>
    <definedName name="IQRForwardPEAM7" hidden="1">#REF!</definedName>
    <definedName name="IQRForwardPEAN7" hidden="1">#REF!</definedName>
    <definedName name="IQRForwardPEAO7" hidden="1">#REF!</definedName>
    <definedName name="IQRForwardPEAP7" hidden="1">#REF!</definedName>
    <definedName name="IQRForwardPEAQ7" hidden="1">#REF!</definedName>
    <definedName name="IQRForwardPEAS7" hidden="1">#REF!</definedName>
    <definedName name="IQRForwardPEAT7" hidden="1">#REF!</definedName>
    <definedName name="IQRForwardPEAV7" hidden="1">#REF!</definedName>
    <definedName name="IQRForwardPEAW7" hidden="1">#REF!</definedName>
    <definedName name="IQRForwardPEAY7" hidden="1">#REF!</definedName>
    <definedName name="IQRForwardPEAZ7" hidden="1">#REF!</definedName>
    <definedName name="IQRForwardPEB7" hidden="1">#REF!</definedName>
    <definedName name="IQRForwardPEBB7" hidden="1">#REF!</definedName>
    <definedName name="IQRForwardPEBC7" hidden="1">#REF!</definedName>
    <definedName name="IQRForwardPEBE7" hidden="1">#REF!</definedName>
    <definedName name="IQRForwardPEBF7" hidden="1">#REF!</definedName>
    <definedName name="IQRForwardPEC7" hidden="1">#REF!</definedName>
    <definedName name="IQRForwardPED7" hidden="1">#REF!</definedName>
    <definedName name="IQRForwardPEE7" hidden="1">#REF!</definedName>
    <definedName name="IQRForwardPEF7" hidden="1">#REF!</definedName>
    <definedName name="IQRForwardPEG7" hidden="1">#REF!</definedName>
    <definedName name="IQRForwardPEH7" hidden="1">#REF!</definedName>
    <definedName name="IQRForwardPEI7" hidden="1">#REF!</definedName>
    <definedName name="IQRForwardPEJ7" hidden="1">#REF!</definedName>
    <definedName name="IQRForwardPEK7" hidden="1">#REF!</definedName>
    <definedName name="IQRForwardPEL7" hidden="1">#REF!</definedName>
    <definedName name="IQRForwardPEM7" hidden="1">#REF!</definedName>
    <definedName name="IQRForwardPEN7" hidden="1">#REF!</definedName>
    <definedName name="IQRForwardPEO7" hidden="1">#REF!</definedName>
    <definedName name="IQRForwardPEP7" hidden="1">#REF!</definedName>
    <definedName name="IQRForwardPEQ7" hidden="1">#REF!</definedName>
    <definedName name="IQRForwardPER7" hidden="1">#REF!</definedName>
    <definedName name="IQRForwardPES7" hidden="1">#REF!</definedName>
    <definedName name="IQRForwardPET7" hidden="1">#REF!</definedName>
    <definedName name="IQRForwardPEU7" hidden="1">#REF!</definedName>
    <definedName name="IQRForwardPEV7" hidden="1">#REF!</definedName>
    <definedName name="IQRForwardPEW7" hidden="1">#REF!</definedName>
    <definedName name="IQRForwardPEX7" hidden="1">#REF!</definedName>
    <definedName name="IQRForwardPEY7" hidden="1">#REF!</definedName>
    <definedName name="IQRForwardPEZ7" hidden="1">#REF!</definedName>
    <definedName name="IQRFWRDW9" hidden="1">#REF!</definedName>
    <definedName name="IQRG26" hidden="1">"$G$27:$G$31"</definedName>
    <definedName name="IQRG45">"$G$46:$G$68"</definedName>
    <definedName name="IQRG49">"$G$50:$G$60"</definedName>
    <definedName name="IQRG60">"$G$61:$G$68"</definedName>
    <definedName name="IQRG61">"$G$62:$G$78"</definedName>
    <definedName name="IQRG7" hidden="1">"$G$8:$G$11"</definedName>
    <definedName name="IQRGBXW9" hidden="1">#REF!</definedName>
    <definedName name="IQRGFICO6" hidden="1">#REF!</definedName>
    <definedName name="IQRGFICT7" hidden="1">#REF!</definedName>
    <definedName name="IQRGLSW9" hidden="1">#REF!</definedName>
    <definedName name="IQRGMTW9" hidden="1">#REF!</definedName>
    <definedName name="IQRGOLL4BRW9" hidden="1">#REF!</definedName>
    <definedName name="IQRGOLL4W9" hidden="1">#REF!</definedName>
    <definedName name="IQRGRW9" hidden="1">#REF!</definedName>
    <definedName name="IQRGWRW9" hidden="1">#REF!</definedName>
    <definedName name="IQRH12" hidden="1">"$I$12:$J$12"</definedName>
    <definedName name="IQRH13" hidden="1">"$I$13:$K$13"</definedName>
    <definedName name="IQRH14" hidden="1">"$I$14:$M$14"</definedName>
    <definedName name="IQRH15" hidden="1">"$I$15:$M$15"</definedName>
    <definedName name="IQRH16" hidden="1">"$I$16"</definedName>
    <definedName name="IQRH17" hidden="1">"$I$17:$M$17"</definedName>
    <definedName name="IQRH18" hidden="1">"$I$18"</definedName>
    <definedName name="IQRH19" hidden="1">"$I$19:$M$19"</definedName>
    <definedName name="IQRH20" hidden="1">"$I$20:$M$20"</definedName>
    <definedName name="IQRH21" hidden="1">"$I$21:$M$21"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"$I$27:$M$27"</definedName>
    <definedName name="IQRH28" hidden="1">"$I$28:$J$28"</definedName>
    <definedName name="IQRH29" hidden="1">"$I$29:$M$29"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"$I$45"</definedName>
    <definedName name="IQRH46" hidden="1">"$I$46"</definedName>
    <definedName name="IQRH47" hidden="1">"$I$47"</definedName>
    <definedName name="IQRH48" hidden="1">"$I$48"</definedName>
    <definedName name="IQRH49" hidden="1">"$I$49"</definedName>
    <definedName name="IQRH50" hidden="1">"$I$50"</definedName>
    <definedName name="IQRH51" hidden="1">"$I$51"</definedName>
    <definedName name="IQRH59" hidden="1">"$H$60"</definedName>
    <definedName name="IQRH60">"$H$61:$H$76"</definedName>
    <definedName name="IQRH61">"$H$62:$H$111"</definedName>
    <definedName name="IQRH7" hidden="1">"$H$8:$H$11"</definedName>
    <definedName name="IQRHAW9" hidden="1">#REF!</definedName>
    <definedName name="IQRHEIW9" hidden="1">#REF!</definedName>
    <definedName name="IQRHTLDW9" hidden="1">#REF!</definedName>
    <definedName name="IQRHUBGW9" hidden="1">#REF!</definedName>
    <definedName name="IQRI60">"$I$61:$I$110"</definedName>
    <definedName name="IQRI61">"$I$62:$I$111"</definedName>
    <definedName name="IQRI7" hidden="1">"$I$8:$I$11"</definedName>
    <definedName name="IQRInput2B5" hidden="1">#REF!</definedName>
    <definedName name="IQRJ59" hidden="1">"$J$60:$J$64"</definedName>
    <definedName name="IQRJ60">"$J$61:$J$105"</definedName>
    <definedName name="IQRJ61">"$J$62:$J$111"</definedName>
    <definedName name="IQRJ7" hidden="1">"$J$8:$J$11"</definedName>
    <definedName name="IQRJ7XSGW9" hidden="1">#REF!</definedName>
    <definedName name="IQRJ7XW9" hidden="1">#REF!</definedName>
    <definedName name="IQRJBHTW9" hidden="1">#REF!</definedName>
    <definedName name="IQRJBLUW9" hidden="1">#REF!</definedName>
    <definedName name="IQRK11">"$K$12:$K$31"</definedName>
    <definedName name="IQRK21">"$K$22:$K$523"</definedName>
    <definedName name="IQRK60">"$K$61:$K$110"</definedName>
    <definedName name="IQRK61">"$K$62:$K$75"</definedName>
    <definedName name="IQRK74">"$K$75"</definedName>
    <definedName name="IQRK75">"$K$76"</definedName>
    <definedName name="IQRK77">"$K$78:$K$87"</definedName>
    <definedName name="IQRK78">"$K$79:$K$88"</definedName>
    <definedName name="IQRK79">"$K$80:$K$89"</definedName>
    <definedName name="IQRK81">"$K$82:$K$91"</definedName>
    <definedName name="IQRK83">"$K$84:$K$93"</definedName>
    <definedName name="IQRK84">"$K$85:$K$94"</definedName>
    <definedName name="IQRK91">"$K$92:$K$101"</definedName>
    <definedName name="IQRK92">"$K$93:$K$102"</definedName>
    <definedName name="IQRK93">"$K$94:$K$103"</definedName>
    <definedName name="IQRK95">"$K$96:$K$105"</definedName>
    <definedName name="IQRK97">"$K$98:$K$107"</definedName>
    <definedName name="IQRK98">"$K$99:$K$108"</definedName>
    <definedName name="IQRKCO6" hidden="1">#REF!</definedName>
    <definedName name="IQRKCT7" hidden="1">#REF!</definedName>
    <definedName name="IQRKNXW9" hidden="1">#REF!</definedName>
    <definedName name="IQRKSUW9" hidden="1">#REF!</definedName>
    <definedName name="IQRL21">"$L$22:$L$523"</definedName>
    <definedName name="IQRL51">"$L$52:$L$56"</definedName>
    <definedName name="IQRL59" hidden="1">"$L$60:$L$79"</definedName>
    <definedName name="IQRL6">"$L$7:$L$69"</definedName>
    <definedName name="IQRL60">"$L$61:$L$70"</definedName>
    <definedName name="IQRL61">"$L$62:$L$64"</definedName>
    <definedName name="IQRLANCLW9" hidden="1">#REF!</definedName>
    <definedName name="IQRLANW9" hidden="1">#REF!</definedName>
    <definedName name="IQRLargeMatchIndexB10" hidden="1">#REF!</definedName>
    <definedName name="IQRLargeMatchIndexC10" hidden="1">#REF!</definedName>
    <definedName name="IQRLCCW9" hidden="1">#REF!</definedName>
    <definedName name="IQRLSTRW9" hidden="1">#REF!</definedName>
    <definedName name="IQRLUVW9" hidden="1">#REF!</definedName>
    <definedName name="IQRM1">"$M$2:$M$6"</definedName>
    <definedName name="IQRM21">"$M$22:$M$523"</definedName>
    <definedName name="IQRM24">"$M$25:$M$1612"</definedName>
    <definedName name="IQRM26">"$M$27:$M$280"</definedName>
    <definedName name="IQRM35">"$N$35"</definedName>
    <definedName name="IQRM60">"$M$61:$M$65"</definedName>
    <definedName name="IQRM61">"$M$62:$M$64"</definedName>
    <definedName name="IQRM9">"$M$10:$M$261"</definedName>
    <definedName name="IQRMainAJ20" hidden="1">#REF!</definedName>
    <definedName name="IQRMESAW9" hidden="1">#REF!</definedName>
    <definedName name="IQRMGRCW9" hidden="1">#REF!</definedName>
    <definedName name="IQRMidCapJ10" hidden="1">#REF!</definedName>
    <definedName name="IQRMINI2W9" hidden="1">#REF!</definedName>
    <definedName name="IQRMINIW9" hidden="1">#REF!</definedName>
    <definedName name="IQRMRTNW9" hidden="1">#REF!</definedName>
    <definedName name="IQRN12" hidden="1">"$O$12:$P$12"</definedName>
    <definedName name="IQRN13" hidden="1">"$O$13:$Q$13"</definedName>
    <definedName name="IQRN14" hidden="1">"$O$14:$S$14"</definedName>
    <definedName name="IQRN15" hidden="1">"$O$15:$S$15"</definedName>
    <definedName name="IQRN16" hidden="1">"$O$16"</definedName>
    <definedName name="IQRN17" hidden="1">"$O$17:$S$17"</definedName>
    <definedName name="IQRN18" hidden="1">"$O$18"</definedName>
    <definedName name="IQRN19" hidden="1">"$O$19:$S$19"</definedName>
    <definedName name="IQRN20" hidden="1">"$O$20:$S$20"</definedName>
    <definedName name="IQRN21" hidden="1">"$O$21:$S$21"</definedName>
    <definedName name="IQRN22" hidden="1">"$O$22:$S$22"</definedName>
    <definedName name="IQRN23" hidden="1">"$O$23:$P$23"</definedName>
    <definedName name="IQRN24" hidden="1">"$O$24:$S$24"</definedName>
    <definedName name="IQRN25" hidden="1">"$O$25"</definedName>
    <definedName name="IQRN26" hidden="1">"$O$26"</definedName>
    <definedName name="IQRN27" hidden="1">"$O$27:$S$27"</definedName>
    <definedName name="IQRN28" hidden="1">"$O$28:$P$28"</definedName>
    <definedName name="IQRN29" hidden="1">"$O$29:$S$29"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>"$N$39:$N$82"</definedName>
    <definedName name="IQRN39" hidden="1">"$O$39"</definedName>
    <definedName name="IQRN40" hidden="1">"$O$40"</definedName>
    <definedName name="IQRN41" hidden="1">"$O$41"</definedName>
    <definedName name="IQRN42" hidden="1">"$O$42"</definedName>
    <definedName name="IQRN43" hidden="1">"$O$43"</definedName>
    <definedName name="IQRN44" hidden="1">"$O$44"</definedName>
    <definedName name="IQRN45" hidden="1">"$O$45"</definedName>
    <definedName name="IQRN46" hidden="1">"$O$46"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60">"$N$61:$N$63"</definedName>
    <definedName name="IQRN61">"$N$62:$N$74"</definedName>
    <definedName name="IQRN82">"$N$83:$N$126"</definedName>
    <definedName name="IQRNCMCO6" hidden="1">#REF!</definedName>
    <definedName name="IQRNCMCT7" hidden="1">#REF!</definedName>
    <definedName name="IQRNEMCO6" hidden="1">#REF!</definedName>
    <definedName name="IQRNEMCT7" hidden="1">#REF!</definedName>
    <definedName name="IQRNSCW9" hidden="1">#REF!</definedName>
    <definedName name="IQRNSTCO6" hidden="1">#REF!</definedName>
    <definedName name="IQRNSTCT7" hidden="1">#REF!</definedName>
    <definedName name="IQRO39">"$O$40:$O$376"</definedName>
    <definedName name="IQRO40">"$O$41:$O$541"</definedName>
    <definedName name="IQRO60">"$O$61:$O$71"</definedName>
    <definedName name="IQRO61">"$O$62:$O$81"</definedName>
    <definedName name="IQRO74">"$O$75"</definedName>
    <definedName name="IQRO75">"$O$76"</definedName>
    <definedName name="IQRO77">"$O$78:$O$87"</definedName>
    <definedName name="IQRO78">"$O$79:$O$88"</definedName>
    <definedName name="IQRO91">"$O$92:$O$101"</definedName>
    <definedName name="IQRO92">"$O$93:$O$95"</definedName>
    <definedName name="IQRODFLW9" hidden="1">#REF!</definedName>
    <definedName name="IQRP39">"$P$40:$P$376"</definedName>
    <definedName name="IQRP40">"$P$41:$P$541"</definedName>
    <definedName name="IQRP60">"$P$61:$P$67"</definedName>
    <definedName name="IQRP61">"$P$62:$P$85"</definedName>
    <definedName name="IQRP77">"$P$78:$P$87"</definedName>
    <definedName name="IQRP78">"$P$79:$P$88"</definedName>
    <definedName name="IQRP79">"$P$80:$P$89"</definedName>
    <definedName name="IQRP81">"$P$82:$P$91"</definedName>
    <definedName name="IQRP83">"$P$84:$P$93"</definedName>
    <definedName name="IQRP84">"$P$85:$P$94"</definedName>
    <definedName name="IQRP91">"$P$92:$P$101"</definedName>
    <definedName name="IQRP92">"$P$93:$P$102"</definedName>
    <definedName name="IQRP93">"$P$94:$P$103"</definedName>
    <definedName name="IQRP95">"$P$96:$P$105"</definedName>
    <definedName name="IQRP97">"$P$98:$P$107"</definedName>
    <definedName name="IQRP98">"$P$99:$P$108"</definedName>
    <definedName name="IQRPAASCO6" hidden="1">#REF!</definedName>
    <definedName name="IQRPAASCT7" hidden="1">#REF!</definedName>
    <definedName name="IQRPACRW9" hidden="1">#REF!</definedName>
    <definedName name="IQRPeopleA12" hidden="1">#REF!</definedName>
    <definedName name="IQRPeopleA13" hidden="1">#REF!</definedName>
    <definedName name="IQRPeopleA14" hidden="1">#REF!</definedName>
    <definedName name="IQRPeopleA15" hidden="1">#REF!</definedName>
    <definedName name="IQRPeopleA16" hidden="1">#REF!</definedName>
    <definedName name="IQRPeopleG12" hidden="1">#REF!</definedName>
    <definedName name="IQRPeopleG13" hidden="1">#REF!</definedName>
    <definedName name="IQRPeopleG14" hidden="1">#REF!</definedName>
    <definedName name="IQRPeopleG15" hidden="1">#REF!</definedName>
    <definedName name="IQRPeopleG16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FNEMCO6" hidden="1">#REF!</definedName>
    <definedName name="IQRPFNEMCT7" hidden="1">#REF!</definedName>
    <definedName name="IQRPHIIW9" hidden="1">#REF!</definedName>
    <definedName name="IQRPNCLW9" hidden="1">#REF!</definedName>
    <definedName name="IQRPrimeJ10" hidden="1">#REF!</definedName>
    <definedName name="IQRPrimesA7" hidden="1">#REF!</definedName>
    <definedName name="IQRPrimesA8" hidden="1">#REF!</definedName>
    <definedName name="IQRPrimesD1" hidden="1">#REF!</definedName>
    <definedName name="IQRPrimesD7" hidden="1">#REF!</definedName>
    <definedName name="IQRPrimesJ10" hidden="1">#REF!</definedName>
    <definedName name="IQRPTSIW9" hidden="1">#REF!</definedName>
    <definedName name="IQRPWXW9" hidden="1">#REF!</definedName>
    <definedName name="IQRQ39">"$Q$40:$Q$376"</definedName>
    <definedName name="IQRQ40">"$Q$41:$Q$541"</definedName>
    <definedName name="IQRQ60">"$Q$61:$Q$90"</definedName>
    <definedName name="IQRQ61">"$Q$62:$Q$82"</definedName>
    <definedName name="IQRQ78">"$Q$79:$Q$83"</definedName>
    <definedName name="IQRQLTYW9" hidden="1">#REF!</definedName>
    <definedName name="IQRR5">"$R$6:$R$934"</definedName>
    <definedName name="IQRR60">"$R$61:$R$74"</definedName>
    <definedName name="IQRR61">"$R$62:$R$96"</definedName>
    <definedName name="IQRRAILW9" hidden="1">#REF!</definedName>
    <definedName name="IQRRAW9" hidden="1">#REF!</definedName>
    <definedName name="IQRRJETW9" hidden="1">#REF!</definedName>
    <definedName name="IQRRRTSW9" hidden="1">#REF!</definedName>
    <definedName name="IQRRW9" hidden="1">#REF!</definedName>
    <definedName name="IQRRY4BIEW9" hidden="1">#REF!</definedName>
    <definedName name="IQRRY4BW9" hidden="1">#REF!</definedName>
    <definedName name="IQRS12">"$S$13:$S$264"</definedName>
    <definedName name="IQRS3" hidden="1">"$S$4:$S$26"</definedName>
    <definedName name="IQRS4" hidden="1">"$S$5"</definedName>
    <definedName name="IQRS60">"$S$61:$S$63"</definedName>
    <definedName name="IQRS61">"$S$62:$S$63"</definedName>
    <definedName name="IQRSAIAW9" hidden="1">#REF!</definedName>
    <definedName name="IQRSAVEW9" hidden="1">#REF!</definedName>
    <definedName name="IQRServices2J10" hidden="1">#REF!</definedName>
    <definedName name="IQRServicesJ10" hidden="1">#REF!</definedName>
    <definedName name="IQRSGLCO6" hidden="1">#REF!</definedName>
    <definedName name="IQRSGLCT7" hidden="1">#REF!</definedName>
    <definedName name="IQRSheet1A2" hidden="1">#REF!</definedName>
    <definedName name="IQRSheet1A3" hidden="1">#REF!</definedName>
    <definedName name="IQRSheet1A4" hidden="1">#REF!</definedName>
    <definedName name="IQRSheet1B4" hidden="1">#REF!</definedName>
    <definedName name="IQRSheet1C4" hidden="1">#REF!</definedName>
    <definedName name="IQRSheet1D1" hidden="1">#REF!</definedName>
    <definedName name="IQRSheet1D6" hidden="1">#REF!</definedName>
    <definedName name="IQRSheet1D7" hidden="1">#REF!</definedName>
    <definedName name="IQRSheet1J10" hidden="1">#REF!</definedName>
    <definedName name="IQRSheet1K10" hidden="1">#REF!</definedName>
    <definedName name="IQRSheet1L10" hidden="1">#REF!</definedName>
    <definedName name="IQRSheet1M10" hidden="1">#REF!</definedName>
    <definedName name="IQRSheet1N10" hidden="1">#REF!</definedName>
    <definedName name="IQRSheet1O10" hidden="1">#REF!</definedName>
    <definedName name="IQRSheet1W9" hidden="1">#REF!</definedName>
    <definedName name="IQRSheet1X10" hidden="1">#REF!</definedName>
    <definedName name="IQRSheet2A6" hidden="1">#REF!</definedName>
    <definedName name="IQRSheet2B17" hidden="1">#REF!</definedName>
    <definedName name="IQRSheet2E2" hidden="1">#REF!</definedName>
    <definedName name="IQRSKYWW9" hidden="1">#REF!</definedName>
    <definedName name="IQRSmallCapX10" hidden="1">#REF!</definedName>
    <definedName name="IQRSP500B5" hidden="1">#REF!</definedName>
    <definedName name="IQRSPCA5" hidden="1">#REF!</definedName>
    <definedName name="IQRSPCAKYAA5" hidden="1">#REF!</definedName>
    <definedName name="IQRSPCAKYAB5" hidden="1">#REF!</definedName>
    <definedName name="IQRSPCAKYAC5" hidden="1">#REF!</definedName>
    <definedName name="IQRSPCB5" hidden="1">#REF!</definedName>
    <definedName name="IQRSPCC5" hidden="1">#REF!</definedName>
    <definedName name="IQRSPCSUSA5" hidden="1">#REF!</definedName>
    <definedName name="IQRSPCSUSB5" hidden="1">#REF!</definedName>
    <definedName name="IQRSPCSUSC5" hidden="1">#REF!</definedName>
    <definedName name="IQRSPTSXComposite2B5" hidden="1">#REF!</definedName>
    <definedName name="IQRSPTSXCompositeB5" hidden="1">#REF!</definedName>
    <definedName name="IQRStockDataA8" hidden="1">#REF!</definedName>
    <definedName name="IQRStocks2010A8" hidden="1">#REF!</definedName>
    <definedName name="IQRStocks2012A8" hidden="1">#REF!</definedName>
    <definedName name="IQRStocks2A8" hidden="1">#REF!</definedName>
    <definedName name="IQRStocksA8" hidden="1">#REF!</definedName>
    <definedName name="IQRSWFTW9" hidden="1">#REF!</definedName>
    <definedName name="IQRT4" hidden="1">"$T$5:$T$27"</definedName>
    <definedName name="IQRT60">"$T$61:$T$66"</definedName>
    <definedName name="IQRT61">"$T$62:$T$63"</definedName>
    <definedName name="IQRTALW9" hidden="1">#REF!</definedName>
    <definedName name="IQRTAMM4BRW9" hidden="1">#REF!</definedName>
    <definedName name="IQRTARPA7" hidden="1">#REF!</definedName>
    <definedName name="IQRTARPB7" hidden="1">#REF!</definedName>
    <definedName name="IQRTARPC7" hidden="1">#REF!</definedName>
    <definedName name="IQRTARPD7" hidden="1">#REF!</definedName>
    <definedName name="IQRTARPE7" hidden="1">#REF!</definedName>
    <definedName name="IQRTARPF7" hidden="1">#REF!</definedName>
    <definedName name="IQRTARPG7" hidden="1">#REF!</definedName>
    <definedName name="IQRTARPH7" hidden="1">#REF!</definedName>
    <definedName name="IQRTARPI7" hidden="1">#REF!</definedName>
    <definedName name="IQRTARPJ7" hidden="1">#REF!</definedName>
    <definedName name="IQRTemplateCO6" hidden="1">#REF!</definedName>
    <definedName name="IQRTemplateCT7" hidden="1">#REF!</definedName>
    <definedName name="IQRTGHW9" hidden="1">#REF!</definedName>
    <definedName name="IQRTNTNLW9" hidden="1">#REF!</definedName>
    <definedName name="IQRTRNW9" hidden="1">#REF!</definedName>
    <definedName name="IQRTSXCNRW9" hidden="1">#REF!</definedName>
    <definedName name="IQRTSXTFIW9" hidden="1">#REF!</definedName>
    <definedName name="IQRU12">"$U$13:$U$517"</definedName>
    <definedName name="IQRU13">"$U$14:$U$520"</definedName>
    <definedName name="IQRU14">"$U$15:$U$519"</definedName>
    <definedName name="IQRU15">"$U$16:$U$520"</definedName>
    <definedName name="IQRU39">"$U$40:$U$292"</definedName>
    <definedName name="IQRU4" hidden="1">"$U$5:$U$27"</definedName>
    <definedName name="IQRU40">"$U$41:$U$286"</definedName>
    <definedName name="IQRU43">"$U$44"</definedName>
    <definedName name="IQRU60">"$U$61:$U$67"</definedName>
    <definedName name="IQRU61">"$U$62:$U$76"</definedName>
    <definedName name="IQRUACLW9" hidden="1">#REF!</definedName>
    <definedName name="IQRUALW9" hidden="1">#REF!</definedName>
    <definedName name="IQRUAUAW9" hidden="1">#REF!</definedName>
    <definedName name="IQRUNPW9" hidden="1">#REF!</definedName>
    <definedName name="IQRUPSW9" hidden="1">#REF!</definedName>
    <definedName name="IQRUSAKW9" hidden="1">#REF!</definedName>
    <definedName name="IQRUTIWW9" hidden="1">#REF!</definedName>
    <definedName name="IQRV39">"$V$40:$V$291"</definedName>
    <definedName name="IQRV4" hidden="1">"$V$5:$V$27"</definedName>
    <definedName name="IQRV40">"$V$41:$V$292"</definedName>
    <definedName name="IQRV41">"$V$42:$V$294"</definedName>
    <definedName name="IQRV43">"$V$44:$V$295"</definedName>
    <definedName name="IQRV45">"$V$46:$V$298"</definedName>
    <definedName name="IQRV46">"$V$47:$V$298"</definedName>
    <definedName name="IQRV60">"$V$61:$V$73"</definedName>
    <definedName name="IQRV61">"$V$62:$V$98"</definedName>
    <definedName name="IQRVTNCW9" hidden="1">#REF!</definedName>
    <definedName name="IQRVWAP30dayaverage2B5" hidden="1">#REF!</definedName>
    <definedName name="IQRVWAP30dayaverageA5" hidden="1">#REF!</definedName>
    <definedName name="IQRVWAP30dayaverageB5" hidden="1">#REF!</definedName>
    <definedName name="IQRVWAP30dayaverageC5" hidden="1">#REF!</definedName>
    <definedName name="IQRVWAP30dayaverageD5" hidden="1">#REF!</definedName>
    <definedName name="IQRVWAP60dayaverage2A5" hidden="1">#REF!</definedName>
    <definedName name="IQRVWAP60dayaverage2C5" hidden="1">#REF!</definedName>
    <definedName name="IQRVWAP60dayaverageB5" hidden="1">#REF!</definedName>
    <definedName name="IQRVWAP90dayaverage2B5" hidden="1">#REF!</definedName>
    <definedName name="IQRW40">"$W$41:$W$282"</definedName>
    <definedName name="IQRW60">"$W$61:$W$101"</definedName>
    <definedName name="IQRW61">"$W$62:$W$90"</definedName>
    <definedName name="IQRWERNW9" hidden="1">#REF!</definedName>
    <definedName name="IQRWJACAW9" hidden="1">#REF!</definedName>
    <definedName name="IQRWJAW9" hidden="1">#REF!</definedName>
    <definedName name="IQRX10">"$X$11:$X$114"</definedName>
    <definedName name="IQRX60">"$X$61:$X$62"</definedName>
    <definedName name="IQRX61">"$X$62:$X$104"</definedName>
    <definedName name="IQRXLTCAW9" hidden="1">#REF!</definedName>
    <definedName name="IQRXPOW9" hidden="1">#REF!</definedName>
    <definedName name="IQRY60">"$Y$61"</definedName>
    <definedName name="IQRY61">"$Y$62:$Y$81"</definedName>
    <definedName name="IQRYRCWW9" hidden="1">#REF!</definedName>
    <definedName name="IQRYRInotupdatedwiththemodelCO6" hidden="1">#REF!</definedName>
    <definedName name="IQRYRInotupdatedwiththemodelCT7" hidden="1">#REF!</definedName>
    <definedName name="IQRZ60">"$Z$61"</definedName>
    <definedName name="IQRZ61">"$Z$62:$Z$78"</definedName>
    <definedName name="IQSCapIQDownloadA1">"$A$2:$A$56"</definedName>
    <definedName name="iQShowHideColumns" hidden="1">"iQShowAll"</definedName>
    <definedName name="IQSSheet1A1">"$A$2:$A$73"</definedName>
    <definedName name="irass">#REF!</definedName>
    <definedName name="Irbe" hidden="1">{#N/A,#N/A,FALSE,"Pharm";#N/A,#N/A,FALSE,"WWCM"}</definedName>
    <definedName name="Irbe_1" hidden="1">{#N/A,#N/A,FALSE,"Pharm";#N/A,#N/A,FALSE,"WWCM"}</definedName>
    <definedName name="Irbe_2" hidden="1">{#N/A,#N/A,FALSE,"Pharm";#N/A,#N/A,FALSE,"WWCM"}</definedName>
    <definedName name="Irbe_3" hidden="1">{#N/A,#N/A,FALSE,"Pharm";#N/A,#N/A,FALSE,"WWCM"}</definedName>
    <definedName name="Irbe_4" hidden="1">{#N/A,#N/A,FALSE,"Pharm";#N/A,#N/A,FALSE,"WWCM"}</definedName>
    <definedName name="IRI">#REF!</definedName>
    <definedName name="IRI_WorkspaceId" hidden="1">"b6a56d44731348d29e7f04642b003d2a"</definedName>
    <definedName name="Iris" hidden="1">{#N/A,#N/A,FALSE,"Monthly"}</definedName>
    <definedName name="IRR">#REF!</definedName>
    <definedName name="irrcase">#REF!</definedName>
    <definedName name="irrs">#REF!</definedName>
    <definedName name="irrtable">#REF!</definedName>
    <definedName name="is">#REF!</definedName>
    <definedName name="IsColHidden">FALSE</definedName>
    <definedName name="ISData">#REF!</definedName>
    <definedName name="isdates">#REF!</definedName>
    <definedName name="isecuresenior1" hidden="1">#REF!</definedName>
    <definedName name="isecuresenior10" hidden="1">#REF!</definedName>
    <definedName name="isecuresenior11" hidden="1">#REF!</definedName>
    <definedName name="isecuresenior3" hidden="1">#REF!</definedName>
    <definedName name="isecuresenior55" hidden="1">#REF!</definedName>
    <definedName name="isi">#REF!,#REF!</definedName>
    <definedName name="IsLTMColHidden">FALSE</definedName>
    <definedName name="ISMethod">1</definedName>
    <definedName name="issecurerevolver2" hidden="1">#REF!</definedName>
    <definedName name="issecureseniore7" hidden="1">#REF!</definedName>
    <definedName name="issuance_total">#REF!</definedName>
    <definedName name="Issue" hidden="1">"BL7FKFTY6NDALOTZZF8PFRAS6"</definedName>
    <definedName name="ist_vj2">#REF!</definedName>
    <definedName name="isto2" hidden="1">{"up stand alones",#N/A,FALSE,"Acquiror"}</definedName>
    <definedName name="ISYTD2">#REF!</definedName>
    <definedName name="IT" hidden="1">#REF!</definedName>
    <definedName name="ITALYWEEK">#REF!</definedName>
    <definedName name="Item1">#REF!</definedName>
    <definedName name="Item10">#REF!</definedName>
    <definedName name="Item2">#REF!</definedName>
    <definedName name="Item3">#REF!</definedName>
    <definedName name="Item4">#REF!</definedName>
    <definedName name="Item5">#REF!</definedName>
    <definedName name="Item6">#REF!</definedName>
    <definedName name="Item7">#REF!</definedName>
    <definedName name="Item8">#REF!</definedName>
    <definedName name="Item9">#REF!</definedName>
    <definedName name="ItemLabel1">#REF!</definedName>
    <definedName name="ItemLabel10">#REF!</definedName>
    <definedName name="ItemLabel2">#REF!</definedName>
    <definedName name="ItemLabel3">#REF!</definedName>
    <definedName name="ItemLabel4">#REF!</definedName>
    <definedName name="ItemLabel5">#REF!</definedName>
    <definedName name="ItemLabel6">#REF!</definedName>
    <definedName name="ItemLabel7">#REF!</definedName>
    <definedName name="ItemLabel8">#REF!</definedName>
    <definedName name="ItemLabel9">#REF!</definedName>
    <definedName name="IU">#REF!</definedName>
    <definedName name="iuhiliu" hidden="1">{#N/A,#N/A,FALSE,"Sheet1"}</definedName>
    <definedName name="IUHWFA" hidden="1">{#N/A,#N/A,FALSE,"ALM-ASISC"}</definedName>
    <definedName name="iuiuiiiiiiiiiii" hidden="1">{#N/A,#N/A,FALSE,"מאזן בוחן";"כל_מאזן_בוחן",#N/A,FALSE,"מאזן בוחן"}</definedName>
    <definedName name="iungds" hidden="1">{"detail",#N/A,FALSE,"mfg";"summary",#N/A,FALSE,"mfg"}</definedName>
    <definedName name="iupuhhu">#REF!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WFIC" hidden="1">{#N/A,#N/A,FALSE,"ALM-ASISC"}</definedName>
    <definedName name="iy" hidden="1">{"AS REP",#N/A,FALSE,"EEFSNAP2";"PROP",#N/A,FALSE,"EEFSNAP2";"RISKS",#N/A,FALSE,"EEFSNAP2";"VIEW ALL",#N/A,FALSE,"EEFSNAP2"}</definedName>
    <definedName name="j">{"EVA",#N/A,FALSE,"EVA";"WACC",#N/A,FALSE,"WACC"}</definedName>
    <definedName name="j_1" hidden="1">{#N/A,#N/A,FALSE,"REPORT"}</definedName>
    <definedName name="j_2" hidden="1">{#N/A,#N/A,FALSE,"REPORT"}</definedName>
    <definedName name="j_3" hidden="1">{#N/A,#N/A,FALSE,"REPORT"}</definedName>
    <definedName name="j_4" hidden="1">{#N/A,#N/A,FALSE,"REPORT"}</definedName>
    <definedName name="Jafra_Cost_Of_Debt">#REF!</definedName>
    <definedName name="Jan_02">#REF!</definedName>
    <definedName name="JAN_19_ACT">#REF!</definedName>
    <definedName name="JAN_19_AOP">#REF!</definedName>
    <definedName name="JAN_19_TB">#REF!</definedName>
    <definedName name="Jan_April_05">#REF!</definedName>
    <definedName name="Jan_August_05">#REF!</definedName>
    <definedName name="JAN_BUD">#REF!</definedName>
    <definedName name="Jan_Feb_05">#REF!</definedName>
    <definedName name="Jan_July_05">#REF!</definedName>
    <definedName name="Jan_June_05">#REF!</definedName>
    <definedName name="Jan_March_05">#REF!</definedName>
    <definedName name="Jan_May_05">#REF!</definedName>
    <definedName name="Jan_November_05">#REF!</definedName>
    <definedName name="Jan_October_05">#REF!</definedName>
    <definedName name="Jan_September_05">#REF!</definedName>
    <definedName name="JAN_TB">#REF!</definedName>
    <definedName name="JanActuals" hidden="1">{"legalsumm",#N/A,FALSE,"Forecast (no FAW)";"legaldetail",#N/A,FALSE,"Forecast (no FAW)"}</definedName>
    <definedName name="Jane">{"'1-TheatreBkgs'!$A$1:$L$102"}</definedName>
    <definedName name="JanJFK">#REF!</definedName>
    <definedName name="januar_2000">#REF!</definedName>
    <definedName name="Japan">#REF!</definedName>
    <definedName name="Japan_Share">#REF!</definedName>
    <definedName name="Jasmine" hidden="1">{#N/A,#N/A,FALSE,"Monthly"}</definedName>
    <definedName name="jaso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_1" hidden="1">{#N/A,#N/A,FALSE,"Spain MKT";#N/A,#N/A,FALSE,"Assumptions";#N/A,#N/A,FALSE,"Adve";#N/A,#N/A,FALSE,"E-Commerce";#N/A,#N/A,FALSE,"Opex";#N/A,#N/A,FALSE,"P&amp;L";#N/A,#N/A,FALSE,"FCF &amp; DCF"}</definedName>
    <definedName name="jazz_1_1" hidden="1">{#N/A,#N/A,FALSE,"Spain MKT";#N/A,#N/A,FALSE,"Assumptions";#N/A,#N/A,FALSE,"Adve";#N/A,#N/A,FALSE,"E-Commerce";#N/A,#N/A,FALSE,"Opex";#N/A,#N/A,FALSE,"P&amp;L";#N/A,#N/A,FALSE,"FCF &amp; DCF"}</definedName>
    <definedName name="jazz_1_2" hidden="1">{#N/A,#N/A,FALSE,"Spain MKT";#N/A,#N/A,FALSE,"Assumptions";#N/A,#N/A,FALSE,"Adve";#N/A,#N/A,FALSE,"E-Commerce";#N/A,#N/A,FALSE,"Opex";#N/A,#N/A,FALSE,"P&amp;L";#N/A,#N/A,FALSE,"FCF &amp; DCF"}</definedName>
    <definedName name="jazz_1_3" hidden="1">{#N/A,#N/A,FALSE,"Spain MKT";#N/A,#N/A,FALSE,"Assumptions";#N/A,#N/A,FALSE,"Adve";#N/A,#N/A,FALSE,"E-Commerce";#N/A,#N/A,FALSE,"Opex";#N/A,#N/A,FALSE,"P&amp;L";#N/A,#N/A,FALSE,"FCF &amp; DCF"}</definedName>
    <definedName name="jazz_1_4" hidden="1">{#N/A,#N/A,FALSE,"Spain MKT";#N/A,#N/A,FALSE,"Assumptions";#N/A,#N/A,FALSE,"Adve";#N/A,#N/A,FALSE,"E-Commerce";#N/A,#N/A,FALSE,"Opex";#N/A,#N/A,FALSE,"P&amp;L";#N/A,#N/A,FALSE,"FCF &amp; DCF"}</definedName>
    <definedName name="jazz_1_5" hidden="1">{#N/A,#N/A,FALSE,"Spain MKT";#N/A,#N/A,FALSE,"Assumptions";#N/A,#N/A,FALSE,"Adve";#N/A,#N/A,FALSE,"E-Commerce";#N/A,#N/A,FALSE,"Opex";#N/A,#N/A,FALSE,"P&amp;L";#N/A,#N/A,FALSE,"FCF &amp; DCF"}</definedName>
    <definedName name="jazz_2" hidden="1">{#N/A,#N/A,FALSE,"Spain MKT";#N/A,#N/A,FALSE,"Assumptions";#N/A,#N/A,FALSE,"Adve";#N/A,#N/A,FALSE,"E-Commerce";#N/A,#N/A,FALSE,"Opex";#N/A,#N/A,FALSE,"P&amp;L";#N/A,#N/A,FALSE,"FCF &amp; DCF"}</definedName>
    <definedName name="jazz_2_1" hidden="1">{#N/A,#N/A,FALSE,"Spain MKT";#N/A,#N/A,FALSE,"Assumptions";#N/A,#N/A,FALSE,"Adve";#N/A,#N/A,FALSE,"E-Commerce";#N/A,#N/A,FALSE,"Opex";#N/A,#N/A,FALSE,"P&amp;L";#N/A,#N/A,FALSE,"FCF &amp; DCF"}</definedName>
    <definedName name="jazz_2_2" hidden="1">{#N/A,#N/A,FALSE,"Spain MKT";#N/A,#N/A,FALSE,"Assumptions";#N/A,#N/A,FALSE,"Adve";#N/A,#N/A,FALSE,"E-Commerce";#N/A,#N/A,FALSE,"Opex";#N/A,#N/A,FALSE,"P&amp;L";#N/A,#N/A,FALSE,"FCF &amp; DCF"}</definedName>
    <definedName name="jazz_2_3" hidden="1">{#N/A,#N/A,FALSE,"Spain MKT";#N/A,#N/A,FALSE,"Assumptions";#N/A,#N/A,FALSE,"Adve";#N/A,#N/A,FALSE,"E-Commerce";#N/A,#N/A,FALSE,"Opex";#N/A,#N/A,FALSE,"P&amp;L";#N/A,#N/A,FALSE,"FCF &amp; DCF"}</definedName>
    <definedName name="jazz_2_4" hidden="1">{#N/A,#N/A,FALSE,"Spain MKT";#N/A,#N/A,FALSE,"Assumptions";#N/A,#N/A,FALSE,"Adve";#N/A,#N/A,FALSE,"E-Commerce";#N/A,#N/A,FALSE,"Opex";#N/A,#N/A,FALSE,"P&amp;L";#N/A,#N/A,FALSE,"FCF &amp; DCF"}</definedName>
    <definedName name="jazz_2_5" hidden="1">{#N/A,#N/A,FALSE,"Spain MKT";#N/A,#N/A,FALSE,"Assumptions";#N/A,#N/A,FALSE,"Adve";#N/A,#N/A,FALSE,"E-Commerce";#N/A,#N/A,FALSE,"Opex";#N/A,#N/A,FALSE,"P&amp;L";#N/A,#N/A,FALSE,"FCF &amp; DCF"}</definedName>
    <definedName name="jazz_3" hidden="1">{#N/A,#N/A,FALSE,"Spain MKT";#N/A,#N/A,FALSE,"Assumptions";#N/A,#N/A,FALSE,"Adve";#N/A,#N/A,FALSE,"E-Commerce";#N/A,#N/A,FALSE,"Opex";#N/A,#N/A,FALSE,"P&amp;L";#N/A,#N/A,FALSE,"FCF &amp; DCF"}</definedName>
    <definedName name="jazz_3_1" hidden="1">{#N/A,#N/A,FALSE,"Spain MKT";#N/A,#N/A,FALSE,"Assumptions";#N/A,#N/A,FALSE,"Adve";#N/A,#N/A,FALSE,"E-Commerce";#N/A,#N/A,FALSE,"Opex";#N/A,#N/A,FALSE,"P&amp;L";#N/A,#N/A,FALSE,"FCF &amp; DCF"}</definedName>
    <definedName name="jazz_3_2" hidden="1">{#N/A,#N/A,FALSE,"Spain MKT";#N/A,#N/A,FALSE,"Assumptions";#N/A,#N/A,FALSE,"Adve";#N/A,#N/A,FALSE,"E-Commerce";#N/A,#N/A,FALSE,"Opex";#N/A,#N/A,FALSE,"P&amp;L";#N/A,#N/A,FALSE,"FCF &amp; DCF"}</definedName>
    <definedName name="jazz_3_3" hidden="1">{#N/A,#N/A,FALSE,"Spain MKT";#N/A,#N/A,FALSE,"Assumptions";#N/A,#N/A,FALSE,"Adve";#N/A,#N/A,FALSE,"E-Commerce";#N/A,#N/A,FALSE,"Opex";#N/A,#N/A,FALSE,"P&amp;L";#N/A,#N/A,FALSE,"FCF &amp; DCF"}</definedName>
    <definedName name="jazz_3_4" hidden="1">{#N/A,#N/A,FALSE,"Spain MKT";#N/A,#N/A,FALSE,"Assumptions";#N/A,#N/A,FALSE,"Adve";#N/A,#N/A,FALSE,"E-Commerce";#N/A,#N/A,FALSE,"Opex";#N/A,#N/A,FALSE,"P&amp;L";#N/A,#N/A,FALSE,"FCF &amp; DCF"}</definedName>
    <definedName name="jazz_3_5" hidden="1">{#N/A,#N/A,FALSE,"Spain MKT";#N/A,#N/A,FALSE,"Assumptions";#N/A,#N/A,FALSE,"Adve";#N/A,#N/A,FALSE,"E-Commerce";#N/A,#N/A,FALSE,"Opex";#N/A,#N/A,FALSE,"P&amp;L";#N/A,#N/A,FALSE,"FCF &amp; DCF"}</definedName>
    <definedName name="jazz_4" hidden="1">{#N/A,#N/A,FALSE,"Spain MKT";#N/A,#N/A,FALSE,"Assumptions";#N/A,#N/A,FALSE,"Adve";#N/A,#N/A,FALSE,"E-Commerce";#N/A,#N/A,FALSE,"Opex";#N/A,#N/A,FALSE,"P&amp;L";#N/A,#N/A,FALSE,"FCF &amp; DCF"}</definedName>
    <definedName name="jazz_4_1" hidden="1">{#N/A,#N/A,FALSE,"Spain MKT";#N/A,#N/A,FALSE,"Assumptions";#N/A,#N/A,FALSE,"Adve";#N/A,#N/A,FALSE,"E-Commerce";#N/A,#N/A,FALSE,"Opex";#N/A,#N/A,FALSE,"P&amp;L";#N/A,#N/A,FALSE,"FCF &amp; DCF"}</definedName>
    <definedName name="jazz_4_2" hidden="1">{#N/A,#N/A,FALSE,"Spain MKT";#N/A,#N/A,FALSE,"Assumptions";#N/A,#N/A,FALSE,"Adve";#N/A,#N/A,FALSE,"E-Commerce";#N/A,#N/A,FALSE,"Opex";#N/A,#N/A,FALSE,"P&amp;L";#N/A,#N/A,FALSE,"FCF &amp; DCF"}</definedName>
    <definedName name="jazz_4_3" hidden="1">{#N/A,#N/A,FALSE,"Spain MKT";#N/A,#N/A,FALSE,"Assumptions";#N/A,#N/A,FALSE,"Adve";#N/A,#N/A,FALSE,"E-Commerce";#N/A,#N/A,FALSE,"Opex";#N/A,#N/A,FALSE,"P&amp;L";#N/A,#N/A,FALSE,"FCF &amp; DCF"}</definedName>
    <definedName name="jazz_4_4" hidden="1">{#N/A,#N/A,FALSE,"Spain MKT";#N/A,#N/A,FALSE,"Assumptions";#N/A,#N/A,FALSE,"Adve";#N/A,#N/A,FALSE,"E-Commerce";#N/A,#N/A,FALSE,"Opex";#N/A,#N/A,FALSE,"P&amp;L";#N/A,#N/A,FALSE,"FCF &amp; DCF"}</definedName>
    <definedName name="jazz_4_5" hidden="1">{#N/A,#N/A,FALSE,"Spain MKT";#N/A,#N/A,FALSE,"Assumptions";#N/A,#N/A,FALSE,"Adve";#N/A,#N/A,FALSE,"E-Commerce";#N/A,#N/A,FALSE,"Opex";#N/A,#N/A,FALSE,"P&amp;L";#N/A,#N/A,FALSE,"FCF &amp; DCF"}</definedName>
    <definedName name="jazz_5" hidden="1">{#N/A,#N/A,FALSE,"Spain MKT";#N/A,#N/A,FALSE,"Assumptions";#N/A,#N/A,FALSE,"Adve";#N/A,#N/A,FALSE,"E-Commerce";#N/A,#N/A,FALSE,"Opex";#N/A,#N/A,FALSE,"P&amp;L";#N/A,#N/A,FALSE,"FCF &amp; DCF"}</definedName>
    <definedName name="jazz_5_1" hidden="1">{#N/A,#N/A,FALSE,"Spain MKT";#N/A,#N/A,FALSE,"Assumptions";#N/A,#N/A,FALSE,"Adve";#N/A,#N/A,FALSE,"E-Commerce";#N/A,#N/A,FALSE,"Opex";#N/A,#N/A,FALSE,"P&amp;L";#N/A,#N/A,FALSE,"FCF &amp; DCF"}</definedName>
    <definedName name="jazz_5_2" hidden="1">{#N/A,#N/A,FALSE,"Spain MKT";#N/A,#N/A,FALSE,"Assumptions";#N/A,#N/A,FALSE,"Adve";#N/A,#N/A,FALSE,"E-Commerce";#N/A,#N/A,FALSE,"Opex";#N/A,#N/A,FALSE,"P&amp;L";#N/A,#N/A,FALSE,"FCF &amp; DCF"}</definedName>
    <definedName name="jazz_5_3" hidden="1">{#N/A,#N/A,FALSE,"Spain MKT";#N/A,#N/A,FALSE,"Assumptions";#N/A,#N/A,FALSE,"Adve";#N/A,#N/A,FALSE,"E-Commerce";#N/A,#N/A,FALSE,"Opex";#N/A,#N/A,FALSE,"P&amp;L";#N/A,#N/A,FALSE,"FCF &amp; DCF"}</definedName>
    <definedName name="jazz_5_4" hidden="1">{#N/A,#N/A,FALSE,"Spain MKT";#N/A,#N/A,FALSE,"Assumptions";#N/A,#N/A,FALSE,"Adve";#N/A,#N/A,FALSE,"E-Commerce";#N/A,#N/A,FALSE,"Opex";#N/A,#N/A,FALSE,"P&amp;L";#N/A,#N/A,FALSE,"FCF &amp; DCF"}</definedName>
    <definedName name="jazz_5_5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azz2_1" hidden="1">{#N/A,#N/A,FALSE,"Spain MKT";#N/A,#N/A,FALSE,"Assumptions";#N/A,#N/A,FALSE,"Adve";#N/A,#N/A,FALSE,"E-Commerce";#N/A,#N/A,FALSE,"Opex";#N/A,#N/A,FALSE,"P&amp;L";#N/A,#N/A,FALSE,"FCF &amp; DCF"}</definedName>
    <definedName name="jazz2_1_1" hidden="1">{#N/A,#N/A,FALSE,"Spain MKT";#N/A,#N/A,FALSE,"Assumptions";#N/A,#N/A,FALSE,"Adve";#N/A,#N/A,FALSE,"E-Commerce";#N/A,#N/A,FALSE,"Opex";#N/A,#N/A,FALSE,"P&amp;L";#N/A,#N/A,FALSE,"FCF &amp; DCF"}</definedName>
    <definedName name="jazz2_1_2" hidden="1">{#N/A,#N/A,FALSE,"Spain MKT";#N/A,#N/A,FALSE,"Assumptions";#N/A,#N/A,FALSE,"Adve";#N/A,#N/A,FALSE,"E-Commerce";#N/A,#N/A,FALSE,"Opex";#N/A,#N/A,FALSE,"P&amp;L";#N/A,#N/A,FALSE,"FCF &amp; DCF"}</definedName>
    <definedName name="jazz2_1_3" hidden="1">{#N/A,#N/A,FALSE,"Spain MKT";#N/A,#N/A,FALSE,"Assumptions";#N/A,#N/A,FALSE,"Adve";#N/A,#N/A,FALSE,"E-Commerce";#N/A,#N/A,FALSE,"Opex";#N/A,#N/A,FALSE,"P&amp;L";#N/A,#N/A,FALSE,"FCF &amp; DCF"}</definedName>
    <definedName name="jazz2_1_4" hidden="1">{#N/A,#N/A,FALSE,"Spain MKT";#N/A,#N/A,FALSE,"Assumptions";#N/A,#N/A,FALSE,"Adve";#N/A,#N/A,FALSE,"E-Commerce";#N/A,#N/A,FALSE,"Opex";#N/A,#N/A,FALSE,"P&amp;L";#N/A,#N/A,FALSE,"FCF &amp; DCF"}</definedName>
    <definedName name="jazz2_1_5" hidden="1">{#N/A,#N/A,FALSE,"Spain MKT";#N/A,#N/A,FALSE,"Assumptions";#N/A,#N/A,FALSE,"Adve";#N/A,#N/A,FALSE,"E-Commerce";#N/A,#N/A,FALSE,"Opex";#N/A,#N/A,FALSE,"P&amp;L";#N/A,#N/A,FALSE,"FCF &amp; DCF"}</definedName>
    <definedName name="jazz2_2" hidden="1">{#N/A,#N/A,FALSE,"Spain MKT";#N/A,#N/A,FALSE,"Assumptions";#N/A,#N/A,FALSE,"Adve";#N/A,#N/A,FALSE,"E-Commerce";#N/A,#N/A,FALSE,"Opex";#N/A,#N/A,FALSE,"P&amp;L";#N/A,#N/A,FALSE,"FCF &amp; DCF"}</definedName>
    <definedName name="jazz2_2_1" hidden="1">{#N/A,#N/A,FALSE,"Spain MKT";#N/A,#N/A,FALSE,"Assumptions";#N/A,#N/A,FALSE,"Adve";#N/A,#N/A,FALSE,"E-Commerce";#N/A,#N/A,FALSE,"Opex";#N/A,#N/A,FALSE,"P&amp;L";#N/A,#N/A,FALSE,"FCF &amp; DCF"}</definedName>
    <definedName name="jazz2_2_2" hidden="1">{#N/A,#N/A,FALSE,"Spain MKT";#N/A,#N/A,FALSE,"Assumptions";#N/A,#N/A,FALSE,"Adve";#N/A,#N/A,FALSE,"E-Commerce";#N/A,#N/A,FALSE,"Opex";#N/A,#N/A,FALSE,"P&amp;L";#N/A,#N/A,FALSE,"FCF &amp; DCF"}</definedName>
    <definedName name="jazz2_2_3" hidden="1">{#N/A,#N/A,FALSE,"Spain MKT";#N/A,#N/A,FALSE,"Assumptions";#N/A,#N/A,FALSE,"Adve";#N/A,#N/A,FALSE,"E-Commerce";#N/A,#N/A,FALSE,"Opex";#N/A,#N/A,FALSE,"P&amp;L";#N/A,#N/A,FALSE,"FCF &amp; DCF"}</definedName>
    <definedName name="jazz2_2_4" hidden="1">{#N/A,#N/A,FALSE,"Spain MKT";#N/A,#N/A,FALSE,"Assumptions";#N/A,#N/A,FALSE,"Adve";#N/A,#N/A,FALSE,"E-Commerce";#N/A,#N/A,FALSE,"Opex";#N/A,#N/A,FALSE,"P&amp;L";#N/A,#N/A,FALSE,"FCF &amp; DCF"}</definedName>
    <definedName name="jazz2_2_5" hidden="1">{#N/A,#N/A,FALSE,"Spain MKT";#N/A,#N/A,FALSE,"Assumptions";#N/A,#N/A,FALSE,"Adve";#N/A,#N/A,FALSE,"E-Commerce";#N/A,#N/A,FALSE,"Opex";#N/A,#N/A,FALSE,"P&amp;L";#N/A,#N/A,FALSE,"FCF &amp; DCF"}</definedName>
    <definedName name="jazz2_3" hidden="1">{#N/A,#N/A,FALSE,"Spain MKT";#N/A,#N/A,FALSE,"Assumptions";#N/A,#N/A,FALSE,"Adve";#N/A,#N/A,FALSE,"E-Commerce";#N/A,#N/A,FALSE,"Opex";#N/A,#N/A,FALSE,"P&amp;L";#N/A,#N/A,FALSE,"FCF &amp; DCF"}</definedName>
    <definedName name="jazz2_3_1" hidden="1">{#N/A,#N/A,FALSE,"Spain MKT";#N/A,#N/A,FALSE,"Assumptions";#N/A,#N/A,FALSE,"Adve";#N/A,#N/A,FALSE,"E-Commerce";#N/A,#N/A,FALSE,"Opex";#N/A,#N/A,FALSE,"P&amp;L";#N/A,#N/A,FALSE,"FCF &amp; DCF"}</definedName>
    <definedName name="jazz2_3_2" hidden="1">{#N/A,#N/A,FALSE,"Spain MKT";#N/A,#N/A,FALSE,"Assumptions";#N/A,#N/A,FALSE,"Adve";#N/A,#N/A,FALSE,"E-Commerce";#N/A,#N/A,FALSE,"Opex";#N/A,#N/A,FALSE,"P&amp;L";#N/A,#N/A,FALSE,"FCF &amp; DCF"}</definedName>
    <definedName name="jazz2_3_3" hidden="1">{#N/A,#N/A,FALSE,"Spain MKT";#N/A,#N/A,FALSE,"Assumptions";#N/A,#N/A,FALSE,"Adve";#N/A,#N/A,FALSE,"E-Commerce";#N/A,#N/A,FALSE,"Opex";#N/A,#N/A,FALSE,"P&amp;L";#N/A,#N/A,FALSE,"FCF &amp; DCF"}</definedName>
    <definedName name="jazz2_3_4" hidden="1">{#N/A,#N/A,FALSE,"Spain MKT";#N/A,#N/A,FALSE,"Assumptions";#N/A,#N/A,FALSE,"Adve";#N/A,#N/A,FALSE,"E-Commerce";#N/A,#N/A,FALSE,"Opex";#N/A,#N/A,FALSE,"P&amp;L";#N/A,#N/A,FALSE,"FCF &amp; DCF"}</definedName>
    <definedName name="jazz2_3_5" hidden="1">{#N/A,#N/A,FALSE,"Spain MKT";#N/A,#N/A,FALSE,"Assumptions";#N/A,#N/A,FALSE,"Adve";#N/A,#N/A,FALSE,"E-Commerce";#N/A,#N/A,FALSE,"Opex";#N/A,#N/A,FALSE,"P&amp;L";#N/A,#N/A,FALSE,"FCF &amp; DCF"}</definedName>
    <definedName name="jazz2_4" hidden="1">{#N/A,#N/A,FALSE,"Spain MKT";#N/A,#N/A,FALSE,"Assumptions";#N/A,#N/A,FALSE,"Adve";#N/A,#N/A,FALSE,"E-Commerce";#N/A,#N/A,FALSE,"Opex";#N/A,#N/A,FALSE,"P&amp;L";#N/A,#N/A,FALSE,"FCF &amp; DCF"}</definedName>
    <definedName name="jazz2_4_1" hidden="1">{#N/A,#N/A,FALSE,"Spain MKT";#N/A,#N/A,FALSE,"Assumptions";#N/A,#N/A,FALSE,"Adve";#N/A,#N/A,FALSE,"E-Commerce";#N/A,#N/A,FALSE,"Opex";#N/A,#N/A,FALSE,"P&amp;L";#N/A,#N/A,FALSE,"FCF &amp; DCF"}</definedName>
    <definedName name="jazz2_4_2" hidden="1">{#N/A,#N/A,FALSE,"Spain MKT";#N/A,#N/A,FALSE,"Assumptions";#N/A,#N/A,FALSE,"Adve";#N/A,#N/A,FALSE,"E-Commerce";#N/A,#N/A,FALSE,"Opex";#N/A,#N/A,FALSE,"P&amp;L";#N/A,#N/A,FALSE,"FCF &amp; DCF"}</definedName>
    <definedName name="jazz2_4_3" hidden="1">{#N/A,#N/A,FALSE,"Spain MKT";#N/A,#N/A,FALSE,"Assumptions";#N/A,#N/A,FALSE,"Adve";#N/A,#N/A,FALSE,"E-Commerce";#N/A,#N/A,FALSE,"Opex";#N/A,#N/A,FALSE,"P&amp;L";#N/A,#N/A,FALSE,"FCF &amp; DCF"}</definedName>
    <definedName name="jazz2_4_4" hidden="1">{#N/A,#N/A,FALSE,"Spain MKT";#N/A,#N/A,FALSE,"Assumptions";#N/A,#N/A,FALSE,"Adve";#N/A,#N/A,FALSE,"E-Commerce";#N/A,#N/A,FALSE,"Opex";#N/A,#N/A,FALSE,"P&amp;L";#N/A,#N/A,FALSE,"FCF &amp; DCF"}</definedName>
    <definedName name="jazz2_4_5" hidden="1">{#N/A,#N/A,FALSE,"Spain MKT";#N/A,#N/A,FALSE,"Assumptions";#N/A,#N/A,FALSE,"Adve";#N/A,#N/A,FALSE,"E-Commerce";#N/A,#N/A,FALSE,"Opex";#N/A,#N/A,FALSE,"P&amp;L";#N/A,#N/A,FALSE,"FCF &amp; DCF"}</definedName>
    <definedName name="jazz2_5" hidden="1">{#N/A,#N/A,FALSE,"Spain MKT";#N/A,#N/A,FALSE,"Assumptions";#N/A,#N/A,FALSE,"Adve";#N/A,#N/A,FALSE,"E-Commerce";#N/A,#N/A,FALSE,"Opex";#N/A,#N/A,FALSE,"P&amp;L";#N/A,#N/A,FALSE,"FCF &amp; DCF"}</definedName>
    <definedName name="jazz2_5_1" hidden="1">{#N/A,#N/A,FALSE,"Spain MKT";#N/A,#N/A,FALSE,"Assumptions";#N/A,#N/A,FALSE,"Adve";#N/A,#N/A,FALSE,"E-Commerce";#N/A,#N/A,FALSE,"Opex";#N/A,#N/A,FALSE,"P&amp;L";#N/A,#N/A,FALSE,"FCF &amp; DCF"}</definedName>
    <definedName name="jazz2_5_2" hidden="1">{#N/A,#N/A,FALSE,"Spain MKT";#N/A,#N/A,FALSE,"Assumptions";#N/A,#N/A,FALSE,"Adve";#N/A,#N/A,FALSE,"E-Commerce";#N/A,#N/A,FALSE,"Opex";#N/A,#N/A,FALSE,"P&amp;L";#N/A,#N/A,FALSE,"FCF &amp; DCF"}</definedName>
    <definedName name="jazz2_5_3" hidden="1">{#N/A,#N/A,FALSE,"Spain MKT";#N/A,#N/A,FALSE,"Assumptions";#N/A,#N/A,FALSE,"Adve";#N/A,#N/A,FALSE,"E-Commerce";#N/A,#N/A,FALSE,"Opex";#N/A,#N/A,FALSE,"P&amp;L";#N/A,#N/A,FALSE,"FCF &amp; DCF"}</definedName>
    <definedName name="jazz2_5_4" hidden="1">{#N/A,#N/A,FALSE,"Spain MKT";#N/A,#N/A,FALSE,"Assumptions";#N/A,#N/A,FALSE,"Adve";#N/A,#N/A,FALSE,"E-Commerce";#N/A,#N/A,FALSE,"Opex";#N/A,#N/A,FALSE,"P&amp;L";#N/A,#N/A,FALSE,"FCF &amp; DCF"}</definedName>
    <definedName name="jazz2_5_5" hidden="1">{#N/A,#N/A,FALSE,"Spain MKT";#N/A,#N/A,FALSE,"Assumptions";#N/A,#N/A,FALSE,"Adve";#N/A,#N/A,FALSE,"E-Commerce";#N/A,#N/A,FALSE,"Opex";#N/A,#N/A,FALSE,"P&amp;L";#N/A,#N/A,FALSE,"FCF &amp; DCF"}</definedName>
    <definedName name="jb" hidden="1">{#N/A,#N/A,FALSE,"Sheet1"}</definedName>
    <definedName name="jdsf" hidden="1">{#N/A,#N/A,FALSE,"FAB VENDORS";"BUD SUM",#N/A,FALSE,"BUD SUM WO TEX"}</definedName>
    <definedName name="JE">{"חובה","SUM(חובה)","YNNNN",FALSE}</definedName>
    <definedName name="JEFF">#REF!</definedName>
    <definedName name="jeffrey6" hidden="1">{0,#N/A,TRUE,0;0,#N/A,TRUE,0;0,#N/A,TRUE,0;0,#N/A,TRUE,0;0,#N/A,TRUE,0}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" hidden="1">{"glc1",#N/A,FALSE,"GLC";"glc2",#N/A,FALSE,"GLC";"glc3",#N/A,FALSE,"GLC";"glc4",#N/A,FALSE,"GLC";"glc5",#N/A,FALSE,"GLC"}</definedName>
    <definedName name="jfalkf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dsir" hidden="1">{"YTD",#N/A,FALSE,"SUM"}</definedName>
    <definedName name="jg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n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fjhfhjf" hidden="1">{#N/A,#N/A,FALSE,"PMTABB";#N/A,#N/A,FALSE,"PMTABB"}</definedName>
    <definedName name="jhgf" hidden="1">{"Commentary",#N/A,FALSE,"May"}</definedName>
    <definedName name="jhgfd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jh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gf" hidden="1">{#N/A,#N/A,FALSE,"Heat";#N/A,#N/A,FALSE,"DCF";#N/A,#N/A,FALSE,"LBO";#N/A,#N/A,FALSE,"A";#N/A,#N/A,FALSE,"C";#N/A,#N/A,FALSE,"impd";#N/A,#N/A,FALSE,"Accr-Dilu"}</definedName>
    <definedName name="jhjh" hidden="1">{"Olk by Qtr Full",#N/A,FALSE,"Tot PalmPalm";"Olk by Qtr Full",#N/A,FALSE,"Tot Device";"Olk by Qtr Full",#N/A,FALSE,"Platform";"Olk by Qtr Full",#N/A,FALSE,"Palm.Net";"Olk by Qtr Full",#N/A,FALSE,"Elim"}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KJB" hidden="1">#REF!</definedName>
    <definedName name="jhl" hidden="1">{#N/A,#N/A,FALSE,"Sheet1"}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nhgg" hidden="1">{#N/A,#N/A,FALSE,"Aging Summary";#N/A,#N/A,FALSE,"Ratio Analysis";#N/A,#N/A,FALSE,"Test 120 Day Accts";#N/A,#N/A,FALSE,"Tickmarks"}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" hidden="1">{#N/A,#N/A,FALSE,"Sheet1"}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iui">{"'NPCGUIDELINES'!$A$1:$J$41"}</definedName>
    <definedName name="JIm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Im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Im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{#N/A,#N/A,FALSE,"Second";#N/A,#N/A,FALSE,"ownership";#N/A,#N/A,FALSE,"Valuation";#N/A,#N/A,FALSE,"Eqiv";#N/A,#N/A,FALSE,"Mults";#N/A,#N/A,FALSE,"ISCG Graphics"}</definedName>
    <definedName name="jjj_1" hidden="1">{#N/A,#N/A,FALSE,"REPORT"}</definedName>
    <definedName name="jjj_2" hidden="1">{#N/A,#N/A,FALSE,"REPORT"}</definedName>
    <definedName name="jjj_3" hidden="1">{#N/A,#N/A,FALSE,"REPORT"}</definedName>
    <definedName name="jjj_4" hidden="1">{#N/A,#N/A,FALSE,"REPORT"}</definedName>
    <definedName name="jjjhh" hidden="1">{#N/A,#N/A,FALSE,"Aging Summary";#N/A,#N/A,FALSE,"Ratio Analysis";#N/A,#N/A,FALSE,"Test 120 Day Accts";#N/A,#N/A,FALSE,"Tickmarks"}</definedName>
    <definedName name="jjjj" hidden="1">{"Assumptions",#N/A,FALSE,"Sheet1";"Main Report",#N/A,FALSE,"Sheet1";"Results",#N/A,FALSE,"Sheet1";"Advances",#N/A,FALSE,"Sheet1"}</definedName>
    <definedName name="jjjjj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jjjjjj" hidden="1">{#N/A,#N/A,FALSE,"Summary";#N/A,#N/A,FALSE,"proj1";#N/A,#N/A,FALSE,"proj2";#N/A,#N/A,FALSE,"DCF"}</definedName>
    <definedName name="JJ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kk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k" hidden="1">{"table",#N/A,FALSE,"COVER";"income_statement",#N/A,FALSE,"COVER"}</definedName>
    <definedName name="jkh" hidden="1">#REF!</definedName>
    <definedName name="jkhjkhjk" hidden="1">{#N/A,#N/A,FALSE,"Aging Summary";#N/A,#N/A,FALSE,"Ratio Analysis";#N/A,#N/A,FALSE,"Test 120 Day Accts";#N/A,#N/A,FALSE,"Tickmarks"}</definedName>
    <definedName name="jkiu" hidden="1">{#N/A,"PURCHM",FALSE,"Business Analysis";#N/A,"SPADD",FALSE,"Business Analysis"}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{"assets",#N/A,FALSE,"historicBS";"liab",#N/A,FALSE,"historicBS";"is",#N/A,FALSE,"historicIS";"ratios",#N/A,FALSE,"ratios"}</definedName>
    <definedName name="jkkjh" hidden="1">{"'Server Configuration'!$A$1:$DB$281"}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{#N/A,#N/A,FALSE,"REPORT"}</definedName>
    <definedName name="jkl_2" hidden="1">{#N/A,#N/A,FALSE,"REPORT"}</definedName>
    <definedName name="jkl_3" hidden="1">{#N/A,#N/A,FALSE,"REPORT"}</definedName>
    <definedName name="jkl_4" hidden="1">{#N/A,#N/A,FALSE,"REPORT"}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" hidden="1">{"trbcash",#N/A,FALSE,"INCPF";"trbinc",#N/A,FALSE,"INCPF";"trbchic",#N/A,FALSE,"INCPF";"trbadrev",#N/A,FALSE,"INCPF";"trbstns",#N/A,FALSE,"INCPF";"trbtvstns",#N/A,FALSE,"INCPF"}</definedName>
    <definedName name="JMLSDGMLSQ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nbid" hidden="1">{"detail",#N/A,FALSE,"mfg";"summary",#N/A,FALSE,"mfg"}</definedName>
    <definedName name="Job.NoAKD1" hidden="1">{#N/A,#N/A,FALSE,"CMN_FE"}</definedName>
    <definedName name="job_id" hidden="1">#REF!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___EBITDA">#REF!</definedName>
    <definedName name="JOE___NET_INC">#REF!</definedName>
    <definedName name="jomn" hidden="1">{"pro_view",#N/A,FALSE,"EEFSNAP2";"rep_view",#N/A,FALSE,"EEFSNAP2"}</definedName>
    <definedName name="jop" hidden="1">{"bs",#N/A,FALSE,"SCF"}</definedName>
    <definedName name="jöuiuiuzi" hidden="1">{#N/A,#N/A,FALSE,"Umsatz 99";#N/A,#N/A,FALSE,"ER 99 "}</definedName>
    <definedName name="jp">#REF!</definedName>
    <definedName name="jpm30days">#REF!</definedName>
    <definedName name="jpm60days">#REF!</definedName>
    <definedName name="jpm90days">#REF!</definedName>
    <definedName name="JPMDcurrent">#REF!</definedName>
    <definedName name="JR" hidden="1">{"sch56",#N/A,FALSE,"savings";"sch64",#N/A,FALSE,"savings"}</definedName>
    <definedName name="JR_PRIOR_V_3QU">#REF!</definedName>
    <definedName name="JR_PRIOR_V_PLAN">#REF!</definedName>
    <definedName name="JR_V_TQU___PLAN">#REF!</definedName>
    <definedName name="jrwrhtherh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kljsljslk" hidden="1">#N/A</definedName>
    <definedName name="ju">#REF!</definedName>
    <definedName name="judy" hidden="1">{#N/A,#N/A,FALSE,"Pharm";#N/A,#N/A,FALSE,"WWCM"}</definedName>
    <definedName name="judy_1" hidden="1">{#N/A,#N/A,FALSE,"Pharm";#N/A,#N/A,FALSE,"WWCM"}</definedName>
    <definedName name="judy_2" hidden="1">{#N/A,#N/A,FALSE,"Pharm";#N/A,#N/A,FALSE,"WWCM"}</definedName>
    <definedName name="judy_3" hidden="1">{#N/A,#N/A,FALSE,"Pharm";#N/A,#N/A,FALSE,"WWCM"}</definedName>
    <definedName name="judy_4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2" hidden="1">{#N/A,#N/A,FALSE,"Pharm";#N/A,#N/A,FALSE,"WWCM"}</definedName>
    <definedName name="judy1_3" hidden="1">{#N/A,#N/A,FALSE,"Pharm";#N/A,#N/A,FALSE,"WWCM"}</definedName>
    <definedName name="judy1_4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_ACT">#REF!</definedName>
    <definedName name="JUL_AOP">#REF!</definedName>
    <definedName name="JUL_BUD">#REF!</definedName>
    <definedName name="jul_detail">#REF!</definedName>
    <definedName name="Jul_TB_18">#REF!</definedName>
    <definedName name="JUN_BUD">#REF!</definedName>
    <definedName name="june">#REF!</definedName>
    <definedName name="June_19">#REF!</definedName>
    <definedName name="JUNK" hidden="1">{"GTO-BS",#N/A,FALSE,"BAL";"GTO-IS",#N/A,FALSE,"OVERHEAD"}</definedName>
    <definedName name="junkme" hidden="1">{#N/A,#N/A,TRUE,"Status Report";#N/A,#N/A,TRUE,"Current Forecast";#N/A,#N/A,TRUE,"Last Forecast";#N/A,#N/A,TRUE,"BP";#N/A,#N/A,TRUE,"LY"}</definedName>
    <definedName name="jutyyt" hidden="1">{#N/A,#N/A,FALSE,"חודשי"}</definedName>
    <definedName name="JV">#REF!</definedName>
    <definedName name="jysryjw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">{"DCF","UPSIDE CASE",FALSE,"Sheet1";"DCF","BASE CASE",FALSE,"Sheet1";"DCF","DOWNSIDE CASE",FALSE,"Sheet1"}</definedName>
    <definedName name="k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2_WBEVMODE">-1</definedName>
    <definedName name="kaj" hidden="1">{#N/A,#N/A,FALSE,"Umsatz 99";#N/A,#N/A,FALSE,"ER 99 "}</definedName>
    <definedName name="KAR" hidden="1">{#N/A,#N/A,FALSE,"FINAL"}</definedName>
    <definedName name="kasdkaksdka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sdkjdjsdj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y" hidden="1">{"bs",#N/A,FALSE,"SCF"}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FINC">#REF!</definedName>
    <definedName name="kdkd" hidden="1">{#N/A,#N/A,FALSE,"Sheet1"}</definedName>
    <definedName name="kdshfdsofa" hidden="1">{#N/A,#N/A,FALSE,"Aging Summary";#N/A,#N/A,FALSE,"Ratio Analysis";#N/A,#N/A,FALSE,"Test 120 Day Accts";#N/A,#N/A,FALSE,"Tickmarks"}</definedName>
    <definedName name="Kele">"c1359"</definedName>
    <definedName name="KELLER">#REF!</definedName>
    <definedName name="key">#REF!</definedName>
    <definedName name="Key_1">#REF!</definedName>
    <definedName name="key_big">#REF!</definedName>
    <definedName name="Key_date">OFFSET(#REF!,0,0,#REF!)</definedName>
    <definedName name="Key_Inputs">#REF!</definedName>
    <definedName name="Key_Inputs_Sub">#REF!</definedName>
    <definedName name="Key_Test">#REF!</definedName>
    <definedName name="KeyAnaly_Header" hidden="1">#REF!</definedName>
    <definedName name="keybookltm" hidden="1">#REF!</definedName>
    <definedName name="keybookty" hidden="1">#REF!</definedName>
    <definedName name="KeyComputing">#REF!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Date">OFFSET(#REF!,0,0,#REF!)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in1">#REF!</definedName>
    <definedName name="keyfin2">#REF!</definedName>
    <definedName name="keyformrow" hidden="1">#REF!</definedName>
    <definedName name="keyformrow2" hidden="1">#REF!</definedName>
    <definedName name="keyinpcomp">#REF!</definedName>
    <definedName name="keypebitdaltm" hidden="1">#REF!</definedName>
    <definedName name="keypebitdaty" hidden="1">#REF!</definedName>
    <definedName name="keyprefeqtyty" hidden="1">#REF!</definedName>
    <definedName name="keyprintstart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kf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GKH" hidden="1">{#N/A,#N/A,FALSE,"Aging Summary";#N/A,#N/A,FALSE,"Ratio Analysis";#N/A,#N/A,FALSE,"Test 120 Day Accts";#N/A,#N/A,FALSE,"Tickmarks"}</definedName>
    <definedName name="khj" hidden="1">{#N/A,#N/A,FALSE,"Sheet1"}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fer">#REF!</definedName>
    <definedName name="ki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m" hidden="1">{#N/A,#N/A,FALSE,"ALM-ASISC"}</definedName>
    <definedName name="kinjs" hidden="1">{"detail",#N/A,FALSE,"mfg";"summary",#N/A,FALSE,"mfg"}</definedName>
    <definedName name="kip" hidden="1">{"detail",#N/A,FALSE,"mfg";"summary",#N/A,FALSE,"mfg"}</definedName>
    <definedName name="kj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djdjd" hidden="1">{#N/A,#N/A,FALSE,"Sheet1"}</definedName>
    <definedName name="kjdslf" hidden="1">{#N/A,#N/A,FALSE,"Sheet1"}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g" hidden="1">{"ICD Details",#N/A,FALSE,"Current Yr";"ICD Details",#N/A,FALSE,"Budget";"ICD Details",#N/A,FALSE,"Prior Year"}</definedName>
    <definedName name="kjhjhjh">{"'Directory'!$A$72:$E$91"}</definedName>
    <definedName name="kjhkjh" hidden="1">{#N/A,#N/A,FALSE,"ORIX CSC"}</definedName>
    <definedName name="kjhkl" hidden="1">{#N/A,#N/A,FALSE,"Sheet1"}</definedName>
    <definedName name="kjip" hidden="1">{"detail",#N/A,FALSE,"mfg";"summary",#N/A,FALSE,"mfg"}</definedName>
    <definedName name="kjk" hidden="1">{"assets",#N/A,FALSE,"historicBS";"liab",#N/A,FALSE,"historicBS";"is",#N/A,FALSE,"historicIS";"ratios",#N/A,FALSE,"ratios"}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lgjklgjkl" hidden="1">{#N/A,#N/A,FALSE,"Aging Summary";#N/A,#N/A,FALSE,"Ratio Analysis";#N/A,#N/A,FALSE,"Test 120 Day Accts";#N/A,#N/A,FALSE,"Tickmarks"}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KJLKDJG">#REF!</definedName>
    <definedName name="kjm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>#REF!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iiu" hidden="1">{#N/A,#N/A,FALSE,"תוכניות"}</definedName>
    <definedName name="kkj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k" hidden="1">{"Assumptions",#N/A,TRUE,"Assumptions";"Income",#N/A,TRUE,"Income";"Balance",#N/A,TRUE,"Balance"}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hidden="1">{#N/A,#N/A,FALSE,"Assessment";#N/A,#N/A,FALSE,"Staffing";#N/A,#N/A,FALSE,"Hires";#N/A,#N/A,FALSE,"Assumptions"}</definedName>
    <definedName name="KKK_1_1" hidden="1">{#N/A,#N/A,FALSE,"Assessment";#N/A,#N/A,FALSE,"Staffing";#N/A,#N/A,FALSE,"Hires";#N/A,#N/A,FALSE,"Assumptions"}</definedName>
    <definedName name="KKK_1_2" hidden="1">{#N/A,#N/A,FALSE,"Assessment";#N/A,#N/A,FALSE,"Staffing";#N/A,#N/A,FALSE,"Hires";#N/A,#N/A,FALSE,"Assumptions"}</definedName>
    <definedName name="KKK_1_3" hidden="1">{#N/A,#N/A,FALSE,"Assessment";#N/A,#N/A,FALSE,"Staffing";#N/A,#N/A,FALSE,"Hires";#N/A,#N/A,FALSE,"Assumptions"}</definedName>
    <definedName name="KKK_1_4" hidden="1">{#N/A,#N/A,FALSE,"Assessment";#N/A,#N/A,FALSE,"Staffing";#N/A,#N/A,FALSE,"Hires";#N/A,#N/A,FALSE,"Assumptions"}</definedName>
    <definedName name="KKK_1_5" hidden="1">{#N/A,#N/A,FALSE,"Assessment";#N/A,#N/A,FALSE,"Staffing";#N/A,#N/A,FALSE,"Hires";#N/A,#N/A,FALSE,"Assumptions"}</definedName>
    <definedName name="KKK_2" hidden="1">{#N/A,#N/A,FALSE,"Assessment";#N/A,#N/A,FALSE,"Staffing";#N/A,#N/A,FALSE,"Hires";#N/A,#N/A,FALSE,"Assumptions"}</definedName>
    <definedName name="KKK_2_1" hidden="1">{#N/A,#N/A,FALSE,"Assessment";#N/A,#N/A,FALSE,"Staffing";#N/A,#N/A,FALSE,"Hires";#N/A,#N/A,FALSE,"Assumptions"}</definedName>
    <definedName name="KKK_2_2" hidden="1">{#N/A,#N/A,FALSE,"Assessment";#N/A,#N/A,FALSE,"Staffing";#N/A,#N/A,FALSE,"Hires";#N/A,#N/A,FALSE,"Assumptions"}</definedName>
    <definedName name="KKK_2_3" hidden="1">{#N/A,#N/A,FALSE,"Assessment";#N/A,#N/A,FALSE,"Staffing";#N/A,#N/A,FALSE,"Hires";#N/A,#N/A,FALSE,"Assumptions"}</definedName>
    <definedName name="KKK_2_4" hidden="1">{#N/A,#N/A,FALSE,"Assessment";#N/A,#N/A,FALSE,"Staffing";#N/A,#N/A,FALSE,"Hires";#N/A,#N/A,FALSE,"Assumptions"}</definedName>
    <definedName name="KKK_2_5" hidden="1">{#N/A,#N/A,FALSE,"Assessment";#N/A,#N/A,FALSE,"Staffing";#N/A,#N/A,FALSE,"Hires";#N/A,#N/A,FALSE,"Assumptions"}</definedName>
    <definedName name="KKK_3" hidden="1">{#N/A,#N/A,FALSE,"Assessment";#N/A,#N/A,FALSE,"Staffing";#N/A,#N/A,FALSE,"Hires";#N/A,#N/A,FALSE,"Assumptions"}</definedName>
    <definedName name="KKK_3_1" hidden="1">{#N/A,#N/A,FALSE,"Assessment";#N/A,#N/A,FALSE,"Staffing";#N/A,#N/A,FALSE,"Hires";#N/A,#N/A,FALSE,"Assumptions"}</definedName>
    <definedName name="KKK_3_2" hidden="1">{#N/A,#N/A,FALSE,"Assessment";#N/A,#N/A,FALSE,"Staffing";#N/A,#N/A,FALSE,"Hires";#N/A,#N/A,FALSE,"Assumptions"}</definedName>
    <definedName name="KKK_3_3" hidden="1">{#N/A,#N/A,FALSE,"Assessment";#N/A,#N/A,FALSE,"Staffing";#N/A,#N/A,FALSE,"Hires";#N/A,#N/A,FALSE,"Assumptions"}</definedName>
    <definedName name="KKK_3_4" hidden="1">{#N/A,#N/A,FALSE,"Assessment";#N/A,#N/A,FALSE,"Staffing";#N/A,#N/A,FALSE,"Hires";#N/A,#N/A,FALSE,"Assumptions"}</definedName>
    <definedName name="KKK_3_5" hidden="1">{#N/A,#N/A,FALSE,"Assessment";#N/A,#N/A,FALSE,"Staffing";#N/A,#N/A,FALSE,"Hires";#N/A,#N/A,FALSE,"Assumptions"}</definedName>
    <definedName name="KKK_4" hidden="1">{#N/A,#N/A,FALSE,"Assessment";#N/A,#N/A,FALSE,"Staffing";#N/A,#N/A,FALSE,"Hires";#N/A,#N/A,FALSE,"Assumptions"}</definedName>
    <definedName name="KKK_4_1" hidden="1">{#N/A,#N/A,FALSE,"Assessment";#N/A,#N/A,FALSE,"Staffing";#N/A,#N/A,FALSE,"Hires";#N/A,#N/A,FALSE,"Assumptions"}</definedName>
    <definedName name="KKK_4_2" hidden="1">{#N/A,#N/A,FALSE,"Assessment";#N/A,#N/A,FALSE,"Staffing";#N/A,#N/A,FALSE,"Hires";#N/A,#N/A,FALSE,"Assumptions"}</definedName>
    <definedName name="KKK_4_3" hidden="1">{#N/A,#N/A,FALSE,"Assessment";#N/A,#N/A,FALSE,"Staffing";#N/A,#N/A,FALSE,"Hires";#N/A,#N/A,FALSE,"Assumptions"}</definedName>
    <definedName name="KKK_4_4" hidden="1">{#N/A,#N/A,FALSE,"Assessment";#N/A,#N/A,FALSE,"Staffing";#N/A,#N/A,FALSE,"Hires";#N/A,#N/A,FALSE,"Assumptions"}</definedName>
    <definedName name="KKK_4_5" hidden="1">{#N/A,#N/A,FALSE,"Assessment";#N/A,#N/A,FALSE,"Staffing";#N/A,#N/A,FALSE,"Hires";#N/A,#N/A,FALSE,"Assumptions"}</definedName>
    <definedName name="KKK_5" hidden="1">{#N/A,#N/A,FALSE,"Assessment";#N/A,#N/A,FALSE,"Staffing";#N/A,#N/A,FALSE,"Hires";#N/A,#N/A,FALSE,"Assumptions"}</definedName>
    <definedName name="KKK_5_1" hidden="1">{#N/A,#N/A,FALSE,"Assessment";#N/A,#N/A,FALSE,"Staffing";#N/A,#N/A,FALSE,"Hires";#N/A,#N/A,FALSE,"Assumptions"}</definedName>
    <definedName name="KKK_5_2" hidden="1">{#N/A,#N/A,FALSE,"Assessment";#N/A,#N/A,FALSE,"Staffing";#N/A,#N/A,FALSE,"Hires";#N/A,#N/A,FALSE,"Assumptions"}</definedName>
    <definedName name="KKK_5_3" hidden="1">{#N/A,#N/A,FALSE,"Assessment";#N/A,#N/A,FALSE,"Staffing";#N/A,#N/A,FALSE,"Hires";#N/A,#N/A,FALSE,"Assumptions"}</definedName>
    <definedName name="KKK_5_4" hidden="1">{#N/A,#N/A,FALSE,"Assessment";#N/A,#N/A,FALSE,"Staffing";#N/A,#N/A,FALSE,"Hires";#N/A,#N/A,FALSE,"Assumptions"}</definedName>
    <definedName name="KKK_5_5" hidden="1">{#N/A,#N/A,FALSE,"Assessment";#N/A,#N/A,FALSE,"Staffing";#N/A,#N/A,FALSE,"Hires";#N/A,#N/A,FALSE,"Assumptions"}</definedName>
    <definedName name="kkkjj" hidden="1">{#N/A,#N/A,FALSE,"שכר מרכז"}</definedName>
    <definedName name="kkkk.llll" hidden="1">{#N/A,#N/A,FALSE,"Umsatz 99";#N/A,#N/A,FALSE,"ER 99 "}</definedName>
    <definedName name="KKKKK" hidden="1">#REF!</definedName>
    <definedName name="kkkkkkk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kkkkkkkkkkk">#REF!</definedName>
    <definedName name="kkl" hidden="1">{"'Customer Support Trends'!$A$1:$AB$13"}</definedName>
    <definedName name="kklk" hidden="1">{"glc1",#N/A,FALSE,"GLC";"glc2",#N/A,FALSE,"GLC";"glc3",#N/A,FALSE,"GLC";"glc4",#N/A,FALSE,"GLC";"glc5",#N/A,FALSE,"GLC"}</definedName>
    <definedName name="kl" hidden="1">{#N/A,#N/A,FALSE,"FY97";#N/A,#N/A,FALSE,"FY98";#N/A,#N/A,FALSE,"FY99";#N/A,#N/A,FALSE,"FY00";#N/A,#N/A,FALSE,"FY01"}</definedName>
    <definedName name="KLHJ">#REF!</definedName>
    <definedName name="kljdkjkldfj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 hidden="1">{#N/A,#N/A,FALSE,"OSBL"}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m" hidden="1">{"Income sources",#N/A,FALSE,"budget Format - Peachtree"}</definedName>
    <definedName name="KNTY8" hidden="1">{"firs",#N/A,FALSE,"Sheet1";"second",#N/A,FALSE,"Sheet1"}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ch" hidden="1">{#N/A,#N/A,FALSE,"Full";#N/A,#N/A,FALSE,"Half";#N/A,#N/A,FALSE,"Op Expenses";#N/A,#N/A,FALSE,"Cap Charge";#N/A,#N/A,FALSE,"Cost C";#N/A,#N/A,FALSE,"PP&amp;E";#N/A,#N/A,FALSE,"R&amp;D"}</definedName>
    <definedName name="koipaod">{"'NPCGUIDELINES'!$A$1:$J$41"}</definedName>
    <definedName name="Kokulis">#REF!</definedName>
    <definedName name="KONZERN_I">#REF!</definedName>
    <definedName name="KONZERN_II">#REF!</definedName>
    <definedName name="KOP" hidden="1">{#N/A,#N/A,FALSE,"FINAL"}</definedName>
    <definedName name="kostas" hidden="1">{#N/A,#N/A,FALSE,"Summary";#N/A,#N/A,FALSE,"CF";#N/A,#N/A,FALSE,"P&amp;L";#N/A,#N/A,FALSE,"BS";#N/A,#N/A,FALSE,"Returns";#N/A,#N/A,FALSE,"Assumptions";#N/A,#N/A,FALSE,"Analysis"}</definedName>
    <definedName name="kostas1" hidden="1">{#N/A,#N/A,FALSE,"Summary";#N/A,#N/A,FALSE,"CF";#N/A,#N/A,FALSE,"P&amp;L";#N/A,#N/A,FALSE,"BS";#N/A,#N/A,FALSE,"Returns";#N/A,#N/A,FALSE,"Assumptions";#N/A,#N/A,FALSE,"Analysis"}</definedName>
    <definedName name="kou" hidden="1">{"detail",#N/A,FALSE,"mfg";"summary",#N/A,FALSE,"mfg"}</definedName>
    <definedName name="KPI_ARR_DELTA">Investor_Deck_Calculations!$D$28</definedName>
    <definedName name="KPI_ARR_VALUE">Investor_Deck_Calculations!$D$27</definedName>
    <definedName name="KPI_BURN_VALUE">Investor_Deck_Calculations!$D$33</definedName>
    <definedName name="KPI_GM_DELTA">Investor_Deck_Calculations!$D$32</definedName>
    <definedName name="KPI_GM_VALUE">Investor_Deck_Calculations!$D$31</definedName>
    <definedName name="KPI_NRR_DELTA">Investor_Deck_Calculations!$D$30</definedName>
    <definedName name="KPI_NRR_VALUE">Investor_Deck_Calculations!$D$29</definedName>
    <definedName name="ksadfkasefkqw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slkjkjlkjd" hidden="1">{#N/A,#N/A,FALSE,"REPORT"}</definedName>
    <definedName name="kslkjkjlkjd_1" hidden="1">{#N/A,#N/A,FALSE,"REPORT"}</definedName>
    <definedName name="kslkjkjlkjd_2" hidden="1">{#N/A,#N/A,FALSE,"REPORT"}</definedName>
    <definedName name="kslkjkjlkjd_3" hidden="1">{#N/A,#N/A,FALSE,"REPORT"}</definedName>
    <definedName name="kslkjkjlkjd_4" hidden="1">{#N/A,#N/A,FALSE,"REPORT"}</definedName>
    <definedName name="ku" hidden="1">{"table",#N/A,FALSE,"COVER";"income_statement",#N/A,FALSE,"COVER"}</definedName>
    <definedName name="kwy" hidden="1">{#N/A,#N/A,FALSE,"ALM-ASISC"}</definedName>
    <definedName name="kyd.CounterLimitCell.01.">"x"</definedName>
    <definedName name="kyd.CounterLimitCell.02.">"x"</definedName>
    <definedName name="kyd.Dim.01.">"toad:Company"</definedName>
    <definedName name="kyd.Dim.02.">"chandep#"</definedName>
    <definedName name="kyd.ElementType.01.">3</definedName>
    <definedName name="kyd.ElementType.02.">1</definedName>
    <definedName name="kyd.ItemType.01.">2</definedName>
    <definedName name="kyd.ItemType.02.">2</definedName>
    <definedName name="kyd.MacroAfterMemoRow.">""</definedName>
    <definedName name="kyd.MacroAfterZap.">""</definedName>
    <definedName name="kyd.MacroAtEnd.">""</definedName>
    <definedName name="kyd.MacroEachCycle.">""</definedName>
    <definedName name="kyd.MacroEndOfEachCycle.">""</definedName>
    <definedName name="kyd.MacroStartOfProc.">""</definedName>
    <definedName name="kyd.NumLevels.01.">999</definedName>
    <definedName name="kyd.NumLevels.02.">999</definedName>
    <definedName name="kyd.PanicStop.">FALSE</definedName>
    <definedName name="kyd.ParentName.01.">""</definedName>
    <definedName name="kyd.ParentName.02.">""</definedName>
    <definedName name="kyd.PreScreenData.">FALSE</definedName>
    <definedName name="kyd.PrintParent.01.">TRUE</definedName>
    <definedName name="kyd.PrintParent.02.">TRUE</definedName>
    <definedName name="kyd.PrintStdWhen.">1</definedName>
    <definedName name="kyd.PrintToWbk.">FALSE</definedName>
    <definedName name="kyd.SaveAsFile.">FALSE</definedName>
    <definedName name="kyd.SelectString.01.">"*"</definedName>
    <definedName name="kyd.SelectString.02.">"*"</definedName>
    <definedName name="kyd.Shortcut.">FALSE</definedName>
    <definedName name="kyd.StdSortHide.">FALSE</definedName>
    <definedName name="kyd.UsePrintCtrlRange.">TRUE</definedName>
    <definedName name="L">#REF!</definedName>
    <definedName name="L_Adjust">[45]Links!$H$1:$H$65536</definedName>
    <definedName name="L_AJE_Tot">[45]Links!$G$1:$G$65536</definedName>
    <definedName name="L_CY_Beg">[45]Links!$F$1:$F$65536</definedName>
    <definedName name="L_CY_End">[45]Links!$J$1:$J$65536</definedName>
    <definedName name="L_PY_End">[45]Links!$K$1:$K$65536</definedName>
    <definedName name="L_RJE_Tot">[45]Links!$I$1:$I$65536</definedName>
    <definedName name="land_file">#REF!</definedName>
    <definedName name="land_rpt">#REF!</definedName>
    <definedName name="Land_Sales">#REF!</definedName>
    <definedName name="land_value">#REF!</definedName>
    <definedName name="Land2">#REF!</definedName>
    <definedName name="LandDillers_Utilization">#REF!</definedName>
    <definedName name="LandDrillers_AvgDayrate">#REF!</definedName>
    <definedName name="LAPTOP">#REF!</definedName>
    <definedName name="Larry">"Frank Vickers"</definedName>
    <definedName name="last">#REF!</definedName>
    <definedName name="Last_Row" hidden="1">IF(Values_Entered,[0]!Header_Row+Number_of_Payments,[0]!Header_Row)</definedName>
    <definedName name="LastCalculated">#REF!</definedName>
    <definedName name="LASTCOLUMNCELL">#REF!</definedName>
    <definedName name="lastdebt">#REF!</definedName>
    <definedName name="LastEndDate" hidden="1">#REF!</definedName>
    <definedName name="LastListUpdate">0</definedName>
    <definedName name="lastpref">#REF!</definedName>
    <definedName name="LastQtrEnded">#REF!</definedName>
    <definedName name="LastSplitDates">#REF!</definedName>
    <definedName name="LastSplitRatios">#REF!</definedName>
    <definedName name="LastStartDate" hidden="1">#REF!</definedName>
    <definedName name="lastwk">#REF!</definedName>
    <definedName name="LATE_FEES_INCOME">#REF!</definedName>
    <definedName name="LatestCash">#REF!</definedName>
    <definedName name="LatestConvertibleDebt">#REF!</definedName>
    <definedName name="LatestConvertiblePreferred">#REF!</definedName>
    <definedName name="LatestDocument">#REF!</definedName>
    <definedName name="LatestFYE">#REF!</definedName>
    <definedName name="LatestInvestmentsInUnconsolidatedAffiliates">#REF!</definedName>
    <definedName name="LatestMinorityInterest">#REF!</definedName>
    <definedName name="LatestShortTermDebt">#REF!</definedName>
    <definedName name="LatestStraightLongTermDebt">#REF!</definedName>
    <definedName name="LatestStraightPreferred">#REF!</definedName>
    <definedName name="LAUNDRY_CENTER_INCOME">#REF!</definedName>
    <definedName name="laura">{"'1-TheatreBkgs'!$A$1:$L$102"}</definedName>
    <definedName name="Layout">#REF!</definedName>
    <definedName name="LBO">#REF!</definedName>
    <definedName name="LBOCreditConsol" hidden="1">{"FCB_ALL",#N/A,FALSE,"FCB"}</definedName>
    <definedName name="LBOEquity">#REF!</definedName>
    <definedName name="LBOStub">#REF!</definedName>
    <definedName name="LBOwrn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ld">#REF!</definedName>
    <definedName name="ldkeir" hidden="1">{#N/A,"PURCHM",FALSE,"Business Analysis";#N/A,"SPADD",FALSE,"Business Analysis"}</definedName>
    <definedName name="ldskfjsl" hidden="1">{#N/A,#N/A,FALSE,"Model";#N/A,#N/A,FALSE,"Division"}</definedName>
    <definedName name="le">#REF!</definedName>
    <definedName name="lease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up_period">#REF!</definedName>
    <definedName name="leaseinterest">10%</definedName>
    <definedName name="LE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ledger">#REF!</definedName>
    <definedName name="lee" hidden="1">{#N/A,#N/A,FALSE,"Pharm";#N/A,#N/A,FALSE,"WWCM"}</definedName>
    <definedName name="lee_1" hidden="1">{#N/A,#N/A,FALSE,"Pharm";#N/A,#N/A,FALSE,"WWCM"}</definedName>
    <definedName name="lee_2" hidden="1">{#N/A,#N/A,FALSE,"Pharm";#N/A,#N/A,FALSE,"WWCM"}</definedName>
    <definedName name="lee_3" hidden="1">{#N/A,#N/A,FALSE,"Pharm";#N/A,#N/A,FALSE,"WWCM"}</definedName>
    <definedName name="lee_4" hidden="1">{#N/A,#N/A,FALSE,"Pharm";#N/A,#N/A,FALSE,"WWCM"}</definedName>
    <definedName name="Legal_Expense___SEC_prob">#REF!</definedName>
    <definedName name="Legend">#REF!</definedName>
    <definedName name="LENGTH">#REF!</definedName>
    <definedName name="Length_of_First_Period">#REF!</definedName>
    <definedName name="Length_of_Full_Period">#REF!</definedName>
    <definedName name="length_period">#REF!</definedName>
    <definedName name="Leslie">#REF!</definedName>
    <definedName name="level_c_d_user_ind" hidden="1">#REF!</definedName>
    <definedName name="LEVERAGE">#REF!</definedName>
    <definedName name="lffd" hidden="1">{"table",#N/A,FALSE,"COVER";"income_statement",#N/A,FALSE,"COVER"}</definedName>
    <definedName name="lfjlf" hidden="1">{"Fcst by Qtr Full",#N/A,FALSE,"Tot PalmPalm";"Fcst by Qtr Full",#N/A,FALSE,"Tot Device";"Fcst by Qtr Full",#N/A,FALSE,"Platform";"Fcst by Qtr Full",#N/A,FALSE,"Palm.Net";"Fcst by Qtr Full",#N/A,FALSE,"Elim"}</definedName>
    <definedName name="LFQ">#REF!</definedName>
    <definedName name="LFY">#REF!</definedName>
    <definedName name="LFYDates">#REF!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SSQ">#REF!</definedName>
    <definedName name="Liab_SE_1">#REF!</definedName>
    <definedName name="Liab_SE_2">#REF!</definedName>
    <definedName name="Liab_SE_3">#REF!</definedName>
    <definedName name="Liab_SE_4">#REF!</definedName>
    <definedName name="Liab_SE_5">#REF!</definedName>
    <definedName name="LIABIL">#REF!</definedName>
    <definedName name="Liabilities">#REF!</definedName>
    <definedName name="Liabilities_BS">#REF!</definedName>
    <definedName name="Liability">#REF!</definedName>
    <definedName name="LiabilityRate">#REF!</definedName>
    <definedName name="Libor_rate">#REF!</definedName>
    <definedName name="LIFE">#REF!</definedName>
    <definedName name="LIFE2">#REF!</definedName>
    <definedName name="LIFE3">#REF!</definedName>
    <definedName name="LIFING">#REF!</definedName>
    <definedName name="lilsamer">#REF!</definedName>
    <definedName name="limcount">2</definedName>
    <definedName name="limey" hidden="1">{#N/A,#N/A,FALSE,"Calc";#N/A,#N/A,FALSE,"Sensitivity";#N/A,#N/A,FALSE,"LT Earn.Dil.";#N/A,#N/A,FALSE,"Dil. AVP"}</definedName>
    <definedName name="lines">#REF!</definedName>
    <definedName name="LIQUIDITY">#REF!</definedName>
    <definedName name="List">#REF!</definedName>
    <definedName name="List1">#REF!</definedName>
    <definedName name="lista">#REF!</definedName>
    <definedName name="ListOffset">1</definedName>
    <definedName name="ListSheetsMacroButton">#REF!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ksdh" hidden="1">{"Olk by Qtr Full",#N/A,FALSE,"Tot PalmPalm";"Olk by Qtr Full",#N/A,FALSE,"Tot Device";"Olk by Qtr Full",#N/A,FALSE,"Platform";"Olk by Qtr Full",#N/A,FALSE,"Palm.Net";"Olk by Qtr Full",#N/A,FALSE,"Elim"}</definedName>
    <definedName name="LJLJJ" hidden="1">{#N/A,#N/A,FALSE,"FREE"}</definedName>
    <definedName name="ljljljlj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JR" hidden="1">#REF!</definedName>
    <definedName name="lk" hidden="1">{"'Int.-Cem.unit -SUMMARY'!$A$1:$J$25"}</definedName>
    <definedName name="LKFGLFKLDK">[46]!מאקרו1</definedName>
    <definedName name="lkj" hidden="1">{"detail",#N/A,FALSE,"mfg";"summary",#N/A,FALSE,"mfg"}</definedName>
    <definedName name="LKJL" hidden="1">{#N/A,#N/A,FALSE,"FINAL"}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kj" hidden="1">{"Final",#N/A,FALSE,"Feb-96"}</definedName>
    <definedName name="lkjlklkjlkjlkj" hidden="1">{"page1",#N/A,TRUE,"CSC";"page2",#N/A,TRUE,"CSC"}</definedName>
    <definedName name="lkk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" hidden="1">{#N/A,#N/A,FALSE,"Detailed";#N/A,#N/A,FALSE,"Total";#N/A,#N/A,FALSE,"Detailed (2)"}</definedName>
    <definedName name="lko_1" hidden="1">{#N/A,#N/A,FALSE,"Detailed";#N/A,#N/A,FALSE,"Total";#N/A,#N/A,FALSE,"Detailed (2)"}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>{"'2ND_QUAR'!$A$1:$P$106"}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k" hidden="1">{"typical",#N/A,FALSE,"Typical Absence"}</definedName>
    <definedName name="llkj" hidden="1">{#N/A,#N/A,FALSE,"Heat";#N/A,#N/A,FALSE,"DCF";#N/A,#N/A,FALSE,"LBO";#N/A,#N/A,FALSE,"A";#N/A,#N/A,FALSE,"C";#N/A,#N/A,FALSE,"impd";#N/A,#N/A,FALSE,"Accr-Dilu"}</definedName>
    <definedName name="llkj_1" hidden="1">{#N/A,#N/A,FALSE,"Heat";#N/A,#N/A,FALSE,"DCF";#N/A,#N/A,FALSE,"LBO";#N/A,#N/A,FALSE,"A";#N/A,#N/A,FALSE,"C";#N/A,#N/A,FALSE,"impd";#N/A,#N/A,FALSE,"Accr-Dilu"}</definedName>
    <definedName name="llkj_1_1" hidden="1">{#N/A,#N/A,FALSE,"Heat";#N/A,#N/A,FALSE,"DCF";#N/A,#N/A,FALSE,"LBO";#N/A,#N/A,FALSE,"A";#N/A,#N/A,FALSE,"C";#N/A,#N/A,FALSE,"impd";#N/A,#N/A,FALSE,"Accr-Dilu"}</definedName>
    <definedName name="llkj_1_2" hidden="1">{#N/A,#N/A,FALSE,"Heat";#N/A,#N/A,FALSE,"DCF";#N/A,#N/A,FALSE,"LBO";#N/A,#N/A,FALSE,"A";#N/A,#N/A,FALSE,"C";#N/A,#N/A,FALSE,"impd";#N/A,#N/A,FALSE,"Accr-Dilu"}</definedName>
    <definedName name="llkj_1_3" hidden="1">{#N/A,#N/A,FALSE,"Heat";#N/A,#N/A,FALSE,"DCF";#N/A,#N/A,FALSE,"LBO";#N/A,#N/A,FALSE,"A";#N/A,#N/A,FALSE,"C";#N/A,#N/A,FALSE,"impd";#N/A,#N/A,FALSE,"Accr-Dilu"}</definedName>
    <definedName name="llkj_1_4" hidden="1">{#N/A,#N/A,FALSE,"Heat";#N/A,#N/A,FALSE,"DCF";#N/A,#N/A,FALSE,"LBO";#N/A,#N/A,FALSE,"A";#N/A,#N/A,FALSE,"C";#N/A,#N/A,FALSE,"impd";#N/A,#N/A,FALSE,"Accr-Dilu"}</definedName>
    <definedName name="llkj_1_5" hidden="1">{#N/A,#N/A,FALSE,"Heat";#N/A,#N/A,FALSE,"DCF";#N/A,#N/A,FALSE,"LBO";#N/A,#N/A,FALSE,"A";#N/A,#N/A,FALSE,"C";#N/A,#N/A,FALSE,"impd";#N/A,#N/A,FALSE,"Accr-Dilu"}</definedName>
    <definedName name="llkj_2" hidden="1">{#N/A,#N/A,FALSE,"Heat";#N/A,#N/A,FALSE,"DCF";#N/A,#N/A,FALSE,"LBO";#N/A,#N/A,FALSE,"A";#N/A,#N/A,FALSE,"C";#N/A,#N/A,FALSE,"impd";#N/A,#N/A,FALSE,"Accr-Dilu"}</definedName>
    <definedName name="llkj_2_1" hidden="1">{#N/A,#N/A,FALSE,"Heat";#N/A,#N/A,FALSE,"DCF";#N/A,#N/A,FALSE,"LBO";#N/A,#N/A,FALSE,"A";#N/A,#N/A,FALSE,"C";#N/A,#N/A,FALSE,"impd";#N/A,#N/A,FALSE,"Accr-Dilu"}</definedName>
    <definedName name="llkj_2_2" hidden="1">{#N/A,#N/A,FALSE,"Heat";#N/A,#N/A,FALSE,"DCF";#N/A,#N/A,FALSE,"LBO";#N/A,#N/A,FALSE,"A";#N/A,#N/A,FALSE,"C";#N/A,#N/A,FALSE,"impd";#N/A,#N/A,FALSE,"Accr-Dilu"}</definedName>
    <definedName name="llkj_2_3" hidden="1">{#N/A,#N/A,FALSE,"Heat";#N/A,#N/A,FALSE,"DCF";#N/A,#N/A,FALSE,"LBO";#N/A,#N/A,FALSE,"A";#N/A,#N/A,FALSE,"C";#N/A,#N/A,FALSE,"impd";#N/A,#N/A,FALSE,"Accr-Dilu"}</definedName>
    <definedName name="llkj_2_4" hidden="1">{#N/A,#N/A,FALSE,"Heat";#N/A,#N/A,FALSE,"DCF";#N/A,#N/A,FALSE,"LBO";#N/A,#N/A,FALSE,"A";#N/A,#N/A,FALSE,"C";#N/A,#N/A,FALSE,"impd";#N/A,#N/A,FALSE,"Accr-Dilu"}</definedName>
    <definedName name="llkj_2_5" hidden="1">{#N/A,#N/A,FALSE,"Heat";#N/A,#N/A,FALSE,"DCF";#N/A,#N/A,FALSE,"LBO";#N/A,#N/A,FALSE,"A";#N/A,#N/A,FALSE,"C";#N/A,#N/A,FALSE,"impd";#N/A,#N/A,FALSE,"Accr-Dilu"}</definedName>
    <definedName name="llkj_3" hidden="1">{#N/A,#N/A,FALSE,"Heat";#N/A,#N/A,FALSE,"DCF";#N/A,#N/A,FALSE,"LBO";#N/A,#N/A,FALSE,"A";#N/A,#N/A,FALSE,"C";#N/A,#N/A,FALSE,"impd";#N/A,#N/A,FALSE,"Accr-Dilu"}</definedName>
    <definedName name="llkj_3_1" hidden="1">{#N/A,#N/A,FALSE,"Heat";#N/A,#N/A,FALSE,"DCF";#N/A,#N/A,FALSE,"LBO";#N/A,#N/A,FALSE,"A";#N/A,#N/A,FALSE,"C";#N/A,#N/A,FALSE,"impd";#N/A,#N/A,FALSE,"Accr-Dilu"}</definedName>
    <definedName name="llkj_3_2" hidden="1">{#N/A,#N/A,FALSE,"Heat";#N/A,#N/A,FALSE,"DCF";#N/A,#N/A,FALSE,"LBO";#N/A,#N/A,FALSE,"A";#N/A,#N/A,FALSE,"C";#N/A,#N/A,FALSE,"impd";#N/A,#N/A,FALSE,"Accr-Dilu"}</definedName>
    <definedName name="llkj_3_3" hidden="1">{#N/A,#N/A,FALSE,"Heat";#N/A,#N/A,FALSE,"DCF";#N/A,#N/A,FALSE,"LBO";#N/A,#N/A,FALSE,"A";#N/A,#N/A,FALSE,"C";#N/A,#N/A,FALSE,"impd";#N/A,#N/A,FALSE,"Accr-Dilu"}</definedName>
    <definedName name="llkj_3_4" hidden="1">{#N/A,#N/A,FALSE,"Heat";#N/A,#N/A,FALSE,"DCF";#N/A,#N/A,FALSE,"LBO";#N/A,#N/A,FALSE,"A";#N/A,#N/A,FALSE,"C";#N/A,#N/A,FALSE,"impd";#N/A,#N/A,FALSE,"Accr-Dilu"}</definedName>
    <definedName name="llkj_3_5" hidden="1">{#N/A,#N/A,FALSE,"Heat";#N/A,#N/A,FALSE,"DCF";#N/A,#N/A,FALSE,"LBO";#N/A,#N/A,FALSE,"A";#N/A,#N/A,FALSE,"C";#N/A,#N/A,FALSE,"impd";#N/A,#N/A,FALSE,"Accr-Dilu"}</definedName>
    <definedName name="llkj_4" hidden="1">{#N/A,#N/A,FALSE,"Heat";#N/A,#N/A,FALSE,"DCF";#N/A,#N/A,FALSE,"LBO";#N/A,#N/A,FALSE,"A";#N/A,#N/A,FALSE,"C";#N/A,#N/A,FALSE,"impd";#N/A,#N/A,FALSE,"Accr-Dilu"}</definedName>
    <definedName name="llkj_4_1" hidden="1">{#N/A,#N/A,FALSE,"Heat";#N/A,#N/A,FALSE,"DCF";#N/A,#N/A,FALSE,"LBO";#N/A,#N/A,FALSE,"A";#N/A,#N/A,FALSE,"C";#N/A,#N/A,FALSE,"impd";#N/A,#N/A,FALSE,"Accr-Dilu"}</definedName>
    <definedName name="llkj_4_2" hidden="1">{#N/A,#N/A,FALSE,"Heat";#N/A,#N/A,FALSE,"DCF";#N/A,#N/A,FALSE,"LBO";#N/A,#N/A,FALSE,"A";#N/A,#N/A,FALSE,"C";#N/A,#N/A,FALSE,"impd";#N/A,#N/A,FALSE,"Accr-Dilu"}</definedName>
    <definedName name="llkj_4_3" hidden="1">{#N/A,#N/A,FALSE,"Heat";#N/A,#N/A,FALSE,"DCF";#N/A,#N/A,FALSE,"LBO";#N/A,#N/A,FALSE,"A";#N/A,#N/A,FALSE,"C";#N/A,#N/A,FALSE,"impd";#N/A,#N/A,FALSE,"Accr-Dilu"}</definedName>
    <definedName name="llkj_4_4" hidden="1">{#N/A,#N/A,FALSE,"Heat";#N/A,#N/A,FALSE,"DCF";#N/A,#N/A,FALSE,"LBO";#N/A,#N/A,FALSE,"A";#N/A,#N/A,FALSE,"C";#N/A,#N/A,FALSE,"impd";#N/A,#N/A,FALSE,"Accr-Dilu"}</definedName>
    <definedName name="llkj_4_5" hidden="1">{#N/A,#N/A,FALSE,"Heat";#N/A,#N/A,FALSE,"DCF";#N/A,#N/A,FALSE,"LBO";#N/A,#N/A,FALSE,"A";#N/A,#N/A,FALSE,"C";#N/A,#N/A,FALSE,"impd";#N/A,#N/A,FALSE,"Accr-Dilu"}</definedName>
    <definedName name="llkj_5" hidden="1">{#N/A,#N/A,FALSE,"Heat";#N/A,#N/A,FALSE,"DCF";#N/A,#N/A,FALSE,"LBO";#N/A,#N/A,FALSE,"A";#N/A,#N/A,FALSE,"C";#N/A,#N/A,FALSE,"impd";#N/A,#N/A,FALSE,"Accr-Dilu"}</definedName>
    <definedName name="llkj_5_1" hidden="1">{#N/A,#N/A,FALSE,"Heat";#N/A,#N/A,FALSE,"DCF";#N/A,#N/A,FALSE,"LBO";#N/A,#N/A,FALSE,"A";#N/A,#N/A,FALSE,"C";#N/A,#N/A,FALSE,"impd";#N/A,#N/A,FALSE,"Accr-Dilu"}</definedName>
    <definedName name="llkj_5_2" hidden="1">{#N/A,#N/A,FALSE,"Heat";#N/A,#N/A,FALSE,"DCF";#N/A,#N/A,FALSE,"LBO";#N/A,#N/A,FALSE,"A";#N/A,#N/A,FALSE,"C";#N/A,#N/A,FALSE,"impd";#N/A,#N/A,FALSE,"Accr-Dilu"}</definedName>
    <definedName name="llkj_5_3" hidden="1">{#N/A,#N/A,FALSE,"Heat";#N/A,#N/A,FALSE,"DCF";#N/A,#N/A,FALSE,"LBO";#N/A,#N/A,FALSE,"A";#N/A,#N/A,FALSE,"C";#N/A,#N/A,FALSE,"impd";#N/A,#N/A,FALSE,"Accr-Dilu"}</definedName>
    <definedName name="llkj_5_4" hidden="1">{#N/A,#N/A,FALSE,"Heat";#N/A,#N/A,FALSE,"DCF";#N/A,#N/A,FALSE,"LBO";#N/A,#N/A,FALSE,"A";#N/A,#N/A,FALSE,"C";#N/A,#N/A,FALSE,"impd";#N/A,#N/A,FALSE,"Accr-Dilu"}</definedName>
    <definedName name="llkj_5_5" hidden="1">{#N/A,#N/A,FALSE,"Heat";#N/A,#N/A,FALSE,"DCF";#N/A,#N/A,FALSE,"LBO";#N/A,#N/A,FALSE,"A";#N/A,#N/A,FALSE,"C";#N/A,#N/A,FALSE,"impd";#N/A,#N/A,FALSE,"Accr-Dilu"}</definedName>
    <definedName name="llklô" hidden="1">{#N/A,#N/A,FALSE,"Aging Summary";#N/A,#N/A,FALSE,"Ratio Analysis";#N/A,#N/A,FALSE,"Test 120 Day Accts";#N/A,#N/A,FALSE,"Tickmarks"}</definedName>
    <definedName name="lll" hidden="1">{#N/A,#N/A,FALSE,"Summary";#N/A,#N/A,FALSE,"proj1";#N/A,#N/A,FALSE,"proj2"}</definedName>
    <definedName name="lllj" hidden="1">#REF!</definedName>
    <definedName name="lllll" hidden="1">{#N/A,#N/A,FALSE,"מאזן בוחן";"כל_מאזן_בוחן",#N/A,FALSE,"מאזן בוחן"}</definedName>
    <definedName name="llllll" hidden="1">{"detail",#N/A,FALSE,"mfg";"summary",#N/A,FALSE,"mfg"}</definedName>
    <definedName name="lllllll" hidden="1">{"GTI monthly IS",#N/A,FALSE,"gti";#N/A,#N/A,FALSE,"gti"}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llllllll">#REF!</definedName>
    <definedName name="lllllllllllllllllllllllllllllllll" hidden="1">{"Geographic P1",#N/A,FALSE,"Division &amp; Geog"}</definedName>
    <definedName name="llp" hidden="1">{"YD LPH2",#N/A,FALSE,"YTD"}</definedName>
    <definedName name="lm" hidden="1">{#N/A,#N/A,FALSE,"Monthly"}</definedName>
    <definedName name="LME">#REF!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o" hidden="1">{#N/A,#N/A,FALSE,"Sheet1"}</definedName>
    <definedName name="LOAD">#REF!</definedName>
    <definedName name="Loan_Amount" hidden="1">#REF!</definedName>
    <definedName name="Loan_Start" hidden="1">#REF!</definedName>
    <definedName name="Loan_Years" hidden="1">#REF!</definedName>
    <definedName name="LoanTwoDrawdown">#REF!</definedName>
    <definedName name="loc">#REF!</definedName>
    <definedName name="Local">#REF!</definedName>
    <definedName name="LOCAL_MYSQL_DATE_FORMAT" localSheetId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Rollup">#REF!</definedName>
    <definedName name="Location">#REF!</definedName>
    <definedName name="Lock_cells">#REF!,#REF!,#REF!,#REF!,#REF!,#REF!,#REF!,#REF!,#REF!</definedName>
    <definedName name="LodgeRev_Aus">#REF!</definedName>
    <definedName name="LodgeRev_Canada">#REF!</definedName>
    <definedName name="LodgeRev_USA">#REF!</definedName>
    <definedName name="LOGO_RETENTION">Investor_Deck_Calculations!$D$25</definedName>
    <definedName name="Long_Term_Growth_Rate">#REF!</definedName>
    <definedName name="Long_Term_Margin_Rate">#REF!</definedName>
    <definedName name="longh" hidden="1">{"GTI monthly IS",#N/A,FALSE,"gti";#N/A,#N/A,FALSE,"gti"}</definedName>
    <definedName name="LongTerm0906">'[28]לוחות סילוקין'!$C$43:$C$76,'[28]לוחות סילוקין'!$I$43:$I$76,'[28]לוחות סילוקין'!$O$43:$O$76,'[28]לוחות סילוקין'!$U$43:$U$76,'[28]לוחות סילוקין'!$AA$43:$AA$76,'[28]לוחות סילוקין'!$AH$43:$AH$76,'[28]לוחות סילוקין'!$AN$43:$AN$76,'[28]לוחות סילוקין'!$AT$43:$AT$76</definedName>
    <definedName name="LongTermReceivables">#REF!</definedName>
    <definedName name="look">#REF!</definedName>
    <definedName name="lookup">#REF!</definedName>
    <definedName name="LookUpRange">#REF!</definedName>
    <definedName name="lop" hidden="1">{"detail",#N/A,FALSE,"mfg";"summary",#N/A,FALSE,"mfg"}</definedName>
    <definedName name="LOSS_RATE_ANALYSIS">#REF!</definedName>
    <definedName name="LossRate">#REF!</definedName>
    <definedName name="LOSTREV">#REF!</definedName>
    <definedName name="low_royal">#REF!</definedName>
    <definedName name="LowDate">#REF!</definedName>
    <definedName name="LowDateA">#REF!</definedName>
    <definedName name="LowDateB">#REF!</definedName>
    <definedName name="Lower_Using_Other">#REF!</definedName>
    <definedName name="Lower_Using_Recruity_Firm">#REF!</definedName>
    <definedName name="LowerBonus">#REF!</definedName>
    <definedName name="LowLevelRecruiting">#REF!</definedName>
    <definedName name="LowOption1">#REF!</definedName>
    <definedName name="LowOption2">#REF!</definedName>
    <definedName name="LowOption3">#REF!</definedName>
    <definedName name="LowOption4">#REF!</definedName>
    <definedName name="LowPrice">#REF!</definedName>
    <definedName name="LowPriceA">#REF!</definedName>
    <definedName name="LowPriceB">#REF!</definedName>
    <definedName name="lp">#REF!</definedName>
    <definedName name="LP_void">#REF!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Q">#REF!</definedName>
    <definedName name="LQA">#REF!</definedName>
    <definedName name="LRP_Pg1">#REF!</definedName>
    <definedName name="lsrReceivableNames">OFFSET(#REF!,0,0,COUNTA(#REF!),1)</definedName>
    <definedName name="lstAllocationTypes">#REF!</definedName>
    <definedName name="lstBankAccounts">OFFSET(#REF!,0,0,COUNTA(#REF!),1)</definedName>
    <definedName name="lstCustomerNames">OFFSET(#REF!,0,0,COUNTA(#REF!),1)</definedName>
    <definedName name="lstDealConcatination">#REF!</definedName>
    <definedName name="lstEmailTypes">#REF!</definedName>
    <definedName name="lstUsageFileType">#REF!</definedName>
    <definedName name="lstUserRoles">#REF!</definedName>
    <definedName name="lstUserStatus">#REF!</definedName>
    <definedName name="lstWeekDayNames">#REF!</definedName>
    <definedName name="LT_Debt_1">#REF!</definedName>
    <definedName name="LT_Debt_2">#REF!</definedName>
    <definedName name="LT_Debt_3">#REF!</definedName>
    <definedName name="LT_Debt_4">#REF!</definedName>
    <definedName name="LT_Debt_5">#REF!</definedName>
    <definedName name="LTD">#REF!</definedName>
    <definedName name="LTD_INC">#REF!</definedName>
    <definedName name="LTEPSGrowth">#REF!</definedName>
    <definedName name="LTGR">#REF!</definedName>
    <definedName name="LTM">#REF!</definedName>
    <definedName name="LTM_comps_a">#REF!</definedName>
    <definedName name="LTM_comps_a1">#REF!</definedName>
    <definedName name="LTM_comps_b">#REF!</definedName>
    <definedName name="LTM_comps_b1">#REF!</definedName>
    <definedName name="LTM_comps_c">#REF!</definedName>
    <definedName name="LTM_comps_c1">#REF!</definedName>
    <definedName name="LTM_comps_d">#REF!</definedName>
    <definedName name="LTM_comps_d1">#REF!</definedName>
    <definedName name="LTM_EBIT">#REF!</definedName>
    <definedName name="LTM_EBIT1">#REF!</definedName>
    <definedName name="LTMCapEx">#REF!</definedName>
    <definedName name="LTMCashFlow">#REF!</definedName>
    <definedName name="LTMCell">#REF!</definedName>
    <definedName name="LTMEBIT">#REF!</definedName>
    <definedName name="LTMEBITDA">#REF!</definedName>
    <definedName name="LTMGrossProfit">#REF!</definedName>
    <definedName name="LTMHighPrices">#REF!</definedName>
    <definedName name="LTMLowPrices">#REF!</definedName>
    <definedName name="LTMNetInc">#REF!</definedName>
    <definedName name="LTMNetIncome">#REF!</definedName>
    <definedName name="LTMNetRevenues">#REF!</definedName>
    <definedName name="LTMOther1">#REF!</definedName>
    <definedName name="LTMOther2">#REF!</definedName>
    <definedName name="LTMOther3">#REF!</definedName>
    <definedName name="LTMPremium">#REF!</definedName>
    <definedName name="LTMRevenues">#REF!</definedName>
    <definedName name="LTMShares">#REF!</definedName>
    <definedName name="LTV_CAC_MULTIPLE">Investor_Deck_Calculations!$D$77</definedName>
    <definedName name="LTV_DELTA">Investor_Deck_Calculations!$D$81</definedName>
    <definedName name="LTV_VALUE">Investor_Deck_Calculations!$D$80</definedName>
    <definedName name="lu">{"'Directory'!$A$72:$E$91"}</definedName>
    <definedName name="LWFcst_table">#REF!</definedName>
    <definedName name="LWQTDFcst_table">#REF!</definedName>
    <definedName name="LWYTDFcst_table">#REF!</definedName>
    <definedName name="LY">#REF!</definedName>
    <definedName name="LYA_YTD">#REF!</definedName>
    <definedName name="LYN">#REF!</definedName>
    <definedName name="m">#REF!</definedName>
    <definedName name="M.securities">#REF!</definedName>
    <definedName name="m_1" hidden="1">{"rtn",#N/A,FALSE,"RTN";"tables",#N/A,FALSE,"RTN";"cf",#N/A,FALSE,"CF";"stats",#N/A,FALSE,"Stats";"prop",#N/A,FALSE,"Prop"}</definedName>
    <definedName name="m_2">#REF!</definedName>
    <definedName name="m_3" hidden="1">{#N/A,#N/A,FALSE,"CNS";#N/A,#N/A,FALSE,"Serz";#N/A,#N/A,FALSE,"Ace"}</definedName>
    <definedName name="m_4" hidden="1">{#N/A,#N/A,FALSE,"CNS";#N/A,#N/A,FALSE,"Serz";#N/A,#N/A,FALSE,"Ace"}</definedName>
    <definedName name="M_a_support">1409</definedName>
    <definedName name="m_cb">#REF!</definedName>
    <definedName name="M_PlaceofPath">"H:\GMH\PanAmSat\models\SPOT_VDF.xls"</definedName>
    <definedName name="maazan">[17]מאזן!$H$1:$W$47</definedName>
    <definedName name="maazan1">[17]מאזן!$A$1:$Y$57</definedName>
    <definedName name="MAC_S">#REF!</definedName>
    <definedName name="Machine_Margin">#REF!</definedName>
    <definedName name="Machine_Sales">#REF!</definedName>
    <definedName name="MACRO">#REF!</definedName>
    <definedName name="Macro_location">#REF!</definedName>
    <definedName name="MACRO1">#REF!</definedName>
    <definedName name="MACRO2">#REF!</definedName>
    <definedName name="MADAD">#REF!</definedName>
    <definedName name="madad01">#REF!</definedName>
    <definedName name="madad1_1294">#REF!</definedName>
    <definedName name="madad1_1295">#REF!</definedName>
    <definedName name="madad1_1296">#REF!</definedName>
    <definedName name="madad1_1297">#REF!</definedName>
    <definedName name="madad1_397">#REF!</definedName>
    <definedName name="MADAD12_94">#REF!</definedName>
    <definedName name="MADAD12_96">#REF!</definedName>
    <definedName name="madad1294">#REF!</definedName>
    <definedName name="madad1295">#REF!</definedName>
    <definedName name="madad1296">#REF!</definedName>
    <definedName name="madad1297">#REF!</definedName>
    <definedName name="MADAD3_98">#REF!</definedName>
    <definedName name="madad397">#REF!</definedName>
    <definedName name="madad398">#REF!</definedName>
    <definedName name="madad996">#REF!</definedName>
    <definedName name="MadadIncrease">#REF!</definedName>
    <definedName name="madd01">#REF!</definedName>
    <definedName name="madd02">#REF!</definedName>
    <definedName name="MADEND">#REF!</definedName>
    <definedName name="MAGIC_NUMBER_VALUE">Investor_Deck_Calculations!$D$84</definedName>
    <definedName name="Main">#REF!</definedName>
    <definedName name="maindata">#REF!</definedName>
    <definedName name="Mainsheet">[47]Main!#REF!</definedName>
    <definedName name="Mainsheet1">[47]Main!#REF!</definedName>
    <definedName name="Mainsheet2">[47]Main!#REF!</definedName>
    <definedName name="maint_growth">#REF!</definedName>
    <definedName name="maintcost">#REF!</definedName>
    <definedName name="Maintenanc" hidden="1">{"'ID(2)'!$E$1:$N$4"}</definedName>
    <definedName name="Maintenance">#REF!</definedName>
    <definedName name="Maintenance_analysis">#REF!</definedName>
    <definedName name="maintsale">#REF!</definedName>
    <definedName name="maji" hidden="1">{"detail",#N/A,FALSE,"mfg";"summary",#N/A,FALSE,"mfg"}</definedName>
    <definedName name="major_customers">#REF!</definedName>
    <definedName name="make">#REF!</definedName>
    <definedName name="mal">#N/A</definedName>
    <definedName name="Malcolm" hidden="1">{"Budget V Actual YTD",#N/A,FALSE,"Budget v Actual"}</definedName>
    <definedName name="man" hidden="1">{"bs",#N/A,FALSE,"SCF"}</definedName>
    <definedName name="Management">#REF!</definedName>
    <definedName name="Management_Report">#REF!</definedName>
    <definedName name="maneeshw12s12" hidden="1">{#N/A,#N/A,FALSE,"CMN_FE"}</definedName>
    <definedName name="mang_sum">#REF!</definedName>
    <definedName name="manp_sum">#REF!</definedName>
    <definedName name="MANUFACT.">#REF!</definedName>
    <definedName name="manufacturing">'[19]Receipts and Disbursements'!#REF!</definedName>
    <definedName name="Manufacturing_NK">'[10]GL-PC'!#REF!</definedName>
    <definedName name="MAPE">#REF!</definedName>
    <definedName name="MAR_BUD">#REF!</definedName>
    <definedName name="marcapty" hidden="1">#REF!</definedName>
    <definedName name="MARCH">#REF!</definedName>
    <definedName name="MARCH_19">#REF!</definedName>
    <definedName name="march_2000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1">#REF!</definedName>
    <definedName name="marg2">#REF!</definedName>
    <definedName name="marg3">#REF!</definedName>
    <definedName name="marg4">#REF!</definedName>
    <definedName name="MargCTCTable">#REF!</definedName>
    <definedName name="MARGIN">#REF!</definedName>
    <definedName name="MARGIN_APR">#REF!</definedName>
    <definedName name="MARGIN_APRIL">#REF!</definedName>
    <definedName name="MARGIN_AUG">#REF!</definedName>
    <definedName name="MARGIN_JUL">#REF!</definedName>
    <definedName name="MARGIN_JUN">#REF!</definedName>
    <definedName name="MARGIN_MAR">#REF!</definedName>
    <definedName name="MARGIN_MARCH">#REF!</definedName>
    <definedName name="MARGIN_MAY">#REF!</definedName>
    <definedName name="margin2">#REF!</definedName>
    <definedName name="margin3">#REF!</definedName>
    <definedName name="margin4">#REF!</definedName>
    <definedName name="margin5">#REF!</definedName>
    <definedName name="Margins">#REF!</definedName>
    <definedName name="Margins1">#REF!</definedName>
    <definedName name="margrossty" hidden="1">#REF!</definedName>
    <definedName name="Maria" hidden="1">{"SCH73",#N/A,FALSE,"eva";"SCH74",#N/A,FALSE,"eva";"SCH75",#N/A,FALSE,"eva"}</definedName>
    <definedName name="MARKET_CAGR">Investor_Deck_Calculations!$D$11</definedName>
    <definedName name="market_date">#REF!</definedName>
    <definedName name="MARKET_PREMIUM">#REF!</definedName>
    <definedName name="Market_Rent">#REF!</definedName>
    <definedName name="MARKET_SIZE">Investor_Deck_Calculations!$D$4</definedName>
    <definedName name="marketadjustment">#REF!</definedName>
    <definedName name="MarketAssignment">#REF!</definedName>
    <definedName name="MarketCap">#REF!</definedName>
    <definedName name="MarketCapitalization">#REF!</definedName>
    <definedName name="marketing">#REF!</definedName>
    <definedName name="MARKETING_ART">#REF!</definedName>
    <definedName name="marketing_cost">#REF!</definedName>
    <definedName name="Marketing_Expenses">'[10]GL-PC'!$B$2</definedName>
    <definedName name="marketing_manp">#REF!</definedName>
    <definedName name="marketing_sum">#REF!</definedName>
    <definedName name="MarketRent">#REF!</definedName>
    <definedName name="Marktrisiko_Prämie">#REF!</definedName>
    <definedName name="marnwcty" hidden="1">#REF!</definedName>
    <definedName name="marrevtwo" hidden="1">#REF!</definedName>
    <definedName name="mars">#REF!</definedName>
    <definedName name="martyrange" hidden="1">#REF!</definedName>
    <definedName name="martyrangeone" hidden="1">#REF!</definedName>
    <definedName name="master_def">#REF!</definedName>
    <definedName name="Master_Shape">#REF!</definedName>
    <definedName name="Master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masterlist">#REF!</definedName>
    <definedName name="MasterShape">#REF!</definedName>
    <definedName name="MasterTable">#REF!</definedName>
    <definedName name="Material_Consumption_Scrapping">'[10]GL-PC'!#REF!</definedName>
    <definedName name="Material_Consumptions">'[10]GL-PC'!#REF!</definedName>
    <definedName name="Materiality">#REF!</definedName>
    <definedName name="MATrig">#REF!</definedName>
    <definedName name="Matrix">#REF!</definedName>
    <definedName name="MaxActualsDate">#REF!</definedName>
    <definedName name="May_19">#REF!</definedName>
    <definedName name="MAY_BUD">#REF!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AZAN">#REF!</definedName>
    <definedName name="MB">#REF!</definedName>
    <definedName name="MBKH" hidden="1">{#N/A,#N/A,FALSE,"Aging Summary";#N/A,#N/A,FALSE,"Ratio Analysis";#N/A,#N/A,FALSE,"Test 120 Day Accts";#N/A,#N/A,FALSE,"Tickmarks"}</definedName>
    <definedName name="MC">#REF!</definedName>
    <definedName name="McDonald">#REF!</definedName>
    <definedName name="MDA">#REF!</definedName>
    <definedName name="mdc" hidden="1">{#N/A,#N/A,FALSE,"Sheet1"}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d12_94">#REF!</definedName>
    <definedName name="mdd12_95">#REF!</definedName>
    <definedName name="mdd12_96">#REF!</definedName>
    <definedName name="mdd12_97">#REF!</definedName>
    <definedName name="mdd3_97">#REF!</definedName>
    <definedName name="mdd3_98">#REF!</definedName>
    <definedName name="mdd6_98">#REF!</definedName>
    <definedName name="mdd9_97">#REF!</definedName>
    <definedName name="mdd9_98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SE">#REF!</definedName>
    <definedName name="ME">#REF!</definedName>
    <definedName name="Meals_and_Entertainment_Expense_Deductible">'[10]GL-PC'!#REF!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ian1">#REF!</definedName>
    <definedName name="Median2">#REF!</definedName>
    <definedName name="Median3">#REF!</definedName>
    <definedName name="Median4">#REF!</definedName>
    <definedName name="Median5">#REF!</definedName>
    <definedName name="Median6">#REF!</definedName>
    <definedName name="Median7">#REF!</definedName>
    <definedName name="Median8">#REF!</definedName>
    <definedName name="Median9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professional_service">#REF!</definedName>
    <definedName name="MedicalIndemnityProduct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SUAL98">#REF!</definedName>
    <definedName name="mensual99">#REF!</definedName>
    <definedName name="MENU">#REF!</definedName>
    <definedName name="MENU1">#REF!</definedName>
    <definedName name="MENU2">#REF!</definedName>
    <definedName name="MEOW">#REF!</definedName>
    <definedName name="MEPS_Workarea">#REF!</definedName>
    <definedName name="MERCH_GP_APR">#REF!</definedName>
    <definedName name="MERCH_GP_AUG">#REF!</definedName>
    <definedName name="MERCH_GP_JUL">#REF!</definedName>
    <definedName name="MERCH_GP_JUN">#REF!</definedName>
    <definedName name="MERCH_GP_MAR">#REF!</definedName>
    <definedName name="MERCH_GP_MAY">#REF!</definedName>
    <definedName name="MERKZ">'[1]טורים 98'!$GT$120</definedName>
    <definedName name="MerrillPrintIt" hidden="1">#REF!</definedName>
    <definedName name="met">#REF!</definedName>
    <definedName name="MetaSet">#REF!</definedName>
    <definedName name="MEWarning" hidden="1">1</definedName>
    <definedName name="MEXICO">#REF!</definedName>
    <definedName name="meystş">#REF!</definedName>
    <definedName name="mez">#REF!</definedName>
    <definedName name="MEZZANINE">#REF!</definedName>
    <definedName name="MEZZANINEFI">#REF!</definedName>
    <definedName name="Mezzrate">#REF!</definedName>
    <definedName name="mfg" hidden="1">{"Drawing&amp;Homo.result",#N/A,FALSE,"Greco Hom. and BOM"}</definedName>
    <definedName name="mfgr" hidden="1">{"PAGE 1",#N/A,FALSE,"WEST_OT"}</definedName>
    <definedName name="mfgtest" hidden="1">{"PAGE 1",#N/A,FALSE,"WEST_OT"}</definedName>
    <definedName name="mfoew" hidden="1">{#N/A,"PURCHM",FALSE,"Business Analysis";#N/A,"SPADD",FALSE,"Business Analysis"}</definedName>
    <definedName name="mgmt">#REF!</definedName>
    <definedName name="mgmt_fee">#REF!</definedName>
    <definedName name="MGMT_REPORT">#REF!</definedName>
    <definedName name="mgmt_royal">#REF!</definedName>
    <definedName name="mgrsalary">#REF!</definedName>
    <definedName name="MHA" hidden="1">{"Outflow 1",#N/A,FALSE,"Outflows-Inflows";"Outflow 2",#N/A,FALSE,"Outflows-Inflows";"Inflow 1",#N/A,FALSE,"Outflows-Inflows";"Inflow 2",#N/A,FALSE,"Outflows-Inflows"}</definedName>
    <definedName name="MHA_1" hidden="1">{"Outflow 1",#N/A,FALSE,"Outflows-Inflows";"Outflow 2",#N/A,FALSE,"Outflows-Inflows";"Inflow 1",#N/A,FALSE,"Outflows-Inflows";"Inflow 2",#N/A,FALSE,"Outflows-Inflows"}</definedName>
    <definedName name="MHGMGH" hidden="1">{#N/A,#N/A,FALSE,"ISBL"}</definedName>
    <definedName name="mi">#REF!</definedName>
    <definedName name="MIC">#REF!</definedName>
    <definedName name="Micro_location">#REF!</definedName>
    <definedName name="Micro_Segments_Fee">#REF!</definedName>
    <definedName name="MidBonus">#REF!</definedName>
    <definedName name="MiddleName">#REF!</definedName>
    <definedName name="MidLevelRecruiting">#REF!</definedName>
    <definedName name="Midwest" hidden="1">{"FY02_Assets",#N/A,FALSE,"Fin Stmt Budget";"FY02_Liabilities",#N/A,FALSE,"Fin Stmt Budget";"FY02_Inc_Stmt",#N/A,FALSE,"Fin Stmt Budget";"FY02_SOCF",#N/A,FALSE,"Fin Stmt Budget"}</definedName>
    <definedName name="Milenia_Discount_Rate">#REF!</definedName>
    <definedName name="Millers_Creek">#REF!</definedName>
    <definedName name="MIMICK">#REF!</definedName>
    <definedName name="MIMUN_">#REF!</definedName>
    <definedName name="MIMUNNIS">#REF!</definedName>
    <definedName name="min" hidden="1">{#N/A,#N/A,FALSE,"REPORT"}</definedName>
    <definedName name="min_1" hidden="1">{#N/A,#N/A,FALSE,"REPORT"}</definedName>
    <definedName name="min_2" hidden="1">{#N/A,#N/A,FALSE,"REPORT"}</definedName>
    <definedName name="min_3" hidden="1">{#N/A,#N/A,FALSE,"REPORT"}</definedName>
    <definedName name="min_4" hidden="1">{#N/A,#N/A,FALSE,"REPORT"}</definedName>
    <definedName name="mina" hidden="1">{#N/A,#N/A,FALSE,"REPORT"}</definedName>
    <definedName name="mina_1" hidden="1">{#N/A,#N/A,FALSE,"REPORT"}</definedName>
    <definedName name="mina_2" hidden="1">{#N/A,#N/A,FALSE,"REPORT"}</definedName>
    <definedName name="mina_3" hidden="1">{#N/A,#N/A,FALSE,"REPORT"}</definedName>
    <definedName name="mina_4" hidden="1">{#N/A,#N/A,FALSE,"REPORT"}</definedName>
    <definedName name="MINACOM_BOOK">#REF!</definedName>
    <definedName name="MINACOM_NAME">#REF!</definedName>
    <definedName name="MINACOM_TYPE">#REF!</definedName>
    <definedName name="mincash">#REF!</definedName>
    <definedName name="MinInt">#REF!</definedName>
    <definedName name="MinIntInc">#REF!</definedName>
    <definedName name="MinIntMarket">#REF!</definedName>
    <definedName name="MinorityInterest">#REF!</definedName>
    <definedName name="MinorityInterestInIncome">#REF!</definedName>
    <definedName name="minorityintyes" hidden="1">#REF!</definedName>
    <definedName name="mirt" hidden="1">#REF!,#REF!,#REF!</definedName>
    <definedName name="MIS">#REF!</definedName>
    <definedName name="misass">#REF!</definedName>
    <definedName name="Misc.">#REF!</definedName>
    <definedName name="misc1">#REF!</definedName>
    <definedName name="misc2">#REF!</definedName>
    <definedName name="MiscExp">#REF!</definedName>
    <definedName name="MiscMnth">#REF!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T">#REF!</definedName>
    <definedName name="miwukls" hidden="1">{"detail",#N/A,FALSE,"mfg";"summary",#N/A,FALSE,"mfg"}</definedName>
    <definedName name="MIZE">#REF!</definedName>
    <definedName name="mj" hidden="1">{#N/A,#N/A,FALSE,"Heat";#N/A,#N/A,FALSE,"DCF";#N/A,#N/A,FALSE,"LBO";#N/A,#N/A,FALSE,"A";#N/A,#N/A,FALSE,"C";#N/A,#N/A,FALSE,"impd";#N/A,#N/A,FALSE,"Accr-Dilu"}</definedName>
    <definedName name="mjy" hidden="1">{#N/A,#N/A,FALSE,"Detailed";#N/A,#N/A,FALSE,"Total";#N/A,#N/A,FALSE,"Detailed (2)"}</definedName>
    <definedName name="mjy_1" hidden="1">{#N/A,#N/A,FALSE,"Detailed";#N/A,#N/A,FALSE,"Total";#N/A,#N/A,FALSE,"Detailed (2)"}</definedName>
    <definedName name="mk" hidden="1">{#N/A,#N/A,FALSE,"inc state";#N/A,#N/A,FALSE,"Products";#N/A,#N/A,FALSE,"bal sht"}</definedName>
    <definedName name="mkl" hidden="1">{"pro_view",#N/A,FALSE,"EEFSNAP2";"rep_view",#N/A,FALSE,"EEFSNAP2"}</definedName>
    <definedName name="Mkod">#REF!</definedName>
    <definedName name="MKT">#REF!</definedName>
    <definedName name="MKT.INT">#REF!</definedName>
    <definedName name="mkt_ind">#REF!</definedName>
    <definedName name="mktg">#REF!</definedName>
    <definedName name="mktg1_hc">#REF!</definedName>
    <definedName name="mktg2_hc">#REF!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L_Barrelage">#REF!</definedName>
    <definedName name="Mlai">#REF!</definedName>
    <definedName name="MLBFFDMLG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w" hidden="1">{#N/A,#N/A,FALSE,"Pharm";#N/A,#N/A,FALSE,"WWCM"}</definedName>
    <definedName name="mlw_1" hidden="1">{#N/A,#N/A,FALSE,"Pharm";#N/A,#N/A,FALSE,"WWCM"}</definedName>
    <definedName name="mlw_2" hidden="1">{#N/A,#N/A,FALSE,"Pharm";#N/A,#N/A,FALSE,"WWCM"}</definedName>
    <definedName name="mlw_3" hidden="1">{#N/A,#N/A,FALSE,"Pharm";#N/A,#N/A,FALSE,"WWCM"}</definedName>
    <definedName name="mlw_4" hidden="1">{#N/A,#N/A,FALSE,"Pharm";#N/A,#N/A,FALSE,"WWCM"}</definedName>
    <definedName name="mm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mjj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>#REF!</definedName>
    <definedName name="mmmm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mmmmm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MMMMMMMM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mmmm" hidden="1">{"rtn",#N/A,FALSE,"RTN";"tables",#N/A,FALSE,"RTN";"cf",#N/A,FALSE,"CF";"stats",#N/A,FALSE,"Stats";"prop",#N/A,FALSE,"Prop"}</definedName>
    <definedName name="mmmmmmmmmmmmm_1" hidden="1">{"rtn",#N/A,FALSE,"RTN";"tables",#N/A,FALSE,"RTN";"cf",#N/A,FALSE,"CF";"stats",#N/A,FALSE,"Stats";"prop",#N/A,FALSE,"Prop"}</definedName>
    <definedName name="mmp" hidden="1">{"table",#N/A,FALSE,"COVER";"income_statement",#N/A,FALSE,"COVER"}</definedName>
    <definedName name="m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g_7_12_00">#REF!</definedName>
    <definedName name="Mng_Report">#REF!</definedName>
    <definedName name="Mng_report1">#REF!</definedName>
    <definedName name="mngreport">#REF!</definedName>
    <definedName name="mnmn" hidden="1">{"detail",#N/A,FALSE,"mfg";"summary",#N/A,FALSE,"mfg"}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o">#REF!</definedName>
    <definedName name="Mobile_Marketing">#REF!</definedName>
    <definedName name="Mobile_Rand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del">#REF!</definedName>
    <definedName name="Model_5yr">#REF!</definedName>
    <definedName name="ModelType">#REF!</definedName>
    <definedName name="Modification.Time">"12/30/99 14:40:33"</definedName>
    <definedName name="MODIFIED" hidden="1">{#N/A,#N/A,FALSE,"Western";#N/A,#N/A,FALSE,"Philadelphia";#N/A,#N/A,FALSE,"Central";#N/A,#N/A,FALSE,"Healthcare";#N/A,#N/A,FALSE,"Maryland";#N/A,#N/A,FALSE,"Edison";#N/A,#N/A,FALSE,"Emerging";#N/A,#N/A,FALSE,"Management";#N/A,#N/A,FALSE,"Total"}</definedName>
    <definedName name="modinp">#REF!</definedName>
    <definedName name="Mohan" hidden="1">{#N/A,#N/A,FALSE,"Aging Summary";#N/A,#N/A,FALSE,"Ratio Analysis";#N/A,#N/A,FALSE,"Test 120 Day Accts";#N/A,#N/A,FALSE,"Tickmarks"}</definedName>
    <definedName name="mokp" hidden="1">{"QTD_LPO2N2",#N/A,FALSE,"QTD"}</definedName>
    <definedName name="Monetary_Precision">#REF!</definedName>
    <definedName name="MonitorCol">1</definedName>
    <definedName name="MonitorRow">1</definedName>
    <definedName name="Month">#REF!</definedName>
    <definedName name="month_of_report">#REF!</definedName>
    <definedName name="month_table">#REF!</definedName>
    <definedName name="Month1">#REF!</definedName>
    <definedName name="Month10">#REF!</definedName>
    <definedName name="Month11">#REF!</definedName>
    <definedName name="Month12">#REF!</definedName>
    <definedName name="Month2">#REF!</definedName>
    <definedName name="Month3">#REF!</definedName>
    <definedName name="Month4">#REF!</definedName>
    <definedName name="Month5">#REF!</definedName>
    <definedName name="Month6">#REF!</definedName>
    <definedName name="Month7">#REF!</definedName>
    <definedName name="Month8">#REF!</definedName>
    <definedName name="Month9">#REF!</definedName>
    <definedName name="MonthEndDate">#REF!</definedName>
    <definedName name="monthlist">#REF!</definedName>
    <definedName name="Monthly_payment">#N/A</definedName>
    <definedName name="MONTHLY_PL">#REF!</definedName>
    <definedName name="MonthNo">#REF!</definedName>
    <definedName name="monthnumber">#REF!</definedName>
    <definedName name="Months">{"January","February","March","April","May","June","July","August","September","October","November","December"}</definedName>
    <definedName name="MonthsInYear">12</definedName>
    <definedName name="MonthsNo">#REF!</definedName>
    <definedName name="MonthSumLocation">#REF!</definedName>
    <definedName name="Moody">#REF!</definedName>
    <definedName name="moodyspredictor">#REF!</definedName>
    <definedName name="moou" hidden="1">{"table",#N/A,FALSE,"COVER";"income_statement",#N/A,FALSE,"COVER"}</definedName>
    <definedName name="Moquin">#REF!</definedName>
    <definedName name="moredebt">#REF!</definedName>
    <definedName name="mort">#REF!</definedName>
    <definedName name="Moses" hidden="1">{"FCB_ALL",#N/A,FALSE,"FCB"}</definedName>
    <definedName name="Motivation">#REF!</definedName>
    <definedName name="move" localSheetId="1" hidden="1">Svetla-#REF!</definedName>
    <definedName name="move" localSheetId="6" hidden="1">Svetla-#REF!</definedName>
    <definedName name="move" hidden="1">Svetla-#REF!</definedName>
    <definedName name="MPE">#REF!</definedName>
    <definedName name="MPR">#REF!</definedName>
    <definedName name="MPRBORDER">#REF!</definedName>
    <definedName name="MPRPM">#REF!</definedName>
    <definedName name="MRKTG">#REF!</definedName>
    <definedName name="MS">#REF!</definedName>
    <definedName name="MSA">#REF!</definedName>
    <definedName name="MSaaS_Tubes_Commission">'[10]GL-PC'!#REF!</definedName>
    <definedName name="MSC">#REF!</definedName>
    <definedName name="MSE">#REF!</definedName>
    <definedName name="MSI">#REF!</definedName>
    <definedName name="MSJ">#REF!</definedName>
    <definedName name="MSK">#REF!</definedName>
    <definedName name="MSL">#REF!</definedName>
    <definedName name="MSO">#REF!</definedName>
    <definedName name="MSORT">#REF!</definedName>
    <definedName name="MSU">#REF!</definedName>
    <definedName name="MSU_MKT">#REF!</definedName>
    <definedName name="mt">#REF!</definedName>
    <definedName name="MTMT04">#REF!</definedName>
    <definedName name="MTMT06">#REF!</definedName>
    <definedName name="MTMT12">#REF!</definedName>
    <definedName name="MTMT14">#REF!</definedName>
    <definedName name="MTMT16">#REF!</definedName>
    <definedName name="MU_Description">#REF!</definedName>
    <definedName name="mult">#REF!</definedName>
    <definedName name="Mult_Title">#REF!</definedName>
    <definedName name="multcash1" hidden="1">#REF!</definedName>
    <definedName name="multexhibit">#REF!</definedName>
    <definedName name="MULTI_MACHINE">#REF!</definedName>
    <definedName name="Multiple">OFFSET(#REF!,0,0,#REF!)</definedName>
    <definedName name="MultipleDate">OFFSET(#REF!,0,0,#REF!)</definedName>
    <definedName name="MULTIPLES">#REF!</definedName>
    <definedName name="Multiplier">#REF!</definedName>
    <definedName name="multisource_util_curr" hidden="1">#REF!</definedName>
    <definedName name="multisource_util_prior" hidden="1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_EPO_HSA">#REF!</definedName>
    <definedName name="MVE">#REF!</definedName>
    <definedName name="MVEBIT">#REF!:OFFSET(#REF!,-#REF!,0)</definedName>
    <definedName name="MVEBIT1">#REF!:OFFSET(#REF!,-#REF!,0)</definedName>
    <definedName name="MVIC">#REF!</definedName>
    <definedName name="mvicebit_col" hidden="1">#REF!</definedName>
    <definedName name="mvicprojebitda_col" hidden="1">#REF!</definedName>
    <definedName name="MW" hidden="1">{#N/A,#N/A,FALSE,"Job Sched"}</definedName>
    <definedName name="mw_1" hidden="1">{#N/A,#N/A,FALSE,"Pharm";#N/A,#N/A,FALSE,"WWCM"}</definedName>
    <definedName name="mw_2" hidden="1">{#N/A,#N/A,FALSE,"Pharm";#N/A,#N/A,FALSE,"WWCM"}</definedName>
    <definedName name="mw_3" hidden="1">{#N/A,#N/A,FALSE,"Pharm";#N/A,#N/A,FALSE,"WWCM"}</definedName>
    <definedName name="mw_4" hidden="1">{#N/A,#N/A,FALSE,"Pharm";#N/A,#N/A,FALSE,"WWCM"}</definedName>
    <definedName name="MW_COL">#REF!</definedName>
    <definedName name="MW_ROW">#REF!</definedName>
    <definedName name="MW_TAB">#REF!</definedName>
    <definedName name="MWN_COL">#REF!</definedName>
    <definedName name="MWN_ROW">#REF!</definedName>
    <definedName name="MWN_TAB">#REF!</definedName>
    <definedName name="my">#REF!</definedName>
    <definedName name="myDialog">"dial"</definedName>
    <definedName name="MYTD">#REF!</definedName>
    <definedName name="MYUJTG" hidden="1">{#N/A,#N/A,FALSE,"EW"}</definedName>
    <definedName name="N">{"'2ND_QUAR'!$A$1:$P$106"}</definedName>
    <definedName name="n\" hidden="1">{#N/A,#N/A,FALSE,"Projections";#N/A,#N/A,FALSE,"Multiples Valuation";#N/A,#N/A,FALSE,"LBO";#N/A,#N/A,FALSE,"Multiples_Sensitivity";#N/A,#N/A,FALSE,"Summary"}</definedName>
    <definedName name="n_cb">#REF!</definedName>
    <definedName name="n_d_1">#REF!</definedName>
    <definedName name="n_d_2">#REF!</definedName>
    <definedName name="na" hidden="1">{"fdb1_Rapport_Report",#N/A,FALSE,"Report"}</definedName>
    <definedName name="NA_Range_Med" hidden="1">#REF!</definedName>
    <definedName name="NA_Range_Mem" hidden="1">#REF!</definedName>
    <definedName name="NA_Range_Rx" hidden="1">#REF!</definedName>
    <definedName name="nam90ng" hidden="1">{"detail",#N/A,FALSE,"mfg";"summary",#N/A,FALSE,"mfg"}</definedName>
    <definedName name="nam9njk" hidden="1">{"detail",#N/A,FALSE,"mfg";"summary",#N/A,FALSE,"mfg"}</definedName>
    <definedName name="Name">#REF!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>#REF!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">#REF!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101" hidden="1">{"detail",#N/A,FALSE,"mfg";"summary",#N/A,FALSE,"mfg"}</definedName>
    <definedName name="nameb45" hidden="1">{"detail",#N/A,FALSE,"mfg";"summary",#N/A,FALSE,"mfg"}</definedName>
    <definedName name="nameiges" hidden="1">{"detail",#N/A,FALSE,"mfg";"summary",#N/A,FALSE,"mfg"}</definedName>
    <definedName name="Namelist">#REF!</definedName>
    <definedName name="Names">#REF!</definedName>
    <definedName name="NamesNotes">#REF!</definedName>
    <definedName name="NamesUser1">#REF!</definedName>
    <definedName name="NamesUser10">#REF!</definedName>
    <definedName name="NamesUser2">#REF!</definedName>
    <definedName name="NamesUser3">#REF!</definedName>
    <definedName name="NamesUser4">#REF!</definedName>
    <definedName name="NamesUser5">#REF!</definedName>
    <definedName name="NamesUser6">#REF!</definedName>
    <definedName name="NamesUser7">#REF!</definedName>
    <definedName name="NamesUser8">#REF!</definedName>
    <definedName name="NamesUser9">#REF!</definedName>
    <definedName name="Nanox">#REF!</definedName>
    <definedName name="NANOX_ARC_USA_G_A">'[10]GL-PC'!#REF!</definedName>
    <definedName name="NANOX_ARC_USA_R_D">'[10]GL-PC'!#REF!</definedName>
    <definedName name="NANOX_ARC_USA_S_M">'[10]GL-PC'!#REF!</definedName>
    <definedName name="Napok_2004_egesz">#REF!</definedName>
    <definedName name="navneet">{"'Sheet3'!$A$1:$B$30"}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R_Vlookup">#REF!</definedName>
    <definedName name="NBSRelatedParties">#REF!</definedName>
    <definedName name="NBSRP1">#REF!</definedName>
    <definedName name="NBSRP2">#REF!</definedName>
    <definedName name="nbv">#REF!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xz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nbvgh" hidden="1">{#N/A,#N/A,FALSE,"PMTABB";#N/A,#N/A,FALSE,"PMTABB"}</definedName>
    <definedName name="NCapitalizedExpense">#REF!+#REF!</definedName>
    <definedName name="NCC">#REF!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Distd1">#REF!</definedName>
    <definedName name="NDistd2">#REF!</definedName>
    <definedName name="NDistdd1">#REF!</definedName>
    <definedName name="NDistdd2">#REF!</definedName>
    <definedName name="ne" hidden="1">#REF!</definedName>
    <definedName name="NE_COL">#REF!</definedName>
    <definedName name="NE_ROW">#REF!</definedName>
    <definedName name="NE_TAB">#REF!</definedName>
    <definedName name="NEN_COL">#REF!</definedName>
    <definedName name="NEN_ROW">#REF!</definedName>
    <definedName name="NEN_TAB">#REF!</definedName>
    <definedName name="neptfmv">#REF!</definedName>
    <definedName name="neptrul">#REF!</definedName>
    <definedName name="Net_Alliance_Sales_Maintenance">#REF!</definedName>
    <definedName name="Net_Current_Assets">#REF!</definedName>
    <definedName name="Net_Income">#REF!</definedName>
    <definedName name="Net_proceeds">#REF!</definedName>
    <definedName name="Net_Total_Assets">#REF!</definedName>
    <definedName name="NetDebt">#REF!</definedName>
    <definedName name="NetDebtBook">#REF!</definedName>
    <definedName name="NetDebtBookCapitalization">#REF!</definedName>
    <definedName name="NetDebtEBITDA">#REF!</definedName>
    <definedName name="NetDebtEnt">#REF!</definedName>
    <definedName name="NETHERLANDSWEEK">#REF!</definedName>
    <definedName name="NetInc">#REF!</definedName>
    <definedName name="NetIncGrowth">#REF!</definedName>
    <definedName name="NetIncHigh">#REF!</definedName>
    <definedName name="NetIncLow">#REF!</definedName>
    <definedName name="NetIncMargin">#REF!</definedName>
    <definedName name="NetIncomeToCommon">#REF!</definedName>
    <definedName name="NetIncomeToCommonGrowth">#REF!</definedName>
    <definedName name="NetIncomeToCommonMargin">#REF!</definedName>
    <definedName name="NETPAY">#REF!</definedName>
    <definedName name="NetPropertyPlantAndEquipment">#REF!</definedName>
    <definedName name="NetRevenues">#REF!</definedName>
    <definedName name="NetRevenuesGrowth">#REF!</definedName>
    <definedName name="NetWorkingCapital">#REF!</definedName>
    <definedName name="NetWorkingCapitalMargin">#REF!</definedName>
    <definedName name="new">41311.7832407407</definedName>
    <definedName name="new_1" hidden="1">{#N/A,#N/A,FALSE,"Pharm";#N/A,#N/A,FALSE,"WWCM"}</definedName>
    <definedName name="new_2" hidden="1">{#N/A,#N/A,FALSE,"Pharm";#N/A,#N/A,FALSE,"WWCM"}</definedName>
    <definedName name="new_3" hidden="1">{#N/A,#N/A,FALSE,"Pharm";#N/A,#N/A,FALSE,"WWCM"}</definedName>
    <definedName name="new_4" hidden="1">{#N/A,#N/A,FALSE,"Pharm";#N/A,#N/A,FALSE,"WWCM"}</definedName>
    <definedName name="New_accounts_payable">#REF!</definedName>
    <definedName name="new_assets">#REF!</definedName>
    <definedName name="New_assets_summery">#REF!</definedName>
    <definedName name="new_dfs" hidden="1">{#N/A,#N/A,FALSE,"inc state";#N/A,#N/A,FALSE,"Products";#N/A,#N/A,FALSE,"bal sht"}</definedName>
    <definedName name="new_mk" hidden="1">{#N/A,#N/A,FALSE,"inc state";#N/A,#N/A,FALSE,"Products";#N/A,#N/A,FALSE,"bal sht"}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report" hidden="1">{#N/A,#N/A,FALSE,"inc state";#N/A,#N/A,FALSE,"Products";#N/A,#N/A,FALSE,"bal sht"}</definedName>
    <definedName name="new_wrn.All._.Models." hidden="1">{#N/A,#N/A,FALSE,"inc state";#N/A,#N/A,FALSE,"Products";#N/A,#N/A,FALSE,"bal sht"}</definedName>
    <definedName name="new_wrn.Income._.and._Cogs." hidden="1">{"Income sources",#N/A,FALSE,"budget Format - Peachtree"}</definedName>
    <definedName name="new_wrn.PRo._.Forma." hidden="1">{"Pro Forma",#N/A,FALSE,"budget Format - Peachtree"}</definedName>
    <definedName name="new_wrn.מאזן_בוחן_כללי." hidden="1">{#N/A,#N/A,FALSE,"מאזן בוחן";"כל_מאזן_בוחן",#N/A,FALSE,"מאזן בוחן"}</definedName>
    <definedName name="new_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אאא" hidden="1">{#N/A,#N/A,FALSE,"מאזן בוחן";"כל_מאזן_בוחן",#N/A,FALSE,"מאזן בוחן"}</definedName>
    <definedName name="new_אאא1" hidden="1">{#N/A,#N/A,FALSE,"מאזן בוחן";"כל_מאזן_בוחן",#N/A,FALSE,"מאזן בוחן"}</definedName>
    <definedName name="new_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מאזן" hidden="1">{#N/A,#N/A,FALSE,"מאזן בוחן";"כל_מאזן_בוחן",#N/A,FALSE,"מאזן בוחן"}</definedName>
    <definedName name="new_מאזן_בוחן_כללי_1" hidden="1">{#N/A,#N/A,FALSE,"מאזן בוחן";"כל_מאזן_בוחן",#N/A,FALSE,"מאזן בוחן"}</definedName>
    <definedName name="new_מאזן_בוחן_כללי1" hidden="1">{#N/A,#N/A,FALSE,"מאזן בוחן";"כל_מאזן_בוחן",#N/A,FALSE,"מאזן בוחן"}</definedName>
    <definedName name="new_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1SAP" hidden="1">"3T6D7IXBNOGRT8OF1NK2FLTWZ"</definedName>
    <definedName name="NEWBALANCE">#REF!</definedName>
    <definedName name="newbel" hidden="1">{"IS",#N/A,FALSE,"IS";"RPTIS",#N/A,FALSE,"RPTIS";"STATS",#N/A,FALSE,"STATS";"CELL",#N/A,FALSE,"CELL";"BS",#N/A,FALSE,"BS"}</definedName>
    <definedName name="newbel_1" hidden="1">{"IS",#N/A,FALSE,"IS";"RPTIS",#N/A,FALSE,"RPTIS";"STATS",#N/A,FALSE,"STATS";"CELL",#N/A,FALSE,"CELL";"BS",#N/A,FALSE,"BS"}</definedName>
    <definedName name="newbel_1_1" hidden="1">{"IS",#N/A,FALSE,"IS";"RPTIS",#N/A,FALSE,"RPTIS";"STATS",#N/A,FALSE,"STATS";"CELL",#N/A,FALSE,"CELL";"BS",#N/A,FALSE,"BS"}</definedName>
    <definedName name="newbel_1_2" hidden="1">{"IS",#N/A,FALSE,"IS";"RPTIS",#N/A,FALSE,"RPTIS";"STATS",#N/A,FALSE,"STATS";"CELL",#N/A,FALSE,"CELL";"BS",#N/A,FALSE,"BS"}</definedName>
    <definedName name="newbel_1_3" hidden="1">{"IS",#N/A,FALSE,"IS";"RPTIS",#N/A,FALSE,"RPTIS";"STATS",#N/A,FALSE,"STATS";"CELL",#N/A,FALSE,"CELL";"BS",#N/A,FALSE,"BS"}</definedName>
    <definedName name="newbel_1_4" hidden="1">{"IS",#N/A,FALSE,"IS";"RPTIS",#N/A,FALSE,"RPTIS";"STATS",#N/A,FALSE,"STATS";"CELL",#N/A,FALSE,"CELL";"BS",#N/A,FALSE,"BS"}</definedName>
    <definedName name="newbel_1_5" hidden="1">{"IS",#N/A,FALSE,"IS";"RPTIS",#N/A,FALSE,"RPTIS";"STATS",#N/A,FALSE,"STATS";"CELL",#N/A,FALSE,"CELL";"BS",#N/A,FALSE,"BS"}</definedName>
    <definedName name="newbel_2" hidden="1">{"IS",#N/A,FALSE,"IS";"RPTIS",#N/A,FALSE,"RPTIS";"STATS",#N/A,FALSE,"STATS";"CELL",#N/A,FALSE,"CELL";"BS",#N/A,FALSE,"BS"}</definedName>
    <definedName name="newbel_2_1" hidden="1">{"IS",#N/A,FALSE,"IS";"RPTIS",#N/A,FALSE,"RPTIS";"STATS",#N/A,FALSE,"STATS";"CELL",#N/A,FALSE,"CELL";"BS",#N/A,FALSE,"BS"}</definedName>
    <definedName name="newbel_2_2" hidden="1">{"IS",#N/A,FALSE,"IS";"RPTIS",#N/A,FALSE,"RPTIS";"STATS",#N/A,FALSE,"STATS";"CELL",#N/A,FALSE,"CELL";"BS",#N/A,FALSE,"BS"}</definedName>
    <definedName name="newbel_2_3" hidden="1">{"IS",#N/A,FALSE,"IS";"RPTIS",#N/A,FALSE,"RPTIS";"STATS",#N/A,FALSE,"STATS";"CELL",#N/A,FALSE,"CELL";"BS",#N/A,FALSE,"BS"}</definedName>
    <definedName name="newbel_2_4" hidden="1">{"IS",#N/A,FALSE,"IS";"RPTIS",#N/A,FALSE,"RPTIS";"STATS",#N/A,FALSE,"STATS";"CELL",#N/A,FALSE,"CELL";"BS",#N/A,FALSE,"BS"}</definedName>
    <definedName name="newbel_2_5" hidden="1">{"IS",#N/A,FALSE,"IS";"RPTIS",#N/A,FALSE,"RPTIS";"STATS",#N/A,FALSE,"STATS";"CELL",#N/A,FALSE,"CELL";"BS",#N/A,FALSE,"BS"}</definedName>
    <definedName name="newbel_3" hidden="1">{"IS",#N/A,FALSE,"IS";"RPTIS",#N/A,FALSE,"RPTIS";"STATS",#N/A,FALSE,"STATS";"CELL",#N/A,FALSE,"CELL";"BS",#N/A,FALSE,"BS"}</definedName>
    <definedName name="newbel_3_1" hidden="1">{"IS",#N/A,FALSE,"IS";"RPTIS",#N/A,FALSE,"RPTIS";"STATS",#N/A,FALSE,"STATS";"CELL",#N/A,FALSE,"CELL";"BS",#N/A,FALSE,"BS"}</definedName>
    <definedName name="newbel_3_2" hidden="1">{"IS",#N/A,FALSE,"IS";"RPTIS",#N/A,FALSE,"RPTIS";"STATS",#N/A,FALSE,"STATS";"CELL",#N/A,FALSE,"CELL";"BS",#N/A,FALSE,"BS"}</definedName>
    <definedName name="newbel_3_3" hidden="1">{"IS",#N/A,FALSE,"IS";"RPTIS",#N/A,FALSE,"RPTIS";"STATS",#N/A,FALSE,"STATS";"CELL",#N/A,FALSE,"CELL";"BS",#N/A,FALSE,"BS"}</definedName>
    <definedName name="newbel_3_4" hidden="1">{"IS",#N/A,FALSE,"IS";"RPTIS",#N/A,FALSE,"RPTIS";"STATS",#N/A,FALSE,"STATS";"CELL",#N/A,FALSE,"CELL";"BS",#N/A,FALSE,"BS"}</definedName>
    <definedName name="newbel_3_5" hidden="1">{"IS",#N/A,FALSE,"IS";"RPTIS",#N/A,FALSE,"RPTIS";"STATS",#N/A,FALSE,"STATS";"CELL",#N/A,FALSE,"CELL";"BS",#N/A,FALSE,"BS"}</definedName>
    <definedName name="newbel_4" hidden="1">{"IS",#N/A,FALSE,"IS";"RPTIS",#N/A,FALSE,"RPTIS";"STATS",#N/A,FALSE,"STATS";"CELL",#N/A,FALSE,"CELL";"BS",#N/A,FALSE,"BS"}</definedName>
    <definedName name="newbel_4_1" hidden="1">{"IS",#N/A,FALSE,"IS";"RPTIS",#N/A,FALSE,"RPTIS";"STATS",#N/A,FALSE,"STATS";"CELL",#N/A,FALSE,"CELL";"BS",#N/A,FALSE,"BS"}</definedName>
    <definedName name="newbel_4_2" hidden="1">{"IS",#N/A,FALSE,"IS";"RPTIS",#N/A,FALSE,"RPTIS";"STATS",#N/A,FALSE,"STATS";"CELL",#N/A,FALSE,"CELL";"BS",#N/A,FALSE,"BS"}</definedName>
    <definedName name="newbel_4_3" hidden="1">{"IS",#N/A,FALSE,"IS";"RPTIS",#N/A,FALSE,"RPTIS";"STATS",#N/A,FALSE,"STATS";"CELL",#N/A,FALSE,"CELL";"BS",#N/A,FALSE,"BS"}</definedName>
    <definedName name="newbel_4_4" hidden="1">{"IS",#N/A,FALSE,"IS";"RPTIS",#N/A,FALSE,"RPTIS";"STATS",#N/A,FALSE,"STATS";"CELL",#N/A,FALSE,"CELL";"BS",#N/A,FALSE,"BS"}</definedName>
    <definedName name="newbel_4_5" hidden="1">{"IS",#N/A,FALSE,"IS";"RPTIS",#N/A,FALSE,"RPTIS";"STATS",#N/A,FALSE,"STATS";"CELL",#N/A,FALSE,"CELL";"BS",#N/A,FALSE,"BS"}</definedName>
    <definedName name="newbel_5" hidden="1">{"IS",#N/A,FALSE,"IS";"RPTIS",#N/A,FALSE,"RPTIS";"STATS",#N/A,FALSE,"STATS";"CELL",#N/A,FALSE,"CELL";"BS",#N/A,FALSE,"BS"}</definedName>
    <definedName name="newbel_5_1" hidden="1">{"IS",#N/A,FALSE,"IS";"RPTIS",#N/A,FALSE,"RPTIS";"STATS",#N/A,FALSE,"STATS";"CELL",#N/A,FALSE,"CELL";"BS",#N/A,FALSE,"BS"}</definedName>
    <definedName name="newbel_5_2" hidden="1">{"IS",#N/A,FALSE,"IS";"RPTIS",#N/A,FALSE,"RPTIS";"STATS",#N/A,FALSE,"STATS";"CELL",#N/A,FALSE,"CELL";"BS",#N/A,FALSE,"BS"}</definedName>
    <definedName name="newbel_5_3" hidden="1">{"IS",#N/A,FALSE,"IS";"RPTIS",#N/A,FALSE,"RPTIS";"STATS",#N/A,FALSE,"STATS";"CELL",#N/A,FALSE,"CELL";"BS",#N/A,FALSE,"BS"}</definedName>
    <definedName name="newbel_5_4" hidden="1">{"IS",#N/A,FALSE,"IS";"RPTIS",#N/A,FALSE,"RPTIS";"STATS",#N/A,FALSE,"STATS";"CELL",#N/A,FALSE,"CELL";"BS",#N/A,FALSE,"BS"}</definedName>
    <definedName name="newbel_5_5" hidden="1">{"IS",#N/A,FALSE,"IS";"RPTIS",#N/A,FALSE,"RPTIS";"STATS",#N/A,FALSE,"STATS";"CELL",#N/A,FALSE,"CELL";"BS",#N/A,FALSE,"BS"}</definedName>
    <definedName name="Newcap" hidden="1">{"'2ND_QUAR'!$A$1:$P$106"}</definedName>
    <definedName name="Newcap_1" hidden="1">{"'2ND_QUAR'!$A$1:$P$106"}</definedName>
    <definedName name="Newcap_1_1" hidden="1">{"'2ND_QUAR'!$A$1:$P$106"}</definedName>
    <definedName name="Newcap_1_2" hidden="1">{"'2ND_QUAR'!$A$1:$P$106"}</definedName>
    <definedName name="Newcap_1_3" hidden="1">{"'2ND_QUAR'!$A$1:$P$106"}</definedName>
    <definedName name="Newcap_1_4" hidden="1">{"'2ND_QUAR'!$A$1:$P$106"}</definedName>
    <definedName name="Newcap_1_5" hidden="1">{"'2ND_QUAR'!$A$1:$P$106"}</definedName>
    <definedName name="Newcap_2" hidden="1">{"'2ND_QUAR'!$A$1:$P$106"}</definedName>
    <definedName name="Newcap_2_1" hidden="1">{"'2ND_QUAR'!$A$1:$P$106"}</definedName>
    <definedName name="Newcap_2_2" hidden="1">{"'2ND_QUAR'!$A$1:$P$106"}</definedName>
    <definedName name="Newcap_2_3" hidden="1">{"'2ND_QUAR'!$A$1:$P$106"}</definedName>
    <definedName name="Newcap_2_4" hidden="1">{"'2ND_QUAR'!$A$1:$P$106"}</definedName>
    <definedName name="Newcap_2_5" hidden="1">{"'2ND_QUAR'!$A$1:$P$106"}</definedName>
    <definedName name="Newcap_3" hidden="1">{"'2ND_QUAR'!$A$1:$P$106"}</definedName>
    <definedName name="Newcap_3_1" hidden="1">{"'2ND_QUAR'!$A$1:$P$106"}</definedName>
    <definedName name="Newcap_3_2" hidden="1">{"'2ND_QUAR'!$A$1:$P$106"}</definedName>
    <definedName name="Newcap_3_3" hidden="1">{"'2ND_QUAR'!$A$1:$P$106"}</definedName>
    <definedName name="Newcap_3_4" hidden="1">{"'2ND_QUAR'!$A$1:$P$106"}</definedName>
    <definedName name="Newcap_3_5" hidden="1">{"'2ND_QUAR'!$A$1:$P$106"}</definedName>
    <definedName name="Newcap_4" hidden="1">{"'2ND_QUAR'!$A$1:$P$106"}</definedName>
    <definedName name="Newcap_4_1" hidden="1">{"'2ND_QUAR'!$A$1:$P$106"}</definedName>
    <definedName name="Newcap_4_2" hidden="1">{"'2ND_QUAR'!$A$1:$P$106"}</definedName>
    <definedName name="Newcap_4_3" hidden="1">{"'2ND_QUAR'!$A$1:$P$106"}</definedName>
    <definedName name="Newcap_4_4" hidden="1">{"'2ND_QUAR'!$A$1:$P$106"}</definedName>
    <definedName name="Newcap_4_5" hidden="1">{"'2ND_QUAR'!$A$1:$P$106"}</definedName>
    <definedName name="Newcap_5" hidden="1">{"'2ND_QUAR'!$A$1:$P$106"}</definedName>
    <definedName name="Newcap_5_1" hidden="1">{"'2ND_QUAR'!$A$1:$P$106"}</definedName>
    <definedName name="Newcap_5_2" hidden="1">{"'2ND_QUAR'!$A$1:$P$106"}</definedName>
    <definedName name="Newcap_5_3" hidden="1">{"'2ND_QUAR'!$A$1:$P$106"}</definedName>
    <definedName name="Newcap_5_4" hidden="1">{"'2ND_QUAR'!$A$1:$P$106"}</definedName>
    <definedName name="Newcap_5_5" hidden="1">{"'2ND_QUAR'!$A$1:$P$106"}</definedName>
    <definedName name="NewCosts">#REF!</definedName>
    <definedName name="newdata" hidden="1">{"PAGE 1",#N/A,FALSE,"WEST_OT"}</definedName>
    <definedName name="newdata2" hidden="1">{"PAGE 1",#N/A,FALSE,"WEST_OT"}</definedName>
    <definedName name="NewEconomyPRNPage1">#REF!</definedName>
    <definedName name="NewEconomyPRNPage2">#REF!</definedName>
    <definedName name="NewInvest">#REF!</definedName>
    <definedName name="newname" hidden="1">#REF!</definedName>
    <definedName name="NewName14" hidden="1">-4135</definedName>
    <definedName name="NewName2" hidden="1">255</definedName>
    <definedName name="newnewnew" hidden="1">{#N/A,#N/A,FALSE,"Pharm";#N/A,#N/A,FALSE,"WWCM"}</definedName>
    <definedName name="newnewnew_1" hidden="1">{#N/A,#N/A,FALSE,"Pharm";#N/A,#N/A,FALSE,"WWCM"}</definedName>
    <definedName name="newnewnew_2" hidden="1">{#N/A,#N/A,FALSE,"Pharm";#N/A,#N/A,FALSE,"WWCM"}</definedName>
    <definedName name="newnewnew_3" hidden="1">{#N/A,#N/A,FALSE,"Pharm";#N/A,#N/A,FALSE,"WWCM"}</definedName>
    <definedName name="newnewnew_4" hidden="1">{#N/A,#N/A,FALSE,"Pharm";#N/A,#N/A,FALSE,"WWCM"}</definedName>
    <definedName name="NewOrders" hidden="1">{#N/A,#N/A,FALSE,"Sheet1";#N/A,#N/A,FALSE,"Sheet1 (2)"}</definedName>
    <definedName name="NewPPS">#REF!</definedName>
    <definedName name="NewPrint">#REF!</definedName>
    <definedName name="NewRange" hidden="1">#REF!</definedName>
    <definedName name="newsales">#REF!</definedName>
    <definedName name="newSAP" hidden="1">6</definedName>
    <definedName name="newtables">#REF!</definedName>
    <definedName name="next_gross">#REF!</definedName>
    <definedName name="next_net">#REF!</definedName>
    <definedName name="next_wgt_gross">#REF!</definedName>
    <definedName name="next_wgt_net">#REF!</definedName>
    <definedName name="NextFY">#REF!</definedName>
    <definedName name="NextFY2">#REF!</definedName>
    <definedName name="nfhy" hidden="1">{#N/A,#N/A,FALSE,"Detailed";#N/A,#N/A,FALSE,"Total";#N/A,#N/A,FALSE,"Detailed (2)"}</definedName>
    <definedName name="nfhy_1" hidden="1">{#N/A,#N/A,FALSE,"Detailed";#N/A,#N/A,FALSE,"Total";#N/A,#N/A,FALSE,"Detailed (2)"}</definedName>
    <definedName name="NGAS_DIST_EARN">#REF!</definedName>
    <definedName name="NGFHFG" hidden="1">{#N/A,#N/A,FALSE,"PGW"}</definedName>
    <definedName name="nh" hidden="1">{"AS REP",#N/A,FALSE,"EEFSNAP2";"PROP",#N/A,FALSE,"EEFSNAP2";"RISKS",#N/A,FALSE,"EEFSNAP2";"VIEW ALL",#N/A,FALSE,"EEFSNAP2"}</definedName>
    <definedName name="nhgiso">{"'1-TheatreBkgs'!$A$1:$L$102"}</definedName>
    <definedName name="NHistBS">#REF!</definedName>
    <definedName name="NHistEquity">#REF!</definedName>
    <definedName name="NHistPL">#REF!</definedName>
    <definedName name="nhjythh">{"DCF","UPSIDE CASE",FALSE,"Sheet1";"DCF","BASE CASE",FALSE,"Sheet1";"DCF","DOWNSIDE CASE",FALSE,"Sheet1"}</definedName>
    <definedName name="nhmyt" hidden="1">#REF!</definedName>
    <definedName name="NHSX_Project_Expense">'[10]GL-PC'!#REF!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">#REF!</definedName>
    <definedName name="NIAROT">'[1]טורים 98'!$GT$145</definedName>
    <definedName name="NIARTA">'[7]שמ"מ מ"ה'!#REF!</definedName>
    <definedName name="NIATA">'[7]שמ"מ מ"ה'!#REF!</definedName>
    <definedName name="Nickname">#REF!</definedName>
    <definedName name="NICOLA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NICOS">#REF!</definedName>
    <definedName name="nijnsh" hidden="1">{"detail",#N/A,FALSE,"mfg";"summary",#N/A,FALSE,"mfg"}</definedName>
    <definedName name="nik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ine" hidden="1">#REF!,#REF!,#REF!,#REF!</definedName>
    <definedName name="NIS">'[1]טורים 98'!$BQ$1:$CR$333</definedName>
    <definedName name="NIS_1">#REF!</definedName>
    <definedName name="NIS_10">#REF!</definedName>
    <definedName name="NIS_2">#REF!</definedName>
    <definedName name="NIS_3">#REF!</definedName>
    <definedName name="NIS_4">#REF!</definedName>
    <definedName name="NIS_5">#REF!</definedName>
    <definedName name="NIS_6">#REF!</definedName>
    <definedName name="NIS_7">#REF!</definedName>
    <definedName name="NIS_8">#REF!</definedName>
    <definedName name="NIS_9">#REF!</definedName>
    <definedName name="niv2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iv2stb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">#REF!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>#REF!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" hidden="1">{"fdb1_Rapport_Report",#N/A,FALSE,"Report"}</definedName>
    <definedName name="NND" hidden="1">{#N/A,#N/A,FALSE,"ALM-ASISC"}</definedName>
    <definedName name="nne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h" hidden="1">{"Pa1",#N/A,FALSE,"OpExYTDvsPY";"Pa2",#N/A,FALSE,"OpExYTDvsPY"}</definedName>
    <definedName name="nnn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nnn_1" hidden="1">{#N/A,#N/A,FALSE,"Assessment";#N/A,#N/A,FALSE,"Staffing";#N/A,#N/A,FALSE,"Hires";#N/A,#N/A,FALSE,"Assumptions"}</definedName>
    <definedName name="nnn_1_1" hidden="1">{#N/A,#N/A,FALSE,"Assessment";#N/A,#N/A,FALSE,"Staffing";#N/A,#N/A,FALSE,"Hires";#N/A,#N/A,FALSE,"Assumptions"}</definedName>
    <definedName name="nnn_1_2" hidden="1">{#N/A,#N/A,FALSE,"Assessment";#N/A,#N/A,FALSE,"Staffing";#N/A,#N/A,FALSE,"Hires";#N/A,#N/A,FALSE,"Assumptions"}</definedName>
    <definedName name="nnn_1_3" hidden="1">{#N/A,#N/A,FALSE,"Assessment";#N/A,#N/A,FALSE,"Staffing";#N/A,#N/A,FALSE,"Hires";#N/A,#N/A,FALSE,"Assumptions"}</definedName>
    <definedName name="nnn_1_4" hidden="1">{#N/A,#N/A,FALSE,"Assessment";#N/A,#N/A,FALSE,"Staffing";#N/A,#N/A,FALSE,"Hires";#N/A,#N/A,FALSE,"Assumptions"}</definedName>
    <definedName name="nnn_1_5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_2_1" hidden="1">{#N/A,#N/A,FALSE,"Assessment";#N/A,#N/A,FALSE,"Staffing";#N/A,#N/A,FALSE,"Hires";#N/A,#N/A,FALSE,"Assumptions"}</definedName>
    <definedName name="nnn_2_2" hidden="1">{#N/A,#N/A,FALSE,"Assessment";#N/A,#N/A,FALSE,"Staffing";#N/A,#N/A,FALSE,"Hires";#N/A,#N/A,FALSE,"Assumptions"}</definedName>
    <definedName name="nnn_2_3" hidden="1">{#N/A,#N/A,FALSE,"Assessment";#N/A,#N/A,FALSE,"Staffing";#N/A,#N/A,FALSE,"Hires";#N/A,#N/A,FALSE,"Assumptions"}</definedName>
    <definedName name="nnn_2_4" hidden="1">{#N/A,#N/A,FALSE,"Assessment";#N/A,#N/A,FALSE,"Staffing";#N/A,#N/A,FALSE,"Hires";#N/A,#N/A,FALSE,"Assumptions"}</definedName>
    <definedName name="nnn_2_5" hidden="1">{#N/A,#N/A,FALSE,"Assessment";#N/A,#N/A,FALSE,"Staffing";#N/A,#N/A,FALSE,"Hires";#N/A,#N/A,FALSE,"Assumptions"}</definedName>
    <definedName name="nnn_3" hidden="1">{#N/A,#N/A,FALSE,"Assessment";#N/A,#N/A,FALSE,"Staffing";#N/A,#N/A,FALSE,"Hires";#N/A,#N/A,FALSE,"Assumptions"}</definedName>
    <definedName name="nnn_3_1" hidden="1">{#N/A,#N/A,FALSE,"Assessment";#N/A,#N/A,FALSE,"Staffing";#N/A,#N/A,FALSE,"Hires";#N/A,#N/A,FALSE,"Assumptions"}</definedName>
    <definedName name="nnn_3_2" hidden="1">{#N/A,#N/A,FALSE,"Assessment";#N/A,#N/A,FALSE,"Staffing";#N/A,#N/A,FALSE,"Hires";#N/A,#N/A,FALSE,"Assumptions"}</definedName>
    <definedName name="nnn_3_3" hidden="1">{#N/A,#N/A,FALSE,"Assessment";#N/A,#N/A,FALSE,"Staffing";#N/A,#N/A,FALSE,"Hires";#N/A,#N/A,FALSE,"Assumptions"}</definedName>
    <definedName name="nnn_3_4" hidden="1">{#N/A,#N/A,FALSE,"Assessment";#N/A,#N/A,FALSE,"Staffing";#N/A,#N/A,FALSE,"Hires";#N/A,#N/A,FALSE,"Assumptions"}</definedName>
    <definedName name="nnn_3_5" hidden="1">{#N/A,#N/A,FALSE,"Assessment";#N/A,#N/A,FALSE,"Staffing";#N/A,#N/A,FALSE,"Hires";#N/A,#N/A,FALSE,"Assumptions"}</definedName>
    <definedName name="nnn_4" hidden="1">{#N/A,#N/A,FALSE,"Assessment";#N/A,#N/A,FALSE,"Staffing";#N/A,#N/A,FALSE,"Hires";#N/A,#N/A,FALSE,"Assumptions"}</definedName>
    <definedName name="nnn_4_1" hidden="1">{#N/A,#N/A,FALSE,"Assessment";#N/A,#N/A,FALSE,"Staffing";#N/A,#N/A,FALSE,"Hires";#N/A,#N/A,FALSE,"Assumptions"}</definedName>
    <definedName name="nnn_4_2" hidden="1">{#N/A,#N/A,FALSE,"Assessment";#N/A,#N/A,FALSE,"Staffing";#N/A,#N/A,FALSE,"Hires";#N/A,#N/A,FALSE,"Assumptions"}</definedName>
    <definedName name="nnn_4_3" hidden="1">{#N/A,#N/A,FALSE,"Assessment";#N/A,#N/A,FALSE,"Staffing";#N/A,#N/A,FALSE,"Hires";#N/A,#N/A,FALSE,"Assumptions"}</definedName>
    <definedName name="nnn_4_4" hidden="1">{#N/A,#N/A,FALSE,"Assessment";#N/A,#N/A,FALSE,"Staffing";#N/A,#N/A,FALSE,"Hires";#N/A,#N/A,FALSE,"Assumptions"}</definedName>
    <definedName name="nnn_4_5" hidden="1">{#N/A,#N/A,FALSE,"Assessment";#N/A,#N/A,FALSE,"Staffing";#N/A,#N/A,FALSE,"Hires";#N/A,#N/A,FALSE,"Assumptions"}</definedName>
    <definedName name="nnn_5" hidden="1">{#N/A,#N/A,FALSE,"Assessment";#N/A,#N/A,FALSE,"Staffing";#N/A,#N/A,FALSE,"Hires";#N/A,#N/A,FALSE,"Assumptions"}</definedName>
    <definedName name="nnn_5_1" hidden="1">{#N/A,#N/A,FALSE,"Assessment";#N/A,#N/A,FALSE,"Staffing";#N/A,#N/A,FALSE,"Hires";#N/A,#N/A,FALSE,"Assumptions"}</definedName>
    <definedName name="nnn_5_2" hidden="1">{#N/A,#N/A,FALSE,"Assessment";#N/A,#N/A,FALSE,"Staffing";#N/A,#N/A,FALSE,"Hires";#N/A,#N/A,FALSE,"Assumptions"}</definedName>
    <definedName name="nnn_5_3" hidden="1">{#N/A,#N/A,FALSE,"Assessment";#N/A,#N/A,FALSE,"Staffing";#N/A,#N/A,FALSE,"Hires";#N/A,#N/A,FALSE,"Assumptions"}</definedName>
    <definedName name="nnn_5_4" hidden="1">{#N/A,#N/A,FALSE,"Assessment";#N/A,#N/A,FALSE,"Staffing";#N/A,#N/A,FALSE,"Hires";#N/A,#N/A,FALSE,"Assumptions"}</definedName>
    <definedName name="nnn_5_5" hidden="1">{#N/A,#N/A,FALSE,"Assessment";#N/A,#N/A,FALSE,"Staffing";#N/A,#N/A,FALSE,"Hires";#N/A,#N/A,FALSE,"Assumptions"}</definedName>
    <definedName name="nnnb" hidden="1">{"consolidated",#N/A,FALSE,"Sheet1";"cms",#N/A,FALSE,"Sheet1";"fse",#N/A,FALSE,"Sheet1"}</definedName>
    <definedName name="nnnmmnnnjj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nnn" hidden="1">{#N/A,#N/A,FALSE,"Job Sched"}</definedName>
    <definedName name="NNNNN" hidden="1">{#N/A,#N/A,FALSE,"ALM-ASISC"}</definedName>
    <definedName name="nnnnnnn" hidden="1">{#N/A,#N/A,TRUE,"TS";#N/A,#N/A,TRUE,"Combo";#N/A,#N/A,TRUE,"FAIR";#N/A,#N/A,TRUE,"RBC";#N/A,#N/A,TRUE,"xxxx"}</definedName>
    <definedName name="nnnnnnnnnnn" hidden="1">{"HW",#N/A,FALSE,"1998"}</definedName>
    <definedName name="nnnnnnnnnnnnnnnn" hidden="1">{"print 1.6",#N/A,FALSE,"Sheet1";"print 2.6",#N/A,FALSE,"Sheet1";"print 3.6",#N/A,FALSE,"Sheet1";"print 4.6",#N/A,FALSE,"Sheet1";"print 5.6",#N/A,FALSE,"Sheet1";"print 6.6",#N/A,FALSE,"Sheet1"}</definedName>
    <definedName name="nnnnnnnnnnnnnnnn_1" hidden="1">{"print 1.6",#N/A,FALSE,"Sheet1";"print 2.6",#N/A,FALSE,"Sheet1";"print 3.6",#N/A,FALSE,"Sheet1";"print 4.6",#N/A,FALSE,"Sheet1";"print 5.6",#N/A,FALSE,"Sheet1";"print 6.6",#N/A,FALSE,"Sheet1"}</definedName>
    <definedName name="nnr" hidden="1">{"Frequency Graph",#N/A,FALSE,"Trend";"Loss Cost Graph",#N/A,FALSE,"Trend";"Severity Trend Graph",#N/A,FALSE,"Trend"}</definedName>
    <definedName name="nnr_1" hidden="1">{"Frequency Graph",#N/A,FALSE,"Trend";"Loss Cost Graph",#N/A,FALSE,"Trend";"Severity Trend Graph",#N/A,FALSE,"Trend"}</definedName>
    <definedName name="nnr_1_1" hidden="1">{"Frequency Graph",#N/A,FALSE,"Trend";"Loss Cost Graph",#N/A,FALSE,"Trend";"Severity Trend Graph",#N/A,FALSE,"Trend"}</definedName>
    <definedName name="nnr_1_2" hidden="1">{"Frequency Graph",#N/A,FALSE,"Trend";"Loss Cost Graph",#N/A,FALSE,"Trend";"Severity Trend Graph",#N/A,FALSE,"Trend"}</definedName>
    <definedName name="nnr_1_3" hidden="1">{"Frequency Graph",#N/A,FALSE,"Trend";"Loss Cost Graph",#N/A,FALSE,"Trend";"Severity Trend Graph",#N/A,FALSE,"Trend"}</definedName>
    <definedName name="nnr_1_4" hidden="1">{"Frequency Graph",#N/A,FALSE,"Trend";"Loss Cost Graph",#N/A,FALSE,"Trend";"Severity Trend Graph",#N/A,FALSE,"Trend"}</definedName>
    <definedName name="nnr_1_5" hidden="1">{"Frequency Graph",#N/A,FALSE,"Trend";"Loss Cost Graph",#N/A,FALSE,"Trend";"Severity Trend Graph",#N/A,FALSE,"Trend"}</definedName>
    <definedName name="nnr_2" hidden="1">{"Frequency Graph",#N/A,FALSE,"Trend";"Loss Cost Graph",#N/A,FALSE,"Trend";"Severity Trend Graph",#N/A,FALSE,"Trend"}</definedName>
    <definedName name="nnr_2_1" hidden="1">{"Frequency Graph",#N/A,FALSE,"Trend";"Loss Cost Graph",#N/A,FALSE,"Trend";"Severity Trend Graph",#N/A,FALSE,"Trend"}</definedName>
    <definedName name="nnr_2_2" hidden="1">{"Frequency Graph",#N/A,FALSE,"Trend";"Loss Cost Graph",#N/A,FALSE,"Trend";"Severity Trend Graph",#N/A,FALSE,"Trend"}</definedName>
    <definedName name="nnr_2_3" hidden="1">{"Frequency Graph",#N/A,FALSE,"Trend";"Loss Cost Graph",#N/A,FALSE,"Trend";"Severity Trend Graph",#N/A,FALSE,"Trend"}</definedName>
    <definedName name="nnr_2_4" hidden="1">{"Frequency Graph",#N/A,FALSE,"Trend";"Loss Cost Graph",#N/A,FALSE,"Trend";"Severity Trend Graph",#N/A,FALSE,"Trend"}</definedName>
    <definedName name="nnr_2_5" hidden="1">{"Frequency Graph",#N/A,FALSE,"Trend";"Loss Cost Graph",#N/A,FALSE,"Trend";"Severity Trend Graph",#N/A,FALSE,"Trend"}</definedName>
    <definedName name="nnr_3" hidden="1">{"Frequency Graph",#N/A,FALSE,"Trend";"Loss Cost Graph",#N/A,FALSE,"Trend";"Severity Trend Graph",#N/A,FALSE,"Trend"}</definedName>
    <definedName name="nnr_3_1" hidden="1">{"Frequency Graph",#N/A,FALSE,"Trend";"Loss Cost Graph",#N/A,FALSE,"Trend";"Severity Trend Graph",#N/A,FALSE,"Trend"}</definedName>
    <definedName name="nnr_3_2" hidden="1">{"Frequency Graph",#N/A,FALSE,"Trend";"Loss Cost Graph",#N/A,FALSE,"Trend";"Severity Trend Graph",#N/A,FALSE,"Trend"}</definedName>
    <definedName name="nnr_3_3" hidden="1">{"Frequency Graph",#N/A,FALSE,"Trend";"Loss Cost Graph",#N/A,FALSE,"Trend";"Severity Trend Graph",#N/A,FALSE,"Trend"}</definedName>
    <definedName name="nnr_3_4" hidden="1">{"Frequency Graph",#N/A,FALSE,"Trend";"Loss Cost Graph",#N/A,FALSE,"Trend";"Severity Trend Graph",#N/A,FALSE,"Trend"}</definedName>
    <definedName name="nnr_3_5" hidden="1">{"Frequency Graph",#N/A,FALSE,"Trend";"Loss Cost Graph",#N/A,FALSE,"Trend";"Severity Trend Graph",#N/A,FALSE,"Trend"}</definedName>
    <definedName name="nnr_4" hidden="1">{"Frequency Graph",#N/A,FALSE,"Trend";"Loss Cost Graph",#N/A,FALSE,"Trend";"Severity Trend Graph",#N/A,FALSE,"Trend"}</definedName>
    <definedName name="nnr_4_1" hidden="1">{"Frequency Graph",#N/A,FALSE,"Trend";"Loss Cost Graph",#N/A,FALSE,"Trend";"Severity Trend Graph",#N/A,FALSE,"Trend"}</definedName>
    <definedName name="nnr_4_2" hidden="1">{"Frequency Graph",#N/A,FALSE,"Trend";"Loss Cost Graph",#N/A,FALSE,"Trend";"Severity Trend Graph",#N/A,FALSE,"Trend"}</definedName>
    <definedName name="nnr_4_3" hidden="1">{"Frequency Graph",#N/A,FALSE,"Trend";"Loss Cost Graph",#N/A,FALSE,"Trend";"Severity Trend Graph",#N/A,FALSE,"Trend"}</definedName>
    <definedName name="nnr_4_4" hidden="1">{"Frequency Graph",#N/A,FALSE,"Trend";"Loss Cost Graph",#N/A,FALSE,"Trend";"Severity Trend Graph",#N/A,FALSE,"Trend"}</definedName>
    <definedName name="nnr_4_5" hidden="1">{"Frequency Graph",#N/A,FALSE,"Trend";"Loss Cost Graph",#N/A,FALSE,"Trend";"Severity Trend Graph",#N/A,FALSE,"Trend"}</definedName>
    <definedName name="nnr_5" hidden="1">{"Frequency Graph",#N/A,FALSE,"Trend";"Loss Cost Graph",#N/A,FALSE,"Trend";"Severity Trend Graph",#N/A,FALSE,"Trend"}</definedName>
    <definedName name="nnr_5_1" hidden="1">{"Frequency Graph",#N/A,FALSE,"Trend";"Loss Cost Graph",#N/A,FALSE,"Trend";"Severity Trend Graph",#N/A,FALSE,"Trend"}</definedName>
    <definedName name="nnr_5_2" hidden="1">{"Frequency Graph",#N/A,FALSE,"Trend";"Loss Cost Graph",#N/A,FALSE,"Trend";"Severity Trend Graph",#N/A,FALSE,"Trend"}</definedName>
    <definedName name="nnr_5_3" hidden="1">{"Frequency Graph",#N/A,FALSE,"Trend";"Loss Cost Graph",#N/A,FALSE,"Trend";"Severity Trend Graph",#N/A,FALSE,"Trend"}</definedName>
    <definedName name="nnr_5_4" hidden="1">{"Frequency Graph",#N/A,FALSE,"Trend";"Loss Cost Graph",#N/A,FALSE,"Trend";"Severity Trend Graph",#N/A,FALSE,"Trend"}</definedName>
    <definedName name="nnr_5_5" hidden="1">{"Frequency Graph",#N/A,FALSE,"Trend";"Loss Cost Graph",#N/A,FALSE,"Trend";"Severity Trend Graph",#N/A,FALSE,"Trend"}</definedName>
    <definedName name="no" hidden="1">{"PR1","pr1",TRUE,"Sch PR-1"}</definedName>
    <definedName name="NO_BH_BOB_Data" hidden="1">#REF!</definedName>
    <definedName name="NO_BOB_Data" hidden="1">#REF!</definedName>
    <definedName name="No_Empl">#REF!</definedName>
    <definedName name="NO_Member_Data" hidden="1">#REF!</definedName>
    <definedName name="NO_Member_Dental_Data" hidden="1">#REF!</definedName>
    <definedName name="No_periods">#REF!</definedName>
    <definedName name="No_Rollover">#REF!</definedName>
    <definedName name="noam" hidden="1">{#N/A,#N/A,FALSE,"מאזן בוחן";"כל_מאזן_בוחן",#N/A,FALSE,"מאזן בוחן"}</definedName>
    <definedName name="nohy?">#REF!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l" hidden="1">{#N/A,#N/A,FALSE,"91NOLCB";#N/A,#N/A,FALSE,"92NOLCB";#N/A,#N/A,FALSE,"93NOLCB"}</definedName>
    <definedName name="NOMO">#REF!</definedName>
    <definedName name="Nomohy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nCashInterestExpense">#REF!</definedName>
    <definedName name="NONCOMPETE_FLETCHER" hidden="1">{#N/A,#N/A,TRUE,"MAIN FT TERM";#N/A,#N/A,TRUE,"MCI  FT TERM ";#N/A,#N/A,TRUE,"OC12 EQV"}</definedName>
    <definedName name="none" hidden="1">{#N/A,#N/A,FALSE,"Antony Financials";#N/A,#N/A,FALSE,"Cowboy Financials";#N/A,#N/A,FALSE,"Combined";#N/A,#N/A,FALSE,"Valuematrix";#N/A,#N/A,FALSE,"DCFAntony";#N/A,#N/A,FALSE,"DCFCowboy";#N/A,#N/A,FALSE,"DCFCombined"}</definedName>
    <definedName name="none_1" hidden="1">{#N/A,#N/A,FALSE,"Antony Financials";#N/A,#N/A,FALSE,"Cowboy Financials";#N/A,#N/A,FALSE,"Combined";#N/A,#N/A,FALSE,"Valuematrix";#N/A,#N/A,FALSE,"DCFAntony";#N/A,#N/A,FALSE,"DCFCowboy";#N/A,#N/A,FALSE,"DCFCombined"}</definedName>
    <definedName name="none_1_1" hidden="1">{#N/A,#N/A,FALSE,"Antony Financials";#N/A,#N/A,FALSE,"Cowboy Financials";#N/A,#N/A,FALSE,"Combined";#N/A,#N/A,FALSE,"Valuematrix";#N/A,#N/A,FALSE,"DCFAntony";#N/A,#N/A,FALSE,"DCFCowboy";#N/A,#N/A,FALSE,"DCFCombined"}</definedName>
    <definedName name="none_1_2" hidden="1">{#N/A,#N/A,FALSE,"Antony Financials";#N/A,#N/A,FALSE,"Cowboy Financials";#N/A,#N/A,FALSE,"Combined";#N/A,#N/A,FALSE,"Valuematrix";#N/A,#N/A,FALSE,"DCFAntony";#N/A,#N/A,FALSE,"DCFCowboy";#N/A,#N/A,FALSE,"DCFCombined"}</definedName>
    <definedName name="none_1_3" hidden="1">{#N/A,#N/A,FALSE,"Antony Financials";#N/A,#N/A,FALSE,"Cowboy Financials";#N/A,#N/A,FALSE,"Combined";#N/A,#N/A,FALSE,"Valuematrix";#N/A,#N/A,FALSE,"DCFAntony";#N/A,#N/A,FALSE,"DCFCowboy";#N/A,#N/A,FALSE,"DCFCombined"}</definedName>
    <definedName name="none_1_4" hidden="1">{#N/A,#N/A,FALSE,"Antony Financials";#N/A,#N/A,FALSE,"Cowboy Financials";#N/A,#N/A,FALSE,"Combined";#N/A,#N/A,FALSE,"Valuematrix";#N/A,#N/A,FALSE,"DCFAntony";#N/A,#N/A,FALSE,"DCFCowboy";#N/A,#N/A,FALSE,"DCFCombined"}</definedName>
    <definedName name="none_1_5" hidden="1">{#N/A,#N/A,FALSE,"Antony Financials";#N/A,#N/A,FALSE,"Cowboy Financials";#N/A,#N/A,FALSE,"Combined";#N/A,#N/A,FALSE,"Valuematrix";#N/A,#N/A,FALSE,"DCFAntony";#N/A,#N/A,FALSE,"DCFCowboy";#N/A,#N/A,FALSE,"DCFCombined"}</definedName>
    <definedName name="none_2" hidden="1">{#N/A,#N/A,FALSE,"Antony Financials";#N/A,#N/A,FALSE,"Cowboy Financials";#N/A,#N/A,FALSE,"Combined";#N/A,#N/A,FALSE,"Valuematrix";#N/A,#N/A,FALSE,"DCFAntony";#N/A,#N/A,FALSE,"DCFCowboy";#N/A,#N/A,FALSE,"DCFCombined"}</definedName>
    <definedName name="none_2_1" hidden="1">{#N/A,#N/A,FALSE,"Antony Financials";#N/A,#N/A,FALSE,"Cowboy Financials";#N/A,#N/A,FALSE,"Combined";#N/A,#N/A,FALSE,"Valuematrix";#N/A,#N/A,FALSE,"DCFAntony";#N/A,#N/A,FALSE,"DCFCowboy";#N/A,#N/A,FALSE,"DCFCombined"}</definedName>
    <definedName name="none_2_2" hidden="1">{#N/A,#N/A,FALSE,"Antony Financials";#N/A,#N/A,FALSE,"Cowboy Financials";#N/A,#N/A,FALSE,"Combined";#N/A,#N/A,FALSE,"Valuematrix";#N/A,#N/A,FALSE,"DCFAntony";#N/A,#N/A,FALSE,"DCFCowboy";#N/A,#N/A,FALSE,"DCFCombined"}</definedName>
    <definedName name="none_2_3" hidden="1">{#N/A,#N/A,FALSE,"Antony Financials";#N/A,#N/A,FALSE,"Cowboy Financials";#N/A,#N/A,FALSE,"Combined";#N/A,#N/A,FALSE,"Valuematrix";#N/A,#N/A,FALSE,"DCFAntony";#N/A,#N/A,FALSE,"DCFCowboy";#N/A,#N/A,FALSE,"DCFCombined"}</definedName>
    <definedName name="none_2_4" hidden="1">{#N/A,#N/A,FALSE,"Antony Financials";#N/A,#N/A,FALSE,"Cowboy Financials";#N/A,#N/A,FALSE,"Combined";#N/A,#N/A,FALSE,"Valuematrix";#N/A,#N/A,FALSE,"DCFAntony";#N/A,#N/A,FALSE,"DCFCowboy";#N/A,#N/A,FALSE,"DCFCombined"}</definedName>
    <definedName name="none_2_5" hidden="1">{#N/A,#N/A,FALSE,"Antony Financials";#N/A,#N/A,FALSE,"Cowboy Financials";#N/A,#N/A,FALSE,"Combined";#N/A,#N/A,FALSE,"Valuematrix";#N/A,#N/A,FALSE,"DCFAntony";#N/A,#N/A,FALSE,"DCFCowboy";#N/A,#N/A,FALSE,"DCFCombined"}</definedName>
    <definedName name="none_3" hidden="1">{#N/A,#N/A,FALSE,"Antony Financials";#N/A,#N/A,FALSE,"Cowboy Financials";#N/A,#N/A,FALSE,"Combined";#N/A,#N/A,FALSE,"Valuematrix";#N/A,#N/A,FALSE,"DCFAntony";#N/A,#N/A,FALSE,"DCFCowboy";#N/A,#N/A,FALSE,"DCFCombined"}</definedName>
    <definedName name="none_3_1" hidden="1">{#N/A,#N/A,FALSE,"Antony Financials";#N/A,#N/A,FALSE,"Cowboy Financials";#N/A,#N/A,FALSE,"Combined";#N/A,#N/A,FALSE,"Valuematrix";#N/A,#N/A,FALSE,"DCFAntony";#N/A,#N/A,FALSE,"DCFCowboy";#N/A,#N/A,FALSE,"DCFCombined"}</definedName>
    <definedName name="none_3_2" hidden="1">{#N/A,#N/A,FALSE,"Antony Financials";#N/A,#N/A,FALSE,"Cowboy Financials";#N/A,#N/A,FALSE,"Combined";#N/A,#N/A,FALSE,"Valuematrix";#N/A,#N/A,FALSE,"DCFAntony";#N/A,#N/A,FALSE,"DCFCowboy";#N/A,#N/A,FALSE,"DCFCombined"}</definedName>
    <definedName name="none_3_3" hidden="1">{#N/A,#N/A,FALSE,"Antony Financials";#N/A,#N/A,FALSE,"Cowboy Financials";#N/A,#N/A,FALSE,"Combined";#N/A,#N/A,FALSE,"Valuematrix";#N/A,#N/A,FALSE,"DCFAntony";#N/A,#N/A,FALSE,"DCFCowboy";#N/A,#N/A,FALSE,"DCFCombined"}</definedName>
    <definedName name="none_3_4" hidden="1">{#N/A,#N/A,FALSE,"Antony Financials";#N/A,#N/A,FALSE,"Cowboy Financials";#N/A,#N/A,FALSE,"Combined";#N/A,#N/A,FALSE,"Valuematrix";#N/A,#N/A,FALSE,"DCFAntony";#N/A,#N/A,FALSE,"DCFCowboy";#N/A,#N/A,FALSE,"DCFCombined"}</definedName>
    <definedName name="none_3_5" hidden="1">{#N/A,#N/A,FALSE,"Antony Financials";#N/A,#N/A,FALSE,"Cowboy Financials";#N/A,#N/A,FALSE,"Combined";#N/A,#N/A,FALSE,"Valuematrix";#N/A,#N/A,FALSE,"DCFAntony";#N/A,#N/A,FALSE,"DCFCowboy";#N/A,#N/A,FALSE,"DCFCombined"}</definedName>
    <definedName name="none_4" hidden="1">{#N/A,#N/A,FALSE,"Antony Financials";#N/A,#N/A,FALSE,"Cowboy Financials";#N/A,#N/A,FALSE,"Combined";#N/A,#N/A,FALSE,"Valuematrix";#N/A,#N/A,FALSE,"DCFAntony";#N/A,#N/A,FALSE,"DCFCowboy";#N/A,#N/A,FALSE,"DCFCombined"}</definedName>
    <definedName name="none_4_1" hidden="1">{#N/A,#N/A,FALSE,"Antony Financials";#N/A,#N/A,FALSE,"Cowboy Financials";#N/A,#N/A,FALSE,"Combined";#N/A,#N/A,FALSE,"Valuematrix";#N/A,#N/A,FALSE,"DCFAntony";#N/A,#N/A,FALSE,"DCFCowboy";#N/A,#N/A,FALSE,"DCFCombined"}</definedName>
    <definedName name="none_4_2" hidden="1">{#N/A,#N/A,FALSE,"Antony Financials";#N/A,#N/A,FALSE,"Cowboy Financials";#N/A,#N/A,FALSE,"Combined";#N/A,#N/A,FALSE,"Valuematrix";#N/A,#N/A,FALSE,"DCFAntony";#N/A,#N/A,FALSE,"DCFCowboy";#N/A,#N/A,FALSE,"DCFCombined"}</definedName>
    <definedName name="none_4_3" hidden="1">{#N/A,#N/A,FALSE,"Antony Financials";#N/A,#N/A,FALSE,"Cowboy Financials";#N/A,#N/A,FALSE,"Combined";#N/A,#N/A,FALSE,"Valuematrix";#N/A,#N/A,FALSE,"DCFAntony";#N/A,#N/A,FALSE,"DCFCowboy";#N/A,#N/A,FALSE,"DCFCombined"}</definedName>
    <definedName name="none_4_4" hidden="1">{#N/A,#N/A,FALSE,"Antony Financials";#N/A,#N/A,FALSE,"Cowboy Financials";#N/A,#N/A,FALSE,"Combined";#N/A,#N/A,FALSE,"Valuematrix";#N/A,#N/A,FALSE,"DCFAntony";#N/A,#N/A,FALSE,"DCFCowboy";#N/A,#N/A,FALSE,"DCFCombined"}</definedName>
    <definedName name="none_4_5" hidden="1">{#N/A,#N/A,FALSE,"Antony Financials";#N/A,#N/A,FALSE,"Cowboy Financials";#N/A,#N/A,FALSE,"Combined";#N/A,#N/A,FALSE,"Valuematrix";#N/A,#N/A,FALSE,"DCFAntony";#N/A,#N/A,FALSE,"DCFCowboy";#N/A,#N/A,FALSE,"DCFCombined"}</definedName>
    <definedName name="none_5" hidden="1">{#N/A,#N/A,FALSE,"Antony Financials";#N/A,#N/A,FALSE,"Cowboy Financials";#N/A,#N/A,FALSE,"Combined";#N/A,#N/A,FALSE,"Valuematrix";#N/A,#N/A,FALSE,"DCFAntony";#N/A,#N/A,FALSE,"DCFCowboy";#N/A,#N/A,FALSE,"DCFCombined"}</definedName>
    <definedName name="none_5_1" hidden="1">{#N/A,#N/A,FALSE,"Antony Financials";#N/A,#N/A,FALSE,"Cowboy Financials";#N/A,#N/A,FALSE,"Combined";#N/A,#N/A,FALSE,"Valuematrix";#N/A,#N/A,FALSE,"DCFAntony";#N/A,#N/A,FALSE,"DCFCowboy";#N/A,#N/A,FALSE,"DCFCombined"}</definedName>
    <definedName name="none_5_2" hidden="1">{#N/A,#N/A,FALSE,"Antony Financials";#N/A,#N/A,FALSE,"Cowboy Financials";#N/A,#N/A,FALSE,"Combined";#N/A,#N/A,FALSE,"Valuematrix";#N/A,#N/A,FALSE,"DCFAntony";#N/A,#N/A,FALSE,"DCFCowboy";#N/A,#N/A,FALSE,"DCFCombined"}</definedName>
    <definedName name="none_5_3" hidden="1">{#N/A,#N/A,FALSE,"Antony Financials";#N/A,#N/A,FALSE,"Cowboy Financials";#N/A,#N/A,FALSE,"Combined";#N/A,#N/A,FALSE,"Valuematrix";#N/A,#N/A,FALSE,"DCFAntony";#N/A,#N/A,FALSE,"DCFCowboy";#N/A,#N/A,FALSE,"DCFCombined"}</definedName>
    <definedName name="none_5_4" hidden="1">{#N/A,#N/A,FALSE,"Antony Financials";#N/A,#N/A,FALSE,"Cowboy Financials";#N/A,#N/A,FALSE,"Combined";#N/A,#N/A,FALSE,"Valuematrix";#N/A,#N/A,FALSE,"DCFAntony";#N/A,#N/A,FALSE,"DCFCowboy";#N/A,#N/A,FALSE,"DCFCombined"}</definedName>
    <definedName name="none_5_5" hidden="1">{#N/A,#N/A,FALSE,"Antony Financials";#N/A,#N/A,FALSE,"Cowboy Financials";#N/A,#N/A,FALSE,"Combined";#N/A,#N/A,FALSE,"Valuematrix";#N/A,#N/A,FALSE,"DCFAntony";#N/A,#N/A,FALSE,"DCFCowboy";#N/A,#N/A,FALSE,"DCFCombined"}</definedName>
    <definedName name="NonExemptCarAllowance">#REF!</definedName>
    <definedName name="NonExemptLastHours">#REF!</definedName>
    <definedName name="nono">#N/A</definedName>
    <definedName name="NonOpExp">#REF!</definedName>
    <definedName name="nor">#REF!</definedName>
    <definedName name="NORDICWEEK">#REF!</definedName>
    <definedName name="norm">#REF!</definedName>
    <definedName name="NORTEL_BOOK">#REF!</definedName>
    <definedName name="NORTEL_NAME">#REF!</definedName>
    <definedName name="NORTEL_TYPE">#REF!</definedName>
    <definedName name="not" hidden="1">{"International Total",#N/A,FALSE,"Sheet1";"Mexico (5)",#N/A,FALSE,"Sheet1";"Mexico (37)",#N/A,FALSE,"Sheet1";"Puerto Rico (10)",#N/A,FALSE,"Sheet1"}</definedName>
    <definedName name="Note\1">#REF!</definedName>
    <definedName name="Note\2">#REF!</definedName>
    <definedName name="Note\3">#REF!</definedName>
    <definedName name="Note\4">#REF!</definedName>
    <definedName name="notes">#REF!</definedName>
    <definedName name="notes_con">'[14]דוח מתכונת הגשה מאוחד'!$H$80:$L$168</definedName>
    <definedName name="Notes_FooterType">"INTERNAL"</definedName>
    <definedName name="Notes_Rec">#REF!</definedName>
    <definedName name="NOtherAssets">#REF!</definedName>
    <definedName name="nothing">#REF!</definedName>
    <definedName name="nothing2" hidden="1">{"umarea",#N/A,FALSE,"Starting Cost";"umagesex",#N/A,FALSE,"Starting Cost";"umbenlim",#N/A,FALSE,"Starting Cost";"umprovdisc",#N/A,FALSE,"Starting Cost";"umother",#N/A,FALSE,"Starting Cost";"umtrend",#N/A,FALSE,"Starting Cost"}</definedName>
    <definedName name="notre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ou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_1" hidden="1">{#N/A,#N/A,FALSE,"Pharm";#N/A,#N/A,FALSE,"WWCM"}</definedName>
    <definedName name="nouv_2" hidden="1">{#N/A,#N/A,FALSE,"Pharm";#N/A,#N/A,FALSE,"WWCM"}</definedName>
    <definedName name="nouv_3" hidden="1">{#N/A,#N/A,FALSE,"Pharm";#N/A,#N/A,FALSE,"WWCM"}</definedName>
    <definedName name="nouv_4" hidden="1">{#N/A,#N/A,FALSE,"Pharm";#N/A,#N/A,FALSE,"WWCM"}</definedName>
    <definedName name="nov">#REF!</definedName>
    <definedName name="NOV_ACT">#REF!</definedName>
    <definedName name="NOV_AOP">#REF!</definedName>
    <definedName name="NOV_BUD">#REF!</definedName>
    <definedName name="NOV_TB">#REF!</definedName>
    <definedName name="NOV_Vlookup">#REF!</definedName>
    <definedName name="noviembre">#REF!</definedName>
    <definedName name="ñp" hidden="1">{#N/A,"PURCHM",FALSE,"Business Analysis";#N/A,"SPADD",FALSE,"Business Analysis"}</definedName>
    <definedName name="npat">#REF!</definedName>
    <definedName name="npc">#REF!</definedName>
    <definedName name="NPLRP">#REF!</definedName>
    <definedName name="NPV_calc">#REF!</definedName>
    <definedName name="NQUIRE_BOOK">#REF!</definedName>
    <definedName name="NQUIRE_NAME">#REF!</definedName>
    <definedName name="NQUIRE_TYPE">#REF!</definedName>
    <definedName name="NR">#REF!</definedName>
    <definedName name="NRestCash">#REF!</definedName>
    <definedName name="NRR">Investor_Deck_Calculations!$D$23</definedName>
    <definedName name="NRR_BENCHMARK">Investor_Deck_Calculations!$D$24</definedName>
    <definedName name="nsa" hidden="1">{#N/A,#N/A,FALSE,"Sheet1";#N/A,#N/A,FALSE,"STATUS"}</definedName>
    <definedName name="NSF_FEE_INCOME">#REF!</definedName>
    <definedName name="NSN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NSProjectionMethodIndex">#REF!</definedName>
    <definedName name="NSRequiredLevelOfEvidenceItems">#REF!</definedName>
    <definedName name="NSTargetedTestingItems">#REF!</definedName>
    <definedName name="NTA">#REF!</definedName>
    <definedName name="NTYHBTR" hidden="1">{#N/A,#N/A,FALSE,"ALM-ASISC"}</definedName>
    <definedName name="nu">#REF!</definedName>
    <definedName name="nuijh467" hidden="1">{"detail",#N/A,FALSE,"mfg";"summary",#N/A,FALSE,"mfg"}</definedName>
    <definedName name="num">#N/A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DOCS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brand_specialty_curr" hidden="1">#REF!</definedName>
    <definedName name="num_rx_claims_brand_specialty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mac_specialty_curr" hidden="1">#REF!</definedName>
    <definedName name="num_rx_claims_mac_specialty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rx_claims_non_mac_specialty_curr" hidden="1">#REF!</definedName>
    <definedName name="num_rx_claims_non_mac_specialty_prior" hidden="1">#REF!</definedName>
    <definedName name="num_specialty_brand_formulary_claims_curr" hidden="1">#REF!</definedName>
    <definedName name="num_specialty_brand_formulary_claims_prior" hidden="1">#REF!</definedName>
    <definedName name="num_specialty_generic_claims_curr" hidden="1">#REF!</definedName>
    <definedName name="num_specialty_generic_claims_prior" hidden="1">#REF!</definedName>
    <definedName name="num_specialty_non_brand_formulary_claims_curr" hidden="1">#REF!</definedName>
    <definedName name="num_specialty_non_brand_formulary_claims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">#REF!</definedName>
    <definedName name="Number_of_Payments">MATCH(0.01,[0]!End_Bal,-1)+1</definedName>
    <definedName name="Number_of_Projections">#REF!</definedName>
    <definedName name="Number_of_Selections">'[48]חישובי המדגם'!$F$1241</definedName>
    <definedName name="NumberAuthorized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SubGroupsSelected" hidden="1">#REF!</definedName>
    <definedName name="Numeric">#REF!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">#REF!</definedName>
    <definedName name="nv_act">#REF!</definedName>
    <definedName name="nv_pas">#REF!</definedName>
    <definedName name="nvs_SFD_QOU">"RDC - ORDC SHENZHEN"</definedName>
    <definedName name="nvs_SFV_QOU">"300563"</definedName>
    <definedName name="NvsASD">"V2007-12-31"</definedName>
    <definedName name="NvsAutoDrillOk">"VN"</definedName>
    <definedName name="NVSDEFAULTDRILL">"\\HOUFPS26A\FINPACK\DRILLDOWN\LEDGER_DRILLDOWN"</definedName>
    <definedName name="NvsElapsedTime">0.0218865740753245</definedName>
    <definedName name="NvsEndTime">39125.4490625</definedName>
    <definedName name="NvsInstanceHook">"CloseNplosion"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"V1900-01-01"</definedName>
    <definedName name="NvsPanelSetid">"VEPPCO"</definedName>
    <definedName name="NvsReqBU">"V654"</definedName>
    <definedName name="NvsReqBUOnly">"VN"</definedName>
    <definedName name="NvsSkipDetailStyle" hidden="1">1</definedName>
    <definedName name="NvsStyleNme" hidden="1">"Amt_000s.xls"</definedName>
    <definedName name="NvsTransLed">"VN"</definedName>
    <definedName name="NvsTreeASD">"V2007-12-31"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OPERATING_UNIT" hidden="1">"OPER_UNIT_TBL"</definedName>
    <definedName name="NvsValTbl.PRODUCT">"PRODUCT_TBL"</definedName>
    <definedName name="NWC">#REF!</definedName>
    <definedName name="nwc_rate">#REF!</definedName>
    <definedName name="nwc_requirement">#REF!</definedName>
    <definedName name="NWCMargin">#REF!</definedName>
    <definedName name="ny">#REF!</definedName>
    <definedName name="NYJTK7I6" hidden="1">{#N/A,#N/A,FALSE,"ALM-ASISC"}</definedName>
    <definedName name="o" hidden="1">{#N/A,#N/A,FALSE,"New Depr Sch-150% DB";#N/A,#N/A,FALSE,"Cash Flows RLP";#N/A,#N/A,FALSE,"IRR";#N/A,#N/A,FALSE,"Proforma IS";#N/A,#N/A,FALSE,"Assumptions"}</definedName>
    <definedName name="o_1" hidden="1">{#N/A,#N/A,FALSE,"New Depr Sch-150% DB";#N/A,#N/A,FALSE,"Cash Flows RLP";#N/A,#N/A,FALSE,"IRR";#N/A,#N/A,FALSE,"Proforma IS";#N/A,#N/A,FALSE,"Assumptions"}</definedName>
    <definedName name="Object_ID">#REF!</definedName>
    <definedName name="Objekte">#REF!</definedName>
    <definedName name="obl" hidden="1">{#N/A,#N/A,FALSE,"Summary";#N/A,#N/A,FALSE,"Projections";#N/A,#N/A,FALSE,"Mkt Mults";#N/A,#N/A,FALSE,"DCF";#N/A,#N/A,FALSE,"Accr Dil";#N/A,#N/A,FALSE,"PIC LBO";#N/A,#N/A,FALSE,"MULT10_4";#N/A,#N/A,FALSE,"CBI LBO"}</definedName>
    <definedName name="OBSA">#REF!</definedName>
    <definedName name="OBSAFI">#REF!</definedName>
    <definedName name="oc">#REF!</definedName>
    <definedName name="ocase">#REF!</definedName>
    <definedName name="Occupation">#REF!</definedName>
    <definedName name="OCS___Subcontractors___Clalit_64727">'[10]GL-PC'!#REF!</definedName>
    <definedName name="OCT_ACT">#REF!</definedName>
    <definedName name="OCT_AOP">#REF!</definedName>
    <definedName name="OCT_BUD">#REF!</definedName>
    <definedName name="OCT_TB_18">#REF!</definedName>
    <definedName name="OD">#REF!</definedName>
    <definedName name="ode">#REF!</definedName>
    <definedName name="oem">#REF!</definedName>
    <definedName name="OFFER">#REF!</definedName>
    <definedName name="office">#REF!</definedName>
    <definedName name="office_dbf">#REF!</definedName>
    <definedName name="Office_Expense">'[10]GL-PC'!#REF!</definedName>
    <definedName name="office_rcn">#REF!</definedName>
    <definedName name="Office_Supplies">'[10]GL-PC'!#REF!</definedName>
    <definedName name="officers_compensation">#REF!</definedName>
    <definedName name="OFFICES">#REF!</definedName>
    <definedName name="offpr">#REF!</definedName>
    <definedName name="OFFSHORE">#REF!</definedName>
    <definedName name="OFJGIQ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XCom">#REF!</definedName>
    <definedName name="OFXdep">#REF!</definedName>
    <definedName name="OFXfac">#REF!</definedName>
    <definedName name="oggie" hidden="1">{#N/A,#N/A,FALSE,"Taxblinc";#N/A,#N/A,FALSE,"Rsvsacls"}</definedName>
    <definedName name="ogkvsfj" hidden="1">{#N/A,#N/A,FALSE,"Model";#N/A,#N/A,FALSE,"Division"}</definedName>
    <definedName name="oi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LKULY" hidden="1">{#N/A,#N/A,FALSE,"PMTABB";#N/A,#N/A,FALSE,"PMTABB"}</definedName>
    <definedName name="OIM">#REF!</definedName>
    <definedName name="oimn" hidden="1">{"QTD_PRS",#N/A,FALSE,"QTD"}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{"AS REP",#N/A,FALSE,"EEFSNAP2";"PROP",#N/A,FALSE,"EEFSNAP2";"RISKS",#N/A,FALSE,"EEFSNAP2";"VIEW ALL",#N/A,FALSE,"EEFSNAP2"}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JJSML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k" hidden="1">#REF!</definedName>
    <definedName name="OK_1" hidden="1">{#N/A,#N/A,FALSE,"REPORT"}</definedName>
    <definedName name="OK_2" hidden="1">{#N/A,#N/A,FALSE,"REPORT"}</definedName>
    <definedName name="OK_3" hidden="1">{#N/A,#N/A,FALSE,"REPORT"}</definedName>
    <definedName name="OK_4" hidden="1">{#N/A,#N/A,FALSE,"REPORT"}</definedName>
    <definedName name="okay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jfnf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>#REF!</definedName>
    <definedName name="old2stb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2stb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PPS">#REF!</definedName>
    <definedName name="oldscen">#REF!</definedName>
    <definedName name="OLE_LINK1">#REF!</definedName>
    <definedName name="olk" hidden="1">{"summary",#N/A,FALSE,"2000 vs 1999";"detail",#N/A,FALSE,"2000 vs 1999"}</definedName>
    <definedName name="OLRESCONTRACT">#REF!</definedName>
    <definedName name="OLRESDEPT">#REF!</definedName>
    <definedName name="OLRESRET1">#REF!</definedName>
    <definedName name="OMG">#REF!</definedName>
    <definedName name="ON">#REF!</definedName>
    <definedName name="one" hidden="1">#REF!,#REF!</definedName>
    <definedName name="onex">#REF!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>#REF!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Book_Settings_AllowResize" hidden="1">"0"</definedName>
    <definedName name="OO_Book_Settings_BGColor" hidden="1">""</definedName>
    <definedName name="OO_Book_Settings_CellBGColor" hidden="1">""</definedName>
    <definedName name="OO_Book_Settings_Destination" hidden="1">"\\secweb01\reports\TM1NetPlan.xml"</definedName>
    <definedName name="OO_Book_Settings_Footer" hidden="1">""</definedName>
    <definedName name="OO_Book_Settings_Header" hidden="1">""</definedName>
    <definedName name="OO_Book_Settings_HorizontalCenter" hidden="1">"0"</definedName>
    <definedName name="OO_Book_Settings_IgnoreNoPublishWarning" hidden="1">"0"</definedName>
    <definedName name="OO_Book_Settings_Menu" hidden="1">"menu_NewScoreCard.xml"</definedName>
    <definedName name="OO_Book_Settings_MenuType" hidden="1">"XML"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"0"</definedName>
    <definedName name="OO_Book_Settings_TBUpdate" hidden="1">"0"</definedName>
    <definedName name="OO_Book_Settings_TBWorksheets" hidden="1">"0"</definedName>
    <definedName name="OO_Book_Settings_TBZoomIn" hidden="1">"0"</definedName>
    <definedName name="OO_Book_Settings_TBZoomOut" hidden="1">"0"</definedName>
    <definedName name="OO_Book_Settings_Toolbar" hidden="1">"0"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"D:\OlapObjectsReports\Reports\TM1NetPlan_xCelsius.xls"</definedName>
    <definedName name="ooioiop">{"'NPCGUIDELINES'!$A$1:$J$41"}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>#REF!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2" hidden="1">{#N/A,#N/A,FALSE,"REPORT"}</definedName>
    <definedName name="ooo_3" hidden="1">{#N/A,#N/A,FALSE,"REPORT"}</definedName>
    <definedName name="ooo_4" hidden="1">{#N/A,#N/A,FALSE,"REPORT"}</definedName>
    <definedName name="oooe" hidden="1">{#N/A,#N/A,FALSE,"Detailed";#N/A,#N/A,FALSE,"Total";#N/A,#N/A,FALSE,"Detailed (2)"}</definedName>
    <definedName name="oooe_1" hidden="1">{#N/A,#N/A,FALSE,"Detailed";#N/A,#N/A,FALSE,"Total";#N/A,#N/A,FALSE,"Detailed (2)"}</definedName>
    <definedName name="OOOO" hidden="1">{#N/A,#N/A,FALSE,"Aging Summary";#N/A,#N/A,FALSE,"Ratio Analysis";#N/A,#N/A,FALSE,"Test 120 Day Accts";#N/A,#N/A,FALSE,"Tickmarks"}</definedName>
    <definedName name="OOOOO" hidden="1">{#N/A,#N/A,FALSE,"Aging Summary";#N/A,#N/A,FALSE,"Ratio Analysis";#N/A,#N/A,FALSE,"Test 120 Day Accts";#N/A,#N/A,FALSE,"Tickmarks"}</definedName>
    <definedName name="OOOOOO" hidden="1">{#N/A,#N/A,FALSE,"Aging Summary";#N/A,#N/A,FALSE,"Ratio Analysis";#N/A,#N/A,FALSE,"Test 120 Day Accts";#N/A,#N/A,FALSE,"Tickmarks"}</definedName>
    <definedName name="OOOOOOOO" hidden="1">{#N/A,#N/A,FALSE,"Aging Summary";#N/A,#N/A,FALSE,"Ratio Analysis";#N/A,#N/A,FALSE,"Test 120 Day Accts";#N/A,#N/A,FALSE,"Tickmarks"}</definedName>
    <definedName name="OOOOOOOOOO" hidden="1">{#N/A,#N/A,FALSE,"Aging Summary";#N/A,#N/A,FALSE,"Ratio Analysis";#N/A,#N/A,FALSE,"Test 120 Day Accts";#N/A,#N/A,FALSE,"Tickmarks"}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P">#REF!</definedName>
    <definedName name="op_case">#REF!</definedName>
    <definedName name="op_cash">#REF!</definedName>
    <definedName name="Op_Margin">#REF!</definedName>
    <definedName name="op_switch">#REF!</definedName>
    <definedName name="opcase">#REF!</definedName>
    <definedName name="OPEB">#REF!</definedName>
    <definedName name="Open_Click">[0]!Open_Click</definedName>
    <definedName name="open_file" localSheetId="1">[31]!open_file</definedName>
    <definedName name="open_file" localSheetId="6">[31]!open_file</definedName>
    <definedName name="open_file">[31]!open_file</definedName>
    <definedName name="open_page">#REF!</definedName>
    <definedName name="Open_Price">#REF!</definedName>
    <definedName name="opendbs">{"fis.dbo.r1_datasum"}</definedName>
    <definedName name="opendbs1">{"fis.dbo.r1_datasum"}</definedName>
    <definedName name="opening_balance">#REF!</definedName>
    <definedName name="opening_years">#REF!</definedName>
    <definedName name="OpenMadad">#REF!</definedName>
    <definedName name="OPERATE">#REF!</definedName>
    <definedName name="Operating_HP">#REF!</definedName>
    <definedName name="operating_losses">#REF!</definedName>
    <definedName name="OperatingAvg_HP">#REF!</definedName>
    <definedName name="Operation">#REF!</definedName>
    <definedName name="Operations">#REF!</definedName>
    <definedName name="OperMarginTable">#REF!</definedName>
    <definedName name="OPEX_Y1">Investor_Deck_Calculations!$D$59</definedName>
    <definedName name="OPEX_Y2">Investor_Deck_Calculations!$D$60</definedName>
    <definedName name="OPEX_Y3">Investor_Deck_Calculations!$D$61</definedName>
    <definedName name="OPEX_Y4">Investor_Deck_Calculations!$D$62</definedName>
    <definedName name="OPEX_Y5">Investor_Deck_Calculations!$D$63</definedName>
    <definedName name="OPEX1">#REF!</definedName>
    <definedName name="OPEX2">#REF!</definedName>
    <definedName name="opex3">#REF!</definedName>
    <definedName name="OPEX4">#REF!</definedName>
    <definedName name="OPEX5">#REF!</definedName>
    <definedName name="OPEXP_Region">#REF!</definedName>
    <definedName name="OPEXP_Region2">#REF!</definedName>
    <definedName name="OPEXPVARIABLE">#REF!</definedName>
    <definedName name="OpIncHigh">#REF!</definedName>
    <definedName name="OpIncLow">#REF!</definedName>
    <definedName name="opinion_toggle">#REF!</definedName>
    <definedName name="opiu" hidden="1">{"Comp_of_Price_Effect",#N/A,FALSE,"QTRDPVAR"}</definedName>
    <definedName name="oplk" hidden="1">{"Page1",#N/A,FALSE,"OpExJanvsBud";"Page2",#N/A,FALSE,"OpExJanvsBud"}</definedName>
    <definedName name="opndixm" hidden="1">{"detail",#N/A,FALSE,"mfg";"summary",#N/A,FALSE,"mfg"}</definedName>
    <definedName name="ops_hc">#REF!</definedName>
    <definedName name="OpsExpenses">#REF!</definedName>
    <definedName name="OPSTMT">#REF!</definedName>
    <definedName name="opt">#REF!</definedName>
    <definedName name="OPTexponents">"0 3 3 6"</definedName>
    <definedName name="option">#REF!,#REF!,#REF!,#REF!,#REF!,#REF!,#REF!,#REF!,#REF!,#REF!</definedName>
    <definedName name="Option_value">#REF!</definedName>
    <definedName name="OptionPrice">#REF!</definedName>
    <definedName name="OptionPrice1">#REF!</definedName>
    <definedName name="OptionPrice2">#REF!</definedName>
    <definedName name="OptionPrice3">#REF!</definedName>
    <definedName name="OptionPrice4">#REF!</definedName>
    <definedName name="OptionProceeds">#REF!</definedName>
    <definedName name="Options">#REF!</definedName>
    <definedName name="Options_Balance">#REF!</definedName>
    <definedName name="Options_Exercised">#REF!</definedName>
    <definedName name="Options_Exercised_WA">#REF!</definedName>
    <definedName name="Options_Exercised_Year">#REF!</definedName>
    <definedName name="Options_Granted">#REF!</definedName>
    <definedName name="Options1">#REF!</definedName>
    <definedName name="Options2">#REF!</definedName>
    <definedName name="Options3">#REF!</definedName>
    <definedName name="Options4">#REF!</definedName>
    <definedName name="OptionsToggle">#REF!</definedName>
    <definedName name="OptionsTrig">#REF!</definedName>
    <definedName name="OptionType">#REF!</definedName>
    <definedName name="OPTvec">"1 1 5 1 2 0 0 0 0 0 0 8 8 2 19 30 1 1 0 1 1 0 1 0 1 0 0 0 0 2 1 0 100 300 2 0 0 0 12 ý1 0 0 2"</definedName>
    <definedName name="ORA">#REF!</definedName>
    <definedName name="ORAFI">#REF!</definedName>
    <definedName name="orders">#N/A</definedName>
    <definedName name="OrderTable" hidden="1">#REF!</definedName>
    <definedName name="orig.incomestmt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ORIGINAL">#REF!</definedName>
    <definedName name="Original_COS">#REF!</definedName>
    <definedName name="Original_Revenue_Rollup">#REF!</definedName>
    <definedName name="ORIGLESS">#REF!</definedName>
    <definedName name="oRTRONICS">#REF!</definedName>
    <definedName name="oss" hidden="1">{"Monthly 1999 Stats",#N/A,FALSE,"Months";"Monthly 1999 IS",#N/A,FALSE,"Months"}</definedName>
    <definedName name="OTHCOS">#REF!</definedName>
    <definedName name="other">#REF!</definedName>
    <definedName name="Other_1">#REF!</definedName>
    <definedName name="Other_2">#REF!</definedName>
    <definedName name="Other_3">#REF!</definedName>
    <definedName name="Other_4">#REF!</definedName>
    <definedName name="Other_5">#REF!</definedName>
    <definedName name="other_assets">#REF!</definedName>
    <definedName name="Other_Assets_1">#REF!</definedName>
    <definedName name="Other_Assets_2">#REF!</definedName>
    <definedName name="Other_Assets_2002">#REF!</definedName>
    <definedName name="Other_Assets_3">#REF!</definedName>
    <definedName name="Other_Assets_4">#REF!</definedName>
    <definedName name="Other_Assets_5">#REF!</definedName>
    <definedName name="other_assets_rate">#REF!</definedName>
    <definedName name="Other_Current_1">#REF!</definedName>
    <definedName name="Other_Current_2">#REF!</definedName>
    <definedName name="Other_Current_3">#REF!</definedName>
    <definedName name="Other_Current_4">#REF!</definedName>
    <definedName name="Other_Current_5">#REF!</definedName>
    <definedName name="other_dep">#REF!</definedName>
    <definedName name="other_dep_appl1">#REF!</definedName>
    <definedName name="other_dep_appl2">#REF!</definedName>
    <definedName name="other_dep_pmt1">#REF!</definedName>
    <definedName name="other_dep_pmt2">#REF!</definedName>
    <definedName name="other_discrate1">#REF!</definedName>
    <definedName name="other_discrate2">#REF!</definedName>
    <definedName name="other_discrate3">#REF!</definedName>
    <definedName name="other_discrate4">#REF!</definedName>
    <definedName name="other_discrate5">#REF!</definedName>
    <definedName name="Other_EBIT_Margin">#REF!</definedName>
    <definedName name="Other_EBITDA">#REF!</definedName>
    <definedName name="Other_EKY">#REF!</definedName>
    <definedName name="Other_legal_services">'[10]GL-PC'!#REF!</definedName>
    <definedName name="Other_Margin">#REF!</definedName>
    <definedName name="Other_Noncurrent_1">#REF!</definedName>
    <definedName name="Other_Noncurrent_2">#REF!</definedName>
    <definedName name="Other_Noncurrent_3">#REF!</definedName>
    <definedName name="Other_Noncurrent_4">#REF!</definedName>
    <definedName name="Other_Noncurrent_5">#REF!</definedName>
    <definedName name="other_payables">#REF!</definedName>
    <definedName name="Other_R_D_Expenses">'[10]GL-PC'!#REF!</definedName>
    <definedName name="Other_Revenue">#REF!</definedName>
    <definedName name="Other_Sales">#REF!</definedName>
    <definedName name="other_value1">#REF!</definedName>
    <definedName name="other_value2">#REF!</definedName>
    <definedName name="other_value3">#REF!</definedName>
    <definedName name="other_value4">#REF!</definedName>
    <definedName name="other_value5">#REF!</definedName>
    <definedName name="Other_WKY">#REF!</definedName>
    <definedName name="OTHER1">#REF!</definedName>
    <definedName name="other2">#REF!</definedName>
    <definedName name="other33" hidden="1">{#N/A,#N/A,FALSE,"Pharm";#N/A,#N/A,FALSE,"WWCM"}</definedName>
    <definedName name="other33_1" hidden="1">{#N/A,#N/A,FALSE,"Pharm";#N/A,#N/A,FALSE,"WWCM"}</definedName>
    <definedName name="other33_2" hidden="1">{#N/A,#N/A,FALSE,"Pharm";#N/A,#N/A,FALSE,"WWCM"}</definedName>
    <definedName name="other33_3" hidden="1">{#N/A,#N/A,FALSE,"Pharm";#N/A,#N/A,FALSE,"WWCM"}</definedName>
    <definedName name="other33_4" hidden="1">{#N/A,#N/A,FALSE,"Pharm";#N/A,#N/A,FALSE,"WWCM"}</definedName>
    <definedName name="OtherA">#REF!</definedName>
    <definedName name="OtherAssets">#REF!</definedName>
    <definedName name="OtherB">#REF!</definedName>
    <definedName name="othercost">#REF!</definedName>
    <definedName name="OtherCurrentAssets">#REF!</definedName>
    <definedName name="OtherCurrentLiabilities">#REF!</definedName>
    <definedName name="OtherLabel1">#REF!</definedName>
    <definedName name="OtherLabel2">#REF!</definedName>
    <definedName name="OtherLabel3">#REF!</definedName>
    <definedName name="OtherLiabilities">#REF!</definedName>
    <definedName name="OtherLongTermAssets">#REF!</definedName>
    <definedName name="OtherLongTermLiabilities">#REF!</definedName>
    <definedName name="othermar" hidden="1">{#N/A,#N/A,FALSE,"Pharm";#N/A,#N/A,FALSE,"WWCM"}</definedName>
    <definedName name="othermar_1" hidden="1">{#N/A,#N/A,FALSE,"Pharm";#N/A,#N/A,FALSE,"WWCM"}</definedName>
    <definedName name="othermar_2" hidden="1">{#N/A,#N/A,FALSE,"Pharm";#N/A,#N/A,FALSE,"WWCM"}</definedName>
    <definedName name="othermar_3" hidden="1">{#N/A,#N/A,FALSE,"Pharm";#N/A,#N/A,FALSE,"WWCM"}</definedName>
    <definedName name="othermar_4" hidden="1">{#N/A,#N/A,FALSE,"Pharm";#N/A,#N/A,FALSE,"WWCM"}</definedName>
    <definedName name="othername1">#REF!</definedName>
    <definedName name="othername2">#REF!</definedName>
    <definedName name="othername3">#REF!</definedName>
    <definedName name="othername4">#REF!</definedName>
    <definedName name="othername5">#REF!</definedName>
    <definedName name="othernbv">#REF!</definedName>
    <definedName name="OtherNonCashItems">#REF!</definedName>
    <definedName name="OtherNonOperatingExpense">#REF!</definedName>
    <definedName name="OtherOperatingExpense">#REF!</definedName>
    <definedName name="OtherOpExp">#REF!</definedName>
    <definedName name="OtherReceivables">#REF!</definedName>
    <definedName name="OtherRev_Aus">#REF!</definedName>
    <definedName name="OtherRev_Canada">#REF!</definedName>
    <definedName name="OtherRev_USA">#REF!</definedName>
    <definedName name="OtherRiskPremium">#REF!</definedName>
    <definedName name="Others" hidden="1">{"Page 1",#N/A,FALSE,"Sheet1";"Page 2",#N/A,FALSE,"Sheet1"}</definedName>
    <definedName name="Others2009">#REF!</definedName>
    <definedName name="Others2010">#REF!</definedName>
    <definedName name="OTHTOT">#REF!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tgoing_Freight___Other_Delivery_Costs">'[10]GL-PC'!#REF!</definedName>
    <definedName name="Outgoing_Freight_and_shipping_Expense">'[10]GL-PC'!#REF!</definedName>
    <definedName name="OUTLKCOSTDEPT">#REF!</definedName>
    <definedName name="OUTLKEXPDEPT">#REF!</definedName>
    <definedName name="OUTLKEXPMTHS">#REF!</definedName>
    <definedName name="OUTLKEXPRET">#REF!</definedName>
    <definedName name="OUTLKNONREGHC">#REF!</definedName>
    <definedName name="OUTLKREGHC">#REF!</definedName>
    <definedName name="Output">#REF!</definedName>
    <definedName name="OUTPUT1">#REF!</definedName>
    <definedName name="OUTPUT2">#REF!</definedName>
    <definedName name="OutputCurrencyUnitsIn">#REF!</definedName>
    <definedName name="outstanding">#REF!</definedName>
    <definedName name="OVAT">#REF!</definedName>
    <definedName name="over">#REF!</definedName>
    <definedName name="Overhead_COGS">'[10]GL-PC'!#REF!</definedName>
    <definedName name="Overhead_S_M">'[10]GL-PC'!#REF!</definedName>
    <definedName name="owmkib" hidden="1">{"detail",#N/A,FALSE,"mfg";"summary",#N/A,FALSE,"mfg"}</definedName>
    <definedName name="owner">#REF!</definedName>
    <definedName name="Ownership">#REF!</definedName>
    <definedName name="OwnerType">#REF!</definedName>
    <definedName name="p">#REF!</definedName>
    <definedName name="P.Assumptions">#REF!</definedName>
    <definedName name="P.Backup">#REF!</definedName>
    <definedName name="P.BalanceSheet">#REF!</definedName>
    <definedName name="P.Base">#REF!</definedName>
    <definedName name="P.CashFlow">#REF!</definedName>
    <definedName name="P.CloseBalSheet">#REF!</definedName>
    <definedName name="P.ControlPanel">#REF!</definedName>
    <definedName name="P.Cover">#REF!</definedName>
    <definedName name="P.Debt">#REF!</definedName>
    <definedName name="P.IncomeStmt">#REF!</definedName>
    <definedName name="P.Inputs">#REF!</definedName>
    <definedName name="P.IntRates">#REF!</definedName>
    <definedName name="p.kh" hidden="1">{#N/A,#N/A,FALSE,"Heat";#N/A,#N/A,FALSE,"DCF";#N/A,#N/A,FALSE,"LBO";#N/A,#N/A,FALSE,"A";#N/A,#N/A,FALSE,"C";#N/A,#N/A,FALSE,"impd";#N/A,#N/A,FALSE,"Accr-Dilu"}</definedName>
    <definedName name="p.ratio">#REF!</definedName>
    <definedName name="P.Returns">#REF!</definedName>
    <definedName name="p_1">#REF!</definedName>
    <definedName name="p_acq_BS">#REF!</definedName>
    <definedName name="p_acq_CFS">#REF!</definedName>
    <definedName name="P_and_L">#REF!</definedName>
    <definedName name="p_Assump">#REF!</definedName>
    <definedName name="p_BSadj">#REF!</definedName>
    <definedName name="p_Contrib">#REF!</definedName>
    <definedName name="p_DAadj">#REF!</definedName>
    <definedName name="p_DAadj2">#REF!</definedName>
    <definedName name="P_L">#REF!</definedName>
    <definedName name="P_L_Dept_yr2">#REF!</definedName>
    <definedName name="P_L_Exp_yr2">#REF!</definedName>
    <definedName name="p_PF_BS">#REF!</definedName>
    <definedName name="p_PF_PL1">#REF!</definedName>
    <definedName name="p_PF_PL2">#REF!</definedName>
    <definedName name="p_PFcfs">#REF!</definedName>
    <definedName name="p_PLadj">#REF!</definedName>
    <definedName name="p_PurchAcc">#REF!</definedName>
    <definedName name="p_recon1">#REF!</definedName>
    <definedName name="p_recon2">#REF!</definedName>
    <definedName name="p_recon3">#REF!</definedName>
    <definedName name="p_redemption1">#REF!</definedName>
    <definedName name="p_redemption2">#REF!</definedName>
    <definedName name="p_Revolver">#REF!</definedName>
    <definedName name="p_S_U">#REF!</definedName>
    <definedName name="p_summary">#REF!</definedName>
    <definedName name="p_Synergies">#REF!</definedName>
    <definedName name="p_tar_BS">#REF!</definedName>
    <definedName name="p_tar_CFS">#REF!</definedName>
    <definedName name="p_tar_PL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4P_claim_paid_curr" hidden="1">#REF!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IFIC_NET">#REF!,#REF!,#REF!</definedName>
    <definedName name="pack" hidden="1">{"table",#N/A,FALSE,"COVER";"income_statement",#N/A,FALSE,"COVER"}</definedName>
    <definedName name="Packaging">#REF!</definedName>
    <definedName name="PAEGJMLF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ge_acq_1">#REF!</definedName>
    <definedName name="page_acq_2">#REF!</definedName>
    <definedName name="page_bs">#REF!</definedName>
    <definedName name="page_capstructure">#REF!</definedName>
    <definedName name="page_captable">#REF!</definedName>
    <definedName name="page_captable2">#REF!</definedName>
    <definedName name="page_cashflow">#REF!</definedName>
    <definedName name="page_creditstats">#REF!</definedName>
    <definedName name="page_depcapex">#REF!</definedName>
    <definedName name="page_is">#REF!</definedName>
    <definedName name="page_isgrowth">#REF!</definedName>
    <definedName name="page_ismargin">#REF!</definedName>
    <definedName name="page_proforma_bs">#REF!</definedName>
    <definedName name="page_returns">#REF!</definedName>
    <definedName name="page_returns2">#REF!</definedName>
    <definedName name="page_returnscal">#REF!</definedName>
    <definedName name="page_salesanalysis">#REF!</definedName>
    <definedName name="page_sensitivity">#REF!</definedName>
    <definedName name="page_summary">#REF!</definedName>
    <definedName name="page_taxsched">#REF!</definedName>
    <definedName name="page_toc">#REF!</definedName>
    <definedName name="Page1">#REF!</definedName>
    <definedName name="page10">#REF!</definedName>
    <definedName name="Page12">#REF!</definedName>
    <definedName name="Page13">#REF!</definedName>
    <definedName name="PAGE1A">#REF!</definedName>
    <definedName name="Page2">#REF!</definedName>
    <definedName name="Page3">#REF!</definedName>
    <definedName name="PAGE3a">#REF!</definedName>
    <definedName name="Page4">#REF!</definedName>
    <definedName name="PAGE4a">#REF!</definedName>
    <definedName name="Page5">#REF!</definedName>
    <definedName name="PAGE5a">#REF!</definedName>
    <definedName name="Page6">#REF!</definedName>
    <definedName name="PAGE6a">#REF!</definedName>
    <definedName name="page6f3">#REF!</definedName>
    <definedName name="page6i">#REF!</definedName>
    <definedName name="page6k">#REF!</definedName>
    <definedName name="page6l">#REF!</definedName>
    <definedName name="Page7">#REF!</definedName>
    <definedName name="Page8">#REF!</definedName>
    <definedName name="page9">#REF!</definedName>
    <definedName name="PageNum">#REF!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aige">#REF!</definedName>
    <definedName name="pakhak" hidden="1">{#N/A,#N/A,FALSE,"PMTABB";#N/A,#N/A,FALSE,"PMTABB"}</definedName>
    <definedName name="Pal_Workbook_GUID">"4LMCEKUSMS3SHX5QNPEA6WVE"</definedName>
    <definedName name="pallav" hidden="1">{#N/A,#N/A,FALSE,"PMTABB";#N/A,#N/A,FALSE,"PMTABB"}</definedName>
    <definedName name="PAOKGFKBG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RAMETERS">#REF!</definedName>
    <definedName name="Parent">#REF!</definedName>
    <definedName name="ParetoBaseCell">#REF!</definedName>
    <definedName name="part">#REF!</definedName>
    <definedName name="PART_I.__FINANCIAL_INFORMATION">#REF!</definedName>
    <definedName name="Partial_or_Full_First_Period">#REF!</definedName>
    <definedName name="PartialBarrier">#REF!</definedName>
    <definedName name="PartialYear">#REF!</definedName>
    <definedName name="partIVa" hidden="1">{#N/A,#N/A,FALSE,"Aging Summary";#N/A,#N/A,FALSE,"Ratio Analysis";#N/A,#N/A,FALSE,"Test 120 Day Accts";#N/A,#N/A,FALSE,"Tickmarks"}</definedName>
    <definedName name="PARTNERS_INITIALS">#REF!</definedName>
    <definedName name="PAS">#REF!</definedName>
    <definedName name="PAS_SH">#REF!</definedName>
    <definedName name="pasimistic">#REF!</definedName>
    <definedName name="PASIV">#REF!</definedName>
    <definedName name="PASMAD">'[1]טורים 98'!$FC$152:$GH$245</definedName>
    <definedName name="PassportNumber">#REF!</definedName>
    <definedName name="paste">#REF!</definedName>
    <definedName name="PasteSpecial">#REF!</definedName>
    <definedName name="Pat">#REF!</definedName>
    <definedName name="Patent_life">#REF!</definedName>
    <definedName name="Patents_Expense">'[10]GL-PC'!#REF!</definedName>
    <definedName name="Patents_return">#REF!</definedName>
    <definedName name="patty" hidden="1">{"PAGE 1",#N/A,FALSE,"WEST_OT"}</definedName>
    <definedName name="Paul_Print_Area">#REF!</definedName>
    <definedName name="paulname">#REF!</definedName>
    <definedName name="PAWHELP" hidden="1">{"'Page 2-4'!$A$1:$O$47","'Page 2-2'!$A$1:$P$58"}</definedName>
    <definedName name="PayableOtherDays">#REF!</definedName>
    <definedName name="PayableTradeDays">#REF!</definedName>
    <definedName name="PAYBACK_DELTA">Investor_Deck_Calculations!$D$83</definedName>
    <definedName name="PAYBACK_VALUE">Investor_Deck_Calculations!$D$82</definedName>
    <definedName name="PayDebt">#REF!</definedName>
    <definedName name="PAYE">#REF!</definedName>
    <definedName name="Payment_Date" localSheetId="1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>DATE(YEAR([0]!Loan_Start),MONTH([0]!Loan_Start)+Payment_Number,DAY([0]!Loan_Start))</definedName>
    <definedName name="Payment_Days">#REF!</definedName>
    <definedName name="PaymentCalcDate">#REF!</definedName>
    <definedName name="Payroll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Payroll_Expense">#REF!</definedName>
    <definedName name="pb" hidden="1">{"net assets",#N/A,FALSE,"summary";"asset turnover",#N/A,FALSE,"summary";"orona",#N/A,FALSE,"summary"}</definedName>
    <definedName name="PBBCol">#REF!</definedName>
    <definedName name="PBCol">#REF!</definedName>
    <definedName name="pbStartPageNumber">1</definedName>
    <definedName name="pbUpdatePageNumbering">TRUE</definedName>
    <definedName name="PBV">#REF!</definedName>
    <definedName name="PC">#REF!</definedName>
    <definedName name="PC_Card_BU">#REF!</definedName>
    <definedName name="PCA" hidden="1">"BL7FKFTY6NDALOTZZF8PFRAS6"</definedName>
    <definedName name="PcntRank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T">#REF!</definedName>
    <definedName name="PC수">#REF!</definedName>
    <definedName name="pd" hidden="1">{"detail",#N/A,FALSE,"mfg";"summary",#N/A,FALSE,"mfg"}</definedName>
    <definedName name="PDA">#REF!</definedName>
    <definedName name="PDATables">#REF!</definedName>
    <definedName name="PE">#REF!</definedName>
    <definedName name="PEBITDACol">#REF!</definedName>
    <definedName name="Pechous" hidden="1">{"FY01_Assets",#N/A,FALSE,"Fin Stmt Budget";"FY01_Liabilities",#N/A,FALSE,"Fin Stmt Budget";"FY01_Inc_Stmt",#N/A,FALSE,"Fin Stmt Budget";"FY01_SOCF",#N/A,FALSE,"Fin Stmt Budget"}</definedName>
    <definedName name="PECol">#REF!</definedName>
    <definedName name="PEflag">#REF!</definedName>
    <definedName name="PEHigh">#REF!</definedName>
    <definedName name="PELow">#REF!</definedName>
    <definedName name="PELTM">#REF!</definedName>
    <definedName name="Pension">#REF!</definedName>
    <definedName name="PENSION_EXP">#REF!</definedName>
    <definedName name="PensionB">#REF!</definedName>
    <definedName name="peoble" hidden="1">{"sales",#N/A,FALSE,"Sales";"sales existing",#N/A,FALSE,"Sales";"sales rd1",#N/A,FALSE,"Sales";"sales rd2",#N/A,FALSE,"Sales"}</definedName>
    <definedName name="PEOGKJMKA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ple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pepe" hidden="1">{#N/A,#N/A,FALSE,"Pharm";#N/A,#N/A,FALSE,"WWCM"}</definedName>
    <definedName name="pepe_1" hidden="1">{#N/A,#N/A,FALSE,"Pharm";#N/A,#N/A,FALSE,"WWCM"}</definedName>
    <definedName name="pepe_2" hidden="1">{#N/A,#N/A,FALSE,"Pharm";#N/A,#N/A,FALSE,"WWCM"}</definedName>
    <definedName name="pepe_3" hidden="1">{#N/A,#N/A,FALSE,"Pharm";#N/A,#N/A,FALSE,"WWCM"}</definedName>
    <definedName name="pepe_4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2" hidden="1">{#N/A,#N/A,FALSE,"Pharm";#N/A,#N/A,FALSE,"WWCM"}</definedName>
    <definedName name="PEPE4_3" hidden="1">{#N/A,#N/A,FALSE,"Pharm";#N/A,#N/A,FALSE,"WWCM"}</definedName>
    <definedName name="PEPE4_4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2" hidden="1">{#N/A,#N/A,FALSE,"Pharm";#N/A,#N/A,FALSE,"WWCM"}</definedName>
    <definedName name="PEPE5_3" hidden="1">{#N/A,#N/A,FALSE,"Pharm";#N/A,#N/A,FALSE,"WWCM"}</definedName>
    <definedName name="PEPE5_4" hidden="1">{#N/A,#N/A,FALSE,"Pharm";#N/A,#N/A,FALSE,"WWCM"}</definedName>
    <definedName name="per_beg">#REF!</definedName>
    <definedName name="percent_soft_cost">#REF!</definedName>
    <definedName name="Percent_Threshold">#REF!</definedName>
    <definedName name="Perform">#REF!</definedName>
    <definedName name="PERFORMANCE_SUMMARY">#REF!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">12</definedName>
    <definedName name="Period_Data">#REF!</definedName>
    <definedName name="PeriodEnd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p_Growth">#REF!</definedName>
    <definedName name="pers_steuersatz">#REF!</definedName>
    <definedName name="Personal_Computer_and_SW">#REF!</definedName>
    <definedName name="PERSONAL_FINANCIAL">#REF!</definedName>
    <definedName name="Personal_Furniture">#REF!</definedName>
    <definedName name="PERT" hidden="1">{#N/A,#N/A,FALSE,"ALM-ASISC"}</definedName>
    <definedName name="pes">#REF!</definedName>
    <definedName name="PES_Vlookup">#REF!</definedName>
    <definedName name="pesi">#REF!</definedName>
    <definedName name="peso">#REF!</definedName>
    <definedName name="PeterTEST" hidden="1">{#N/A,#N/A,TRUE,"Acq-Ass";#N/A,#N/A,TRUE,"Acq-IS";#N/A,#N/A,TRUE,"Acq-BS";#N/A,#N/A,TRUE,"Acq-CF"}</definedName>
    <definedName name="petko" hidden="1">{"glc1",#N/A,FALSE,"GLC";"glc2",#N/A,FALSE,"GLC";"glc3",#N/A,FALSE,"GLC";"glc4",#N/A,FALSE,"GLC";"glc5",#N/A,FALSE,"GLC"}</definedName>
    <definedName name="PFPRICE">#REF!</definedName>
    <definedName name="PFPRICE2">#REF!</definedName>
    <definedName name="PFQ">#REF!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AAP">#REF!</definedName>
    <definedName name="ph">#REF!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il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Phone">#REF!</definedName>
    <definedName name="Phone2">#REF!</definedName>
    <definedName name="Phone3">#REF!</definedName>
    <definedName name="Phone4">#REF!</definedName>
    <definedName name="physical_curable">#REF!</definedName>
    <definedName name="physical_depreciation">#REF!</definedName>
    <definedName name="physical_incurable">#REF!</definedName>
    <definedName name="physical_longlife">#REF!</definedName>
    <definedName name="pi" hidden="1">{"oct_res_comm",#N/A,FALSE,"VarToBud"}</definedName>
    <definedName name="PIE">#REF!</definedName>
    <definedName name="pig" hidden="1">{"histincome",#N/A,FALSE,"hyfins";"closing balance",#N/A,FALSE,"hyfins"}</definedName>
    <definedName name="pik">#REF!</definedName>
    <definedName name="PIKrate">#REF!</definedName>
    <definedName name="PILAR" hidden="1">{"detail",#N/A,FALSE,"mfg";"summary",#N/A,FALSE,"mfg"}</definedName>
    <definedName name="pilk" hidden="1">{"YD LPH2",#N/A,FALSE,"YTD"}</definedName>
    <definedName name="PipeLine">#REF!</definedName>
    <definedName name="Pipeline2_range">#REF!</definedName>
    <definedName name="PipelineFlag">#REF!</definedName>
    <definedName name="Pip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itch" hidden="1">{#N/A,#N/A,TRUE,"Cover sheet";#N/A,#N/A,TRUE,"INPUTS";#N/A,#N/A,TRUE,"OUTPUTS";#N/A,#N/A,TRUE,"VALUATION"}</definedName>
    <definedName name="PITTWAY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v_Carlsrom">#REF!</definedName>
    <definedName name="Piv_URB">#REF!</definedName>
    <definedName name="pk">#REF!</definedName>
    <definedName name="PKUDOT">#REF!</definedName>
    <definedName name="PL">#REF!</definedName>
    <definedName name="pl_1" hidden="1">{#N/A,#N/A,FALSE,"REPORT"}</definedName>
    <definedName name="pl_13">#REF!</definedName>
    <definedName name="pl_2" hidden="1">{#N/A,#N/A,FALSE,"REPORT"}</definedName>
    <definedName name="pl_3" hidden="1">{#N/A,#N/A,FALSE,"REPORT"}</definedName>
    <definedName name="pl_4" hidden="1">{#N/A,#N/A,FALSE,"REPORT"}</definedName>
    <definedName name="PL_BSG">#REF!</definedName>
    <definedName name="PL_ByQ_ACT">#REF!</definedName>
    <definedName name="PL_ByQ_BUD">#REF!</definedName>
    <definedName name="PL_con">'[14]דוח מתכונת הגשה מאוחד'!$I$45:$M$78</definedName>
    <definedName name="PL_ESG">#REF!</definedName>
    <definedName name="pl_il">#REF!</definedName>
    <definedName name="PL_INDEX">#REF!</definedName>
    <definedName name="PL_ING">#REF!</definedName>
    <definedName name="PL_Intl">#REF!</definedName>
    <definedName name="PL_Item">#REF!</definedName>
    <definedName name="PL_Other">#REF!</definedName>
    <definedName name="PL_Q1">#REF!</definedName>
    <definedName name="PL_Solo">'[14]דוח מתכונת הגשה סולו ישראל'!$I$79:$M$167</definedName>
    <definedName name="PL_TSG">#REF!</definedName>
    <definedName name="pl_usa">#REF!</definedName>
    <definedName name="PL1a" hidden="1">{#N/A,#N/A,FALSE,"Umsatz 99";#N/A,#N/A,FALSE,"ER 99 "}</definedName>
    <definedName name="PL5YRP" hidden="1">{"ebitda",#N/A,FALSE,"EBITDA";"consolidated",#N/A,FALSE,"CCC PL";"divisions",#N/A,FALSE,"Divisions"}</definedName>
    <definedName name="plact">#N/A</definedName>
    <definedName name="plan">#REF!</definedName>
    <definedName name="Plan_2000">#REF!</definedName>
    <definedName name="Plan_20001">#REF!</definedName>
    <definedName name="PLAN12">#REF!</definedName>
    <definedName name="plan2">#REF!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bs">#REF!,#REF!,#REF!</definedName>
    <definedName name="plbud">#N/A</definedName>
    <definedName name="PLCepi" hidden="1">{#N/A,#N/A,FALSE,"REPORT"}</definedName>
    <definedName name="PLCepi_1" hidden="1">{#N/A,#N/A,FALSE,"REPORT"}</definedName>
    <definedName name="PLCepi_2" hidden="1">{#N/A,#N/A,FALSE,"REPORT"}</definedName>
    <definedName name="PLCepi_3" hidden="1">{#N/A,#N/A,FALSE,"REPORT"}</definedName>
    <definedName name="PLCepi_4" hidden="1">{#N/A,#N/A,FALSE,"REPORT"}</definedName>
    <definedName name="PLCHG">#REF!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Fcst_table">#REF!</definedName>
    <definedName name="plhist">#REF!</definedName>
    <definedName name="PLhistEUR">#REF!</definedName>
    <definedName name="PLMAD">'[1]טורים 98'!$FC$250:$GH$333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lp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LProcef" hidden="1">{#N/A,#N/A,FALSE,"REPORT"}</definedName>
    <definedName name="PLProcef_1" hidden="1">{#N/A,#N/A,FALSE,"REPORT"}</definedName>
    <definedName name="PLProcef_2" hidden="1">{#N/A,#N/A,FALSE,"REPORT"}</definedName>
    <definedName name="PLProcef_3" hidden="1">{#N/A,#N/A,FALSE,"REPORT"}</definedName>
    <definedName name="PLProcef_4" hidden="1">{#N/A,#N/A,FALSE,"REPORT"}</definedName>
    <definedName name="PLQ">#REF!</definedName>
    <definedName name="PLTaxol" hidden="1">{#N/A,#N/A,FALSE,"REPORT"}</definedName>
    <definedName name="PLTaxol_1" hidden="1">{#N/A,#N/A,FALSE,"REPORT"}</definedName>
    <definedName name="PLTaxol_2" hidden="1">{#N/A,#N/A,FALSE,"REPORT"}</definedName>
    <definedName name="PLTaxol_3" hidden="1">{#N/A,#N/A,FALSE,"REPORT"}</definedName>
    <definedName name="PLTaxol_4" hidden="1">{#N/A,#N/A,FALSE,"REPORT"}</definedName>
    <definedName name="PLVersionReportDate">#REF!</definedName>
    <definedName name="PLVersionReportStartDate">#REF!</definedName>
    <definedName name="pmc" hidden="1">{#N/A,#N/A,FALSE,"PMTABB";#N/A,#N/A,FALSE,"PMTABB"}</definedName>
    <definedName name="pmcf" hidden="1">{#N/A,#N/A,FALSE,"PMTABB";#N/A,#N/A,FALSE,"PMTABB"}</definedName>
    <definedName name="PMT10A">#REF!</definedName>
    <definedName name="PMT10B">#REF!</definedName>
    <definedName name="PMT10C">#REF!</definedName>
    <definedName name="PMT10D">#REF!</definedName>
    <definedName name="PMT10E">#REF!</definedName>
    <definedName name="PMT10F">#REF!</definedName>
    <definedName name="PMT10G">#REF!</definedName>
    <definedName name="PN">#REF!</definedName>
    <definedName name="pn_bv">#REF!</definedName>
    <definedName name="pn_con">#REF!</definedName>
    <definedName name="pn_nv">#REF!</definedName>
    <definedName name="pn_proform">#REF!</definedName>
    <definedName name="PNL">#REF!</definedName>
    <definedName name="Pnl_1" hidden="1">{#N/A,#N/A,FALSE,"Pharm";#N/A,#N/A,FALSE,"WWCM"}</definedName>
    <definedName name="Pnl_2" hidden="1">{#N/A,#N/A,FALSE,"Pharm";#N/A,#N/A,FALSE,"WWCM"}</definedName>
    <definedName name="Pnl_3" hidden="1">{#N/A,#N/A,FALSE,"Pharm";#N/A,#N/A,FALSE,"WWCM"}</definedName>
    <definedName name="Pnl_4" hidden="1">{#N/A,#N/A,FALSE,"Pharm";#N/A,#N/A,FALSE,"WWCM"}</definedName>
    <definedName name="PNP">#REF!</definedName>
    <definedName name="pnsji5" hidden="1">{#N/A,"PURCHM",FALSE,"Business Analysis";#N/A,"SPADD",FALSE,"Business Analysis"}</definedName>
    <definedName name="p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FGKM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i" hidden="1">{#N/A,#N/A,FALSE,"Detailed";#N/A,#N/A,FALSE,"Total";#N/A,#N/A,FALSE,"Detailed (2)"}</definedName>
    <definedName name="poi_1" hidden="1">{#N/A,#N/A,FALSE,"Detailed";#N/A,#N/A,FALSE,"Total";#N/A,#N/A,FALSE,"Detailed (2)"}</definedName>
    <definedName name="poiopiopik">#N/A</definedName>
    <definedName name="poiu" hidden="1">{"Performance Details",#N/A,FALSE,"Current Yr";"Performance Details",#N/A,FALSE,"Budget";"Performance Details",#N/A,FALSE,"Prior Year"}</definedName>
    <definedName name="POJFGO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kj" hidden="1">{"QTD_LOUISIANA",#N/A,FALSE,"QTD"}</definedName>
    <definedName name="PoliticalRiskPremium">#REF!</definedName>
    <definedName name="PONL" hidden="1">{#N/A,#N/A,TRUE,"Cover sheet";#N/A,#N/A,TRUE,"INPUTS";#N/A,#N/A,TRUE,"OUTPUTS";#N/A,#N/A,TRUE,"VALUATION"}</definedName>
    <definedName name="poo" localSheetId="1" hidden="1">Main.SAPF4Help()</definedName>
    <definedName name="poo" localSheetId="6" hidden="1">Main.SAPF4Help()</definedName>
    <definedName name="poo" hidden="1">Main.SAPF4Help()</definedName>
    <definedName name="POOL">#REF!</definedName>
    <definedName name="Pooling">#REF!</definedName>
    <definedName name="pooling_Premium">25%</definedName>
    <definedName name="PoolingPt" hidden="1">#REF!</definedName>
    <definedName name="poop">39776.3847569444</definedName>
    <definedName name="PopCache_GL_INTERFACE_REFERENCE7" hidden="1">#REF!</definedName>
    <definedName name="popopd">{"'NPCGUIDELINES'!$A$1:$J$41"}</definedName>
    <definedName name="port29" hidden="1">{#N/A,#N/A,FALSE,"Pharm";#N/A,#N/A,FALSE,"WWCM"}</definedName>
    <definedName name="port29_1" hidden="1">{#N/A,#N/A,FALSE,"Pharm";#N/A,#N/A,FALSE,"WWCM"}</definedName>
    <definedName name="port29_2" hidden="1">{#N/A,#N/A,FALSE,"Pharm";#N/A,#N/A,FALSE,"WWCM"}</definedName>
    <definedName name="port29_3" hidden="1">{#N/A,#N/A,FALSE,"Pharm";#N/A,#N/A,FALSE,"WWCM"}</definedName>
    <definedName name="port29_4" hidden="1">{#N/A,#N/A,FALSE,"Pharm";#N/A,#N/A,FALSE,"WWCM"}</definedName>
    <definedName name="Portails" hidden="1">{"' calendrier 2000'!$A$1:$Q$38"}</definedName>
    <definedName name="Portfolio_Cashflow">#REF!</definedName>
    <definedName name="Position">#REF!</definedName>
    <definedName name="positions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und">#REF!</definedName>
    <definedName name="power">#REF!</definedName>
    <definedName name="Power_dual" hidden="1">{#N/A,#N/A,FALSE,"ALM-ASISC"}</definedName>
    <definedName name="Power_Pro" hidden="1">{#N/A,#N/A,FALSE,"ALM-ASISC"}</definedName>
    <definedName name="powerass">#REF!</definedName>
    <definedName name="powq" hidden="1">{#N/A,"PURCHM",FALSE,"Business Analysis";#N/A,"SPADD",FALSE,"Business Analysis"}</definedName>
    <definedName name="PP">#REF!</definedName>
    <definedName name="PP_and_E">#REF!</definedName>
    <definedName name="PP_and_E2">#REF!</definedName>
    <definedName name="PPE_FMV">#REF!</definedName>
    <definedName name="ppl" hidden="1">{#N/A,#N/A,FALSE,"מערך הלוגיסטיקה"}</definedName>
    <definedName name="ppo" hidden="1">{#N/A,#N/A,FALSE,"מערך הלוגיסטיקה"}</definedName>
    <definedName name="PPP" hidden="1">{#N/A,#N/A,FALSE,"Aging Summary";#N/A,#N/A,FALSE,"Ratio Analysis";#N/A,#N/A,FALSE,"Test 120 Day Accts";#N/A,#N/A,FALSE,"Tickmarks"}</definedName>
    <definedName name="PPPP" hidden="1">{#N/A,#N/A,FALSE,"Aging Summary";#N/A,#N/A,FALSE,"Ratio Analysis";#N/A,#N/A,FALSE,"Test 120 Day Accts";#N/A,#N/A,FALSE,"Tickmarks"}</definedName>
    <definedName name="ppppp" hidden="1">{"glc1",#N/A,FALSE,"GLC";"glc2",#N/A,FALSE,"GLC";"glc3",#N/A,FALSE,"GLC";"glc4",#N/A,FALSE,"GLC";"glc5",#N/A,FALSE,"GLC"}</definedName>
    <definedName name="ppppppppppppppppppppppppppppp" hidden="1">{"FTSE100","COMPANIES",TRUE}</definedName>
    <definedName name="PPrice">#REF!</definedName>
    <definedName name="PPS_C">#REF!</definedName>
    <definedName name="PPtMatrix">#REF!</definedName>
    <definedName name="pqmjuz" hidden="1">{"detail",#N/A,FALSE,"mfg";"summary",#N/A,FALSE,"mfg"}</definedName>
    <definedName name="PR">#REF!</definedName>
    <definedName name="pr_2003">#REF!</definedName>
    <definedName name="pre" hidden="1">{#N/A,#N/A,FALSE,"CMN_FE"}</definedName>
    <definedName name="Pre_tax_materiality">#REF!</definedName>
    <definedName name="pre_total">#REF!</definedName>
    <definedName name="pref">#REF!</definedName>
    <definedName name="Pref_Space">#REF!</definedName>
    <definedName name="PrefDivPaid">#REF!</definedName>
    <definedName name="Preferred">#REF!</definedName>
    <definedName name="PreferredConvertPrice1">#REF!</definedName>
    <definedName name="PreferredConvertPrice2">#REF!</definedName>
    <definedName name="PreferredDividendsPaid">#REF!</definedName>
    <definedName name="PreferredToggle">#REF!</definedName>
    <definedName name="Prefix">#REF!</definedName>
    <definedName name="PrefPrice1">#REF!</definedName>
    <definedName name="PrefPrice2">#REF!</definedName>
    <definedName name="PrefShares1">#REF!</definedName>
    <definedName name="PrefShares2">#REF!</definedName>
    <definedName name="prefyes" hidden="1">#REF!</definedName>
    <definedName name="Premium">#REF!</definedName>
    <definedName name="PremiumPaidSUmmary" hidden="1">{#N/A,#N/A,FALSE,"Projections";#N/A,#N/A,FALSE,"Multiples Valuation";#N/A,#N/A,FALSE,"LBO";#N/A,#N/A,FALSE,"Multiples_Sensitivity";#N/A,#N/A,FALSE,"Summary"}</definedName>
    <definedName name="PREMIUMS">#REF!</definedName>
    <definedName name="Prepaid_1">#REF!</definedName>
    <definedName name="Prepaid_2">#REF!</definedName>
    <definedName name="Prepaid_3">#REF!</definedName>
    <definedName name="Prepaid_4">#REF!</definedName>
    <definedName name="Prepaid_5">#REF!</definedName>
    <definedName name="PreparedBy">#REF!</definedName>
    <definedName name="prepay" hidden="1">{#N/A,#N/A,FALSE,"PMTABB";#N/A,#N/A,FALSE,"PMTABB"}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NormalA4">#REF!</definedName>
    <definedName name="PressurePumping_GrossProfit">#REF!</definedName>
    <definedName name="PressurePumping_Rev">#REF!</definedName>
    <definedName name="pretax">#REF!</definedName>
    <definedName name="pretax_profit">#REF!</definedName>
    <definedName name="pretaxall">#REF!</definedName>
    <definedName name="PretaxInc">#REF!</definedName>
    <definedName name="PretaxIncMargin">#REF!</definedName>
    <definedName name="PretaxIncome">#REF!</definedName>
    <definedName name="PretaxInterestCoverage">#REF!</definedName>
    <definedName name="PreTaxItems">#REF!</definedName>
    <definedName name="PretaxItems1">#REF!</definedName>
    <definedName name="PretaxItems2">#REF!</definedName>
    <definedName name="PretaxItems3">#REF!</definedName>
    <definedName name="PretaxItems4">#REF!</definedName>
    <definedName name="PreTaxItemsLQ">#REF!</definedName>
    <definedName name="PreTaxItemsLQA">#REF!</definedName>
    <definedName name="PreviousFY">#REF!</definedName>
    <definedName name="Price">OFFSET(#REF!,0,0,#REF!)</definedName>
    <definedName name="price4">#REF!</definedName>
    <definedName name="PriceA">#REF!</definedName>
    <definedName name="PriceActualEPS0">#REF!</definedName>
    <definedName name="PriceActualEPS1">#REF!</definedName>
    <definedName name="PriceActualEPS2">#REF!</definedName>
    <definedName name="PriceActualEPS3">#REF!</definedName>
    <definedName name="PriceActualFFPS0">#REF!</definedName>
    <definedName name="PriceActualFFPS1">#REF!</definedName>
    <definedName name="PriceActualFFPS2">#REF!</definedName>
    <definedName name="PriceActualFFPS3">#REF!</definedName>
    <definedName name="PriceB">#REF!</definedName>
    <definedName name="pricebook_col" hidden="1">#REF!</definedName>
    <definedName name="PriceBookValuePerShare">#REF!</definedName>
    <definedName name="PriceCalendarEPS1">#REF!</definedName>
    <definedName name="PriceCalendarEPS2">#REF!</definedName>
    <definedName name="PriceCalendarEPS3">#REF!</definedName>
    <definedName name="PriceCalendarFFPS1">#REF!</definedName>
    <definedName name="PriceCalendarFFPS2">#REF!</definedName>
    <definedName name="PriceCalendarFFPS3">#REF!</definedName>
    <definedName name="PriceDate">"10/10/05"</definedName>
    <definedName name="PriceDateA">#REF!</definedName>
    <definedName name="PriceDateB">#REF!</definedName>
    <definedName name="priceearnings_col" hidden="1">#REF!</definedName>
    <definedName name="Prices">#REF!</definedName>
    <definedName name="PricesDate">#REF!</definedName>
    <definedName name="PriceTangibleBVPerShare">#REF!</definedName>
    <definedName name="Pricing" hidden="1">{#N/A,#N/A,FALSE,"ALM-ASISC"}</definedName>
    <definedName name="Prics">#REF!</definedName>
    <definedName name="PRIMARY">#REF!</definedName>
    <definedName name="primary_payor_ind" hidden="1">#REF!</definedName>
    <definedName name="PrimaryEPS">#REF!</definedName>
    <definedName name="PrimaryEPSGrowth">#REF!</definedName>
    <definedName name="PrimaryIdentifiers">#REF!</definedName>
    <definedName name="PrimaryWeightedAverageShares">#REF!</definedName>
    <definedName name="primtbl">#REF!</definedName>
    <definedName name="PRINCE_BOOK">#REF!</definedName>
    <definedName name="PRINCE_NAME">#REF!</definedName>
    <definedName name="PRINCE_TYPE">#REF!</definedName>
    <definedName name="PRINT">#REF!</definedName>
    <definedName name="print_2003">#REF!</definedName>
    <definedName name="print_2004">#REF!</definedName>
    <definedName name="print_2005">#REF!</definedName>
    <definedName name="PRINT_4I">#REF!</definedName>
    <definedName name="PRINT_ALL">#REF!</definedName>
    <definedName name="print_all_stat">#REF!,#REF!,#REF!</definedName>
    <definedName name="Print_All2">[0]!Print_All2</definedName>
    <definedName name="PRINT_AR01">#REF!</definedName>
    <definedName name="PRINT_AR02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2">#REF!</definedName>
    <definedName name="PRINT_AR13">#REF!</definedName>
    <definedName name="PRINT_AR14">#REF!</definedName>
    <definedName name="_xlnm.Print_Area">#REF!</definedName>
    <definedName name="Print_Area_MI">#REF!</definedName>
    <definedName name="Print_Area_Reset">#N/A</definedName>
    <definedName name="Print_Area1">#REF!</definedName>
    <definedName name="PRINT_B2">#REF!</definedName>
    <definedName name="PRINT_B21">#REF!</definedName>
    <definedName name="PRINT_B21a">#REF!</definedName>
    <definedName name="PRINT_B22">#REF!</definedName>
    <definedName name="PRINT_B22a">#REF!</definedName>
    <definedName name="PRINT_B23">#REF!</definedName>
    <definedName name="PRINT_B23a">#REF!</definedName>
    <definedName name="PRINT_B2a">#REF!</definedName>
    <definedName name="PRINT_B3">#REF!</definedName>
    <definedName name="PRINT_B4">#REF!</definedName>
    <definedName name="PRINT_B5">#REF!</definedName>
    <definedName name="PRINT_B5a">#REF!</definedName>
    <definedName name="PRINT_B6">#REF!</definedName>
    <definedName name="PRINT_B7">#REF!</definedName>
    <definedName name="Print_BookDep">#REF!</definedName>
    <definedName name="Print_BS">#REF!</definedName>
    <definedName name="Print_Capex">#REF!</definedName>
    <definedName name="PRINT_CONSOL_BS">#REF!</definedName>
    <definedName name="PRINT_CONSOL_IS">#REF!</definedName>
    <definedName name="Print_CS">#REF!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PRINT_CSUM">#REF!</definedName>
    <definedName name="Print_DCF">#REF!</definedName>
    <definedName name="Print_FMVbs">#REF!</definedName>
    <definedName name="Print_functionality">#REF!</definedName>
    <definedName name="PRINT_GEO">#REF!</definedName>
    <definedName name="Print_global">#REF!</definedName>
    <definedName name="PRINT_GOODWILL">#REF!</definedName>
    <definedName name="PRINT_I6">#REF!</definedName>
    <definedName name="print_Internet">#REF!</definedName>
    <definedName name="PRINT_INVESTOR">#REF!</definedName>
    <definedName name="Print_IS">#REF!</definedName>
    <definedName name="Print_Macro_Buttons">#REF!</definedName>
    <definedName name="PRINT_PGAAP">#REF!</definedName>
    <definedName name="PRINT_PREMIUMS">#REF!</definedName>
    <definedName name="Print_Proj">#REF!</definedName>
    <definedName name="print_range_warning">#REF!</definedName>
    <definedName name="Print_Ratios">#REF!</definedName>
    <definedName name="Print_Sens">#REF!</definedName>
    <definedName name="Print_Summary">#REF!</definedName>
    <definedName name="Print_Sup">#REF!</definedName>
    <definedName name="Print_TaxCalc">#REF!</definedName>
    <definedName name="Print_TaxDep">#REF!</definedName>
    <definedName name="_xlnm.Print_Titles">#REF!</definedName>
    <definedName name="Print_Titles_MI">#REF!</definedName>
    <definedName name="Print_Trend">#REF!</definedName>
    <definedName name="PRINT_WACC">#REF!</definedName>
    <definedName name="Print_Wedge">#REF!</definedName>
    <definedName name="PRINT_WNL_COMP">#REF!</definedName>
    <definedName name="PRINT_WNL_IS">#REF!</definedName>
    <definedName name="Print_WorkingCap">#REF!</definedName>
    <definedName name="print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1Start">#REF!</definedName>
    <definedName name="Print1Stop">#REF!</definedName>
    <definedName name="print2001">#REF!</definedName>
    <definedName name="print2003">#REF!</definedName>
    <definedName name="print2004">#REF!</definedName>
    <definedName name="print2005">#REF!</definedName>
    <definedName name="Print2Start">#REF!</definedName>
    <definedName name="Print2Stop">#REF!</definedName>
    <definedName name="Print3Start">#REF!</definedName>
    <definedName name="Print3Stop">#REF!</definedName>
    <definedName name="print4" hidden="1">{#N/A,#N/A,FALSE,"Operations";#N/A,#N/A,FALSE,"Financials"}</definedName>
    <definedName name="PrintAll">#REF!</definedName>
    <definedName name="printarea">#REF!</definedName>
    <definedName name="printarea2">#REF!</definedName>
    <definedName name="PRINTER">#REF!</definedName>
    <definedName name="PrintGlobal">#REF!</definedName>
    <definedName name="PrintLTP">#REF!</definedName>
    <definedName name="PrintManagerQuery">#REF!</definedName>
    <definedName name="PrintoutofInputData">#REF!</definedName>
    <definedName name="PrintoutofReport">#REF!</definedName>
    <definedName name="printoutput">#REF!</definedName>
    <definedName name="PrintPage">#REF!</definedName>
    <definedName name="PrintSelectedSheetsMacroButton">#REF!</definedName>
    <definedName name="Prior">#REF!</definedName>
    <definedName name="prior_yyyymmdd_incurred_end_date" hidden="1">#REF!</definedName>
    <definedName name="prior_yyyymmdd_processed_end_date" hidden="1">#REF!</definedName>
    <definedName name="PriorBigPic">#REF!</definedName>
    <definedName name="PriorBS">#REF!</definedName>
    <definedName name="PriorCOGS">#REF!</definedName>
    <definedName name="PriorGA">#REF!</definedName>
    <definedName name="PriorMarketing">#REF!</definedName>
    <definedName name="PriorMthColumn">#REF!</definedName>
    <definedName name="PriorPrice">#REF!</definedName>
    <definedName name="PriorRD">#REF!</definedName>
    <definedName name="prive4">#REF!</definedName>
    <definedName name="prkstş">#REF!</definedName>
    <definedName name="PRN">#REF!</definedName>
    <definedName name="PRND">#REF!</definedName>
    <definedName name="pro">#REF!</definedName>
    <definedName name="Prob_life">#REF!</definedName>
    <definedName name="Probability">#REF!</definedName>
    <definedName name="Procef" hidden="1">{#N/A,#N/A,FALSE,"Pharm";#N/A,#N/A,FALSE,"WWCM"}</definedName>
    <definedName name="Procef_1" hidden="1">{#N/A,#N/A,FALSE,"Pharm";#N/A,#N/A,FALSE,"WWCM"}</definedName>
    <definedName name="Procef_2" hidden="1">{#N/A,#N/A,FALSE,"Pharm";#N/A,#N/A,FALSE,"WWCM"}</definedName>
    <definedName name="Procef_3" hidden="1">{#N/A,#N/A,FALSE,"Pharm";#N/A,#N/A,FALSE,"WWCM"}</definedName>
    <definedName name="Procef_4" hidden="1">{#N/A,#N/A,FALSE,"Pharm";#N/A,#N/A,FALSE,"WWCM"}</definedName>
    <definedName name="ProcEndDateCurr" hidden="1">#REF!</definedName>
    <definedName name="ProcEndDatePrior" hidden="1">#REF!</definedName>
    <definedName name="process" hidden="1">{#N/A,#N/A,FALSE,"PMTABB";#N/A,#N/A,FALSE,"PMTABB"}</definedName>
    <definedName name="ProcStartDateCurr" hidden="1">#REF!</definedName>
    <definedName name="ProcStartDatePrior" hidden="1">#REF!</definedName>
    <definedName name="prod" hidden="1">{#N/A,#N/A,FALSE,"Pharm";#N/A,#N/A,FALSE,"WWCM"}</definedName>
    <definedName name="prod_1" hidden="1">{#N/A,#N/A,FALSE,"Pharm";#N/A,#N/A,FALSE,"WWCM"}</definedName>
    <definedName name="prod_2" hidden="1">{#N/A,#N/A,FALSE,"Pharm";#N/A,#N/A,FALSE,"WWCM"}</definedName>
    <definedName name="prod_3" hidden="1">{#N/A,#N/A,FALSE,"Pharm";#N/A,#N/A,FALSE,"WWCM"}</definedName>
    <definedName name="prod_4" hidden="1">{#N/A,#N/A,FALSE,"Pharm";#N/A,#N/A,FALSE,"WWCM"}</definedName>
    <definedName name="ProdForm" hidden="1">#REF!</definedName>
    <definedName name="ProdPayRelated">#REF!</definedName>
    <definedName name="produa" hidden="1">{"'Trend_Total'!$A$7:$V$10","'Trend_Total'!$A$1:$V$4"}</definedName>
    <definedName name="product">'[19]Receipts and Disbursements'!#REF!</definedName>
    <definedName name="Product_">#REF!</definedName>
    <definedName name="Product_Check" hidden="1">#REF!</definedName>
    <definedName name="Product_GMPerc">#REF!</definedName>
    <definedName name="Product_GrossMargins">#REF!</definedName>
    <definedName name="Product_Line2">#REF!</definedName>
    <definedName name="Product_Line3">#REF!</definedName>
    <definedName name="Product_Lines_Description">#REF!</definedName>
    <definedName name="Product_Name" hidden="1">#REF!</definedName>
    <definedName name="Product_Rev">#REF!</definedName>
    <definedName name="product_set" hidden="1">{"'Trend_Total'!$A$7:$V$10","'Trend_Total'!$A$1:$V$4"}</definedName>
    <definedName name="Product18_or_22" hidden="1">#REF!</definedName>
    <definedName name="PRODUCTION">#REF!</definedName>
    <definedName name="Production_EBIT_Margin">#REF!</definedName>
    <definedName name="Production_EBITDA">#REF!</definedName>
    <definedName name="production_manp">#REF!</definedName>
    <definedName name="Production_Revenue">#REF!</definedName>
    <definedName name="ProductLineOnly">#REF!</definedName>
    <definedName name="Products">#REF!</definedName>
    <definedName name="PRODUCTSAL">#REF!</definedName>
    <definedName name="Professional_liability_insurance_Expense">'[10]GL-PC'!#REF!</definedName>
    <definedName name="Professional_Service_Expense">'[49]GL-PC'!$B$8</definedName>
    <definedName name="Professional_Service_Expense_R_D">'[10]GL-PC'!#REF!</definedName>
    <definedName name="Proff._Services___CMG">#REF!</definedName>
    <definedName name="Proff._Services___Ericsson___global">#REF!</definedName>
    <definedName name="Proff._Services___Ericsson_Italy">#REF!</definedName>
    <definedName name="Proff._Services___Ericsson_Spain">#REF!</definedName>
    <definedName name="Proff._Services___Excem_France">#REF!</definedName>
    <definedName name="Proff._Services___Excem_Spain">#REF!</definedName>
    <definedName name="Proff._Services___Mitsui__BSI">#REF!</definedName>
    <definedName name="Proff._Services___Other_1">#REF!</definedName>
    <definedName name="Proff._Services___Other_2">#REF!</definedName>
    <definedName name="Proff._Services___Other_3">#REF!</definedName>
    <definedName name="Proff._Services___SchlumbergerSema">#REF!</definedName>
    <definedName name="Proff._Services___Sony__NSBCE">#REF!</definedName>
    <definedName name="Proff._Services___Technomen">#REF!</definedName>
    <definedName name="Proff._Services___Unisys">#REF!</definedName>
    <definedName name="Proficol_Discount_Rate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IT">#REF!</definedName>
    <definedName name="profit1">#REF!</definedName>
    <definedName name="Profit2">#REF!</definedName>
    <definedName name="PROFITABILITY">#REF!</definedName>
    <definedName name="progass_rate">#REF!</definedName>
    <definedName name="proj">#REF!</definedName>
    <definedName name="Proj.ROA">#REF!</definedName>
    <definedName name="Proj_BS">#REF!</definedName>
    <definedName name="proj_stub">#REF!</definedName>
    <definedName name="PROJ_SURV_RATE">#REF!</definedName>
    <definedName name="proj_title">#REF!</definedName>
    <definedName name="PROJ1">#REF!</definedName>
    <definedName name="ProjBetaDate">#REF!</definedName>
    <definedName name="PROJECT">#REF!</definedName>
    <definedName name="Project.Name.1">#REF!</definedName>
    <definedName name="Project.Name.2">#REF!</definedName>
    <definedName name="Project.Name.3">#REF!</definedName>
    <definedName name="Project.Name.4">#REF!</definedName>
    <definedName name="Project.Name.5">#REF!</definedName>
    <definedName name="Project.Name.6">#REF!</definedName>
    <definedName name="Project.Name.7">#REF!</definedName>
    <definedName name="Project.Name.8">#REF!</definedName>
    <definedName name="Project1">'[50]Xtend 8dig Budget Code (Short)'!#REF!</definedName>
    <definedName name="project4">'[50]Xtend 8dig Budget Code (Short)'!#REF!</definedName>
    <definedName name="PROJECTED">#REF!</definedName>
    <definedName name="Projection_Title">#REF!</definedName>
    <definedName name="projectmatrix_exhibit_letter">#REF!</definedName>
    <definedName name="projectmatrix1">#REF!</definedName>
    <definedName name="projectmatrix2">#REF!</definedName>
    <definedName name="ProjectName">{"Client Name or Project Name"}</definedName>
    <definedName name="ProjectName_1">{"Client Name or Project Name"}</definedName>
    <definedName name="ProjectName_2">{"Client Name or Project Name"}</definedName>
    <definedName name="ProjectName_3">{"Client Name or Project Name"}</definedName>
    <definedName name="ProjectName_4">{"Client Name or Project Name"}</definedName>
    <definedName name="ProjectName_5">{"Client Name or Project Name"}</definedName>
    <definedName name="ProjectsList">[30]Parameters!$C$3:$C$31</definedName>
    <definedName name="ProjectValidation">[25]!Project[ProjectName]</definedName>
    <definedName name="ProjROA97">#REF!</definedName>
    <definedName name="prolinks_23ba783ed4614728b229b2d4a64d21d7" hidden="1">#REF!</definedName>
    <definedName name="prolinks_406c9f1283164e20bd17cebec19edc7c" hidden="1">#REF!</definedName>
    <definedName name="prolinks_416be251102b48bda3c818670771902a" hidden="1">#REF!</definedName>
    <definedName name="prolinks_4edba5ab199941bd8d69abd154e5385a" hidden="1">#REF!</definedName>
    <definedName name="prolinks_54abf20250cf4a6abb88d83461a7c240" hidden="1">#REF!</definedName>
    <definedName name="prolinks_5886e3b23c2c49adaafcd918ad4165fb" hidden="1">#REF!</definedName>
    <definedName name="prolinks_58deb4cc3a104085833a805f0c21451d" hidden="1">#REF!</definedName>
    <definedName name="prolinks_594067246ae84155aa7f4206b600a719" hidden="1">#REF!</definedName>
    <definedName name="prolinks_5fe617c09e54428385baf17937144c4e" hidden="1">#REF!</definedName>
    <definedName name="prolinks_67ebb9197859415dbf3991e7acb8ef5c" hidden="1">#REF!</definedName>
    <definedName name="prolinks_6897a5aeca2949a998a80d613db6795e" hidden="1">#REF!</definedName>
    <definedName name="prolinks_6b26dff6999c433cbb8d08306d5f66e0" hidden="1">#REF!</definedName>
    <definedName name="prolinks_73dd84b992b2402b9cc9cad05a8ce48c" hidden="1">#REF!</definedName>
    <definedName name="prolinks_759ee6aa893c46c59b9221d551f0601f" hidden="1">#REF!</definedName>
    <definedName name="prolinks_7704e117320242a394211a484abcf1f4" hidden="1">#REF!</definedName>
    <definedName name="prolinks_8779f1465e194aa7b8670ed61fa462f8" hidden="1">#REF!</definedName>
    <definedName name="prolinks_8b877413055e458cb20d5d3ab76199ba" hidden="1">#REF!</definedName>
    <definedName name="prolinks_94bd9c6f1dea4b9c80e45e29a99d4c30" hidden="1">#REF!</definedName>
    <definedName name="prolinks_a2b61f21f2164841a5d0064678946fc9" hidden="1">#REF!</definedName>
    <definedName name="prolinks_a3f42829264c40a1801e12cc7d04ce97" hidden="1">#REF!</definedName>
    <definedName name="prolinks_a4393043f0c943e6a61554b934673eca" hidden="1">#REF!</definedName>
    <definedName name="prolinks_a831bae80f804c19b0f0dcb2fd4d8ba2" hidden="1">#REF!</definedName>
    <definedName name="prolinks_ba235a5fb09244d9b09d66503ac07b0f" hidden="1">#REF!</definedName>
    <definedName name="prolinks_d237a5fa332c49a69ccea6c67cf98065" hidden="1">#REF!</definedName>
    <definedName name="prolinks_ecdcefa143fc4ee9a3b545b720dbf067" hidden="1">#REF!</definedName>
    <definedName name="prolinks_f54fb1da54164e4fa4b0cb87d8e96017" hidden="1">#REF!</definedName>
    <definedName name="PROMOTE">#REF!</definedName>
    <definedName name="property_and_equipment">#REF!</definedName>
    <definedName name="Property_ID">#REF!</definedName>
    <definedName name="Property_tax__Arnona">'[10]GL-PC'!#REF!</definedName>
    <definedName name="ProTech">#REF!</definedName>
    <definedName name="prov" hidden="1">{"Ergebnisbericht_UBA",#N/A,FALSE,"MB"}</definedName>
    <definedName name="prov_1" hidden="1">{"Ergebnisbericht_UBA",#N/A,FALSE,"MB"}</definedName>
    <definedName name="prov_2" hidden="1">{"Ergebnisbericht_UBA",#N/A,FALSE,"MB"}</definedName>
    <definedName name="prov_3" hidden="1">{"Ergebnisbericht_UBA",#N/A,FALSE,"MB"}</definedName>
    <definedName name="prov_4" hidden="1">{"Ergebnisbericht_UBA",#N/A,FALSE,"MB"}</definedName>
    <definedName name="prov_5" hidden="1">{"Ergebnisbericht_UBA",#N/A,FALSE,"MB"}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a" hidden="1">{"Ergebnisbericht_UBA",#N/A,FALSE,"MB"}</definedName>
    <definedName name="Prova_1" hidden="1">{"Ergebnisbericht_UBA",#N/A,FALSE,"MB"}</definedName>
    <definedName name="Prova_2" hidden="1">{"Ergebnisbericht_UBA",#N/A,FALSE,"MB"}</definedName>
    <definedName name="Prova_3" hidden="1">{"Ergebnisbericht_UBA",#N/A,FALSE,"MB"}</definedName>
    <definedName name="Prova_4" hidden="1">{"Ergebnisbericht_UBA",#N/A,FALSE,"MB"}</definedName>
    <definedName name="Prova_5" hidden="1">{"Ergebnisbericht_UBA",#N/A,FALSE,"MB"}</definedName>
    <definedName name="ps">#REF!</definedName>
    <definedName name="PSUName" hidden="1">#REF!</definedName>
    <definedName name="PSUNumber" hidden="1">#REF!</definedName>
    <definedName name="PTBV">#REF!</definedName>
    <definedName name="PTC_BOOK">#REF!</definedName>
    <definedName name="PTC_NAME">#REF!</definedName>
    <definedName name="PTC_TYPE">#REF!</definedName>
    <definedName name="PTEN_Vlookup">#REF!</definedName>
    <definedName name="ptHelp">#REF!</definedName>
    <definedName name="ptHide">#REF!</definedName>
    <definedName name="PTI_CAM">#REF!</definedName>
    <definedName name="PTI_Drilling">#REF!</definedName>
    <definedName name="PTI_EuropeAfrica">#REF!</definedName>
    <definedName name="PTI_LatinAmer">#REF!</definedName>
    <definedName name="PTI_MiddleEast_Asia">#REF!</definedName>
    <definedName name="PTI_NAmer">#REF!</definedName>
    <definedName name="PTI_Other">#REF!</definedName>
    <definedName name="PTI_Other_Geo">#REF!</definedName>
    <definedName name="PTI_Production">#REF!</definedName>
    <definedName name="PTI_Reservoir">#REF!</definedName>
    <definedName name="PTI_Total_Geo">#REF!</definedName>
    <definedName name="ptich" hidden="1">{#N/A,#N/A,TRUE,"Cover sheet";#N/A,#N/A,TRUE,"INPUTS";#N/A,#N/A,TRUE,"OUTPUTS";#N/A,#N/A,TRUE,"VALUATION"}</definedName>
    <definedName name="PTIMargin_CAM">#REF!</definedName>
    <definedName name="PTIMargin_Drilling">#REF!</definedName>
    <definedName name="PTIMargin_EuropeAfrica">#REF!</definedName>
    <definedName name="PTIMargin_LatinAmer">#REF!</definedName>
    <definedName name="PTIMargin_MiddleEast_Asia">#REF!</definedName>
    <definedName name="PTIMargin_NAmer">#REF!</definedName>
    <definedName name="PTIMargin_Production">#REF!</definedName>
    <definedName name="PTIMargin_Reservoir">#REF!</definedName>
    <definedName name="PTIMargin_Total_Geo">#REF!</definedName>
    <definedName name="PTIMargin_Total_Group">#REF!</definedName>
    <definedName name="ptModel">#REF!</definedName>
    <definedName name="ptVali">#REF!</definedName>
    <definedName name="PU">#REF!</definedName>
    <definedName name="Pub_Data">#REF!</definedName>
    <definedName name="PUB_FileID">"L10004026.xls"</definedName>
    <definedName name="Pub_Name_Data">#REF!</definedName>
    <definedName name="Pub_name_data_delete">#REF!</definedName>
    <definedName name="PUB_UserID">"MAYERX"</definedName>
    <definedName name="Public__Relations">'[10]GL-PC'!#REF!</definedName>
    <definedName name="pucspadd42" hidden="1">{#N/A,"PURCHM",FALSE,"Business Analysis";#N/A,"SPADD",FALSE,"Business Analysis"}</definedName>
    <definedName name="PUD">#REF!</definedName>
    <definedName name="pupi" hidden="1">{"YD OTHER",#N/A,FALSE,"YTD"}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hidden="1">{#N/A,#N/A,FALSE,"Umsatz 99";#N/A,#N/A,FALSE,"ER 99 "}</definedName>
    <definedName name="Purchase">#REF!</definedName>
    <definedName name="purchase_assets">#REF!</definedName>
    <definedName name="Purchase_Premium_A">25%</definedName>
    <definedName name="Purchase_Premium_B">0.25</definedName>
    <definedName name="Purchase_Price">#REF!</definedName>
    <definedName name="PURCHASING">#REF!</definedName>
    <definedName name="PV">#REF!</definedName>
    <definedName name="pv_factor_stub">#REF!</definedName>
    <definedName name="pv_factor_year1">#REF!</definedName>
    <definedName name="pv_factor_year2">#REF!</definedName>
    <definedName name="pv_factor_year3">#REF!</definedName>
    <definedName name="pv_factor_year4">#REF!</definedName>
    <definedName name="pv_factor_year5">#REF!</definedName>
    <definedName name="pv_factor_year6">#REF!</definedName>
    <definedName name="pv_factor_year7">#REF!</definedName>
    <definedName name="pv_factor_year8">#REF!</definedName>
    <definedName name="pva" hidden="1">{"calcul",#N/A,FALSE,"Special Emissions"}</definedName>
    <definedName name="PVOther">#REF!</definedName>
    <definedName name="PVOther1">#REF!</definedName>
    <definedName name="PVOther2">#REF!</definedName>
    <definedName name="PVOther3">#REF!</definedName>
    <definedName name="PVs">#REF!</definedName>
    <definedName name="pwpt">#REF!</definedName>
    <definedName name="PWTABLE">#REF!</definedName>
    <definedName name="PWאקטיב">#REF!</definedName>
    <definedName name="PWפאסיב">#REF!</definedName>
    <definedName name="PWרוח">#REF!</definedName>
    <definedName name="PY_all_Equity">#REF!</definedName>
    <definedName name="PY_all_Income">#REF!</definedName>
    <definedName name="PY_all_RetEarn">#REF!</definedName>
    <definedName name="PY_Depreciation">#REF!</definedName>
    <definedName name="PY_Intangible_Assets">#REF!</definedName>
    <definedName name="PY_Interest_Expense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LT_Debt">#REF!</definedName>
    <definedName name="PY_Market_Value_of_Equity">#REF!</definedName>
    <definedName name="PY_Marketable_Sec">#REF!</definedName>
    <definedName name="PY_Other_Exp">#REF!</definedName>
    <definedName name="PY_Selling">#REF!</definedName>
    <definedName name="PY_Tangible_Net_Worth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2_Common_Equity">#REF!</definedName>
    <definedName name="PY2_Depreciation">#REF!</definedName>
    <definedName name="PY2_Intangible_Assets">#REF!</definedName>
    <definedName name="PY2_Interest_Expense">#REF!</definedName>
    <definedName name="PY2_LT_Debt">#REF!</definedName>
    <definedName name="PY2_Marketable_Sec">#REF!</definedName>
    <definedName name="PY2_Other_Exp.">#REF!</definedName>
    <definedName name="PY2_Selling">#REF!</definedName>
    <definedName name="PY2_Tangible_Net_Worth">#REF!</definedName>
    <definedName name="PYME">#REF!</definedName>
    <definedName name="PYr">#REF!</definedName>
    <definedName name="PYrCurMth">#REF!</definedName>
    <definedName name="PYrCurQtr">#REF!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{"OM Visits",#N/A,TRUE,"Optimal";"OM Dollars per Hour",#N/A,TRUE,"Optimal";"OM Hours per Visit",#N/A,TRUE,"Optimal";"OM Dollars per Visit",#N/A,TRUE,"Optimal";"OM Total Visits",#N/A,TRUE,"Optimal";"OM PMPM",#N/A,TRUE,"Optimal"}</definedName>
    <definedName name="Q1_19_ACT">#REF!</definedName>
    <definedName name="Q1_19_AOP">#REF!</definedName>
    <definedName name="Q1_ACT">#REF!</definedName>
    <definedName name="Q1_AOP">#REF!</definedName>
    <definedName name="Q1_Range">#REF!</definedName>
    <definedName name="q195swsales">SUM(#REF!)</definedName>
    <definedName name="Q1Actuals">#REF!</definedName>
    <definedName name="Q1BL">#REF!</definedName>
    <definedName name="Q1COGS">#REF!</definedName>
    <definedName name="Q1FLX">#REF!</definedName>
    <definedName name="Q1List">#REF!</definedName>
    <definedName name="Q1Mgn">#REF!</definedName>
    <definedName name="Q1Net">#REF!</definedName>
    <definedName name="Q1Ord">#REF!</definedName>
    <definedName name="Q1Units">#REF!</definedName>
    <definedName name="Q2_19_ACT">#REF!</definedName>
    <definedName name="Q2_19_AOP">#REF!</definedName>
    <definedName name="Q2_ACT">#REF!</definedName>
    <definedName name="Q2_AOP">#REF!</definedName>
    <definedName name="Q2_Range">#REF!</definedName>
    <definedName name="q2Price">#REF!</definedName>
    <definedName name="Q3_19_ACT">#REF!</definedName>
    <definedName name="Q3_19_AOP">#REF!</definedName>
    <definedName name="Q3_ACT">#REF!</definedName>
    <definedName name="Q3_AOP">#REF!</definedName>
    <definedName name="Q3_Range">#REF!</definedName>
    <definedName name="Q3BL">#REF!</definedName>
    <definedName name="Q3COGS">#REF!</definedName>
    <definedName name="Q3List">#REF!</definedName>
    <definedName name="Q3Mgn">#REF!</definedName>
    <definedName name="Q3Net">#REF!</definedName>
    <definedName name="Q3Ord">#REF!</definedName>
    <definedName name="Q3Units">#REF!</definedName>
    <definedName name="Q4_19_ACT">#REF!</definedName>
    <definedName name="Q4_19_AOP">#REF!</definedName>
    <definedName name="Q4_2006">#REF!</definedName>
    <definedName name="Q4_ACT">#REF!</definedName>
    <definedName name="Q4_AOP">#REF!</definedName>
    <definedName name="Q4_Range">#REF!</definedName>
    <definedName name="Q42002EPS">#REF!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4W5" hidden="1">#REF!</definedName>
    <definedName name="QA">#REF!</definedName>
    <definedName name="qaaaa" hidden="1">{"detail",#N/A,FALSE,"mfg";"summary",#N/A,FALSE,"mfg"}</definedName>
    <definedName name="qarere">{"'1-TheatreBkgs'!$A$1:$L$102"}</definedName>
    <definedName name="qasb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aw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az" hidden="1">{#N/A,#N/A,FALSE,"Pharm";#N/A,#N/A,FALSE,"WWCM"}</definedName>
    <definedName name="qaz_1" hidden="1">{#N/A,#N/A,FALSE,"Pharm";#N/A,#N/A,FALSE,"WWCM"}</definedName>
    <definedName name="qaz_2" hidden="1">{#N/A,#N/A,FALSE,"Pharm";#N/A,#N/A,FALSE,"WWCM"}</definedName>
    <definedName name="qaz_3" hidden="1">{#N/A,#N/A,FALSE,"Pharm";#N/A,#N/A,FALSE,"WWCM"}</definedName>
    <definedName name="qaz_4" hidden="1">{#N/A,#N/A,FALSE,"Pharm";#N/A,#N/A,FALSE,"WWCM"}</definedName>
    <definedName name="qdewffhh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dfdv" hidden="1">{"quarterly",#N/A,FALSE,"Income Statement";#N/A,#N/A,FALSE,"print segment";#N/A,#N/A,FALSE,"Balance Sheet";#N/A,#N/A,FALSE,"Annl Inc";#N/A,#N/A,FALSE,"Cash Flow"}</definedName>
    <definedName name="Qdwrn.Earnings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dwrn.handout." hidden="1">{"quarterly",#N/A,FALSE,"Income Statement New CPB";"annual",#N/A,FALSE,"Income Statement New CPB";"cash flow",#N/A,FALSE,"Cash Flow";"balance",#N/A,FALSE,"Balance Sheet";"seg",#N/A,FALSE,"New Segment Breakout"}</definedName>
    <definedName name="Qd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qe5yh" hidden="1">{#N/A,#N/A,FALSE,"Summary";#N/A,#N/A,FALSE,"Projections";#N/A,#N/A,FALSE,"Mkt Mults";#N/A,#N/A,FALSE,"DCF";#N/A,#N/A,FALSE,"Accr Dil";#N/A,#N/A,FALSE,"PIC LBO";#N/A,#N/A,FALSE,"MULT10_4";#N/A,#N/A,FALSE,"CBI LBO"}</definedName>
    <definedName name="qe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tweyu" hidden="1">{#N/A,#N/A,FALSE,"REPORT"}</definedName>
    <definedName name="qertweyu_1" hidden="1">{#N/A,#N/A,FALSE,"REPORT"}</definedName>
    <definedName name="qertweyu_2" hidden="1">{#N/A,#N/A,FALSE,"REPORT"}</definedName>
    <definedName name="qertweyu_3" hidden="1">{#N/A,#N/A,FALSE,"REPORT"}</definedName>
    <definedName name="qertweyu_4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2" hidden="1">{#N/A,#N/A,FALSE,"REPORT"}</definedName>
    <definedName name="qetryywt_3" hidden="1">{#N/A,#N/A,FALSE,"REPORT"}</definedName>
    <definedName name="qetryywt_4" hidden="1">{#N/A,#N/A,FALSE,"REPORT"}</definedName>
    <definedName name="qewqeqw" hidden="1">{#N/A,#N/A,FALSE,"Aging Summary";#N/A,#N/A,FALSE,"Ratio Analysis";#N/A,#N/A,FALSE,"Test 120 Day Accts";#N/A,#N/A,FALSE,"Tickmarks"}</definedName>
    <definedName name="QEWR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ff">{"'1-TheatreBkgs'!$A$1:$L$102"}</definedName>
    <definedName name="qg" hidden="1">#REF!</definedName>
    <definedName name="qgfqerg" hidden="1">{#N/A,#N/A,FALSE,"PMTABB";#N/A,#N/A,FALSE,"PMTABB"}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COME">#REF!</definedName>
    <definedName name="qink" hidden="1">{#N/A,"PURCHM",FALSE,"Business Analysis";#N/A,"SPADD",FALSE,"Business Analysis"}</definedName>
    <definedName name="ql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qlq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p" hidden="1">{"incomemth",#N/A,TRUE,"forecast00";"incomepercentmth",#N/A,TRUE,"forecast00";"balancemth",#N/A,TRUE,"forecast00";"cashmth",#N/A,TRUE,"forecast00";"covenantmth",#N/A,TRUE,"forecast00"}</definedName>
    <definedName name="qq" hidden="1">{"Outflow 1",#N/A,FALSE,"Outflows-Inflows";"Outflow 2",#N/A,FALSE,"Outflows-Inflows";"Inflow 1",#N/A,FALSE,"Outflows-Inflows";"Inflow 2",#N/A,FALSE,"Outflows-Inflows"}</definedName>
    <definedName name="qq_1" hidden="1">{"Outflow 1",#N/A,FALSE,"Outflows-Inflows";"Outflow 2",#N/A,FALSE,"Outflows-Inflows";"Inflow 1",#N/A,FALSE,"Outflows-Inflows";"Inflow 2",#N/A,FALSE,"Outflows-Inflows"}</definedName>
    <definedName name="qqkkkkk" hidden="1">{#N/A,"PURCHM",FALSE,"Business Analysis";#N/A,"SPADD",FALSE,"Business Analysis"}</definedName>
    <definedName name="qqq" hidden="1">{"Outflow 1",#N/A,FALSE,"Outflows-Inflows";"Outflow 2",#N/A,FALSE,"Outflows-Inflows";"Inflow 1",#N/A,FALSE,"Outflows-Inflows";"Inflow 2",#N/A,FALSE,"Outflows-Inflows"}</definedName>
    <definedName name="qqq_1" hidden="1">{"Outflow 1",#N/A,FALSE,"Outflows-Inflows";"Outflow 2",#N/A,FALSE,"Outflows-Inflows";"Inflow 1",#N/A,FALSE,"Outflows-Inflows";"Inflow 2",#N/A,FALSE,"Outflows-Inflows"}</definedName>
    <definedName name="qqq_2" hidden="1">{#N/A,#N/A,FALSE,"Pharm";#N/A,#N/A,FALSE,"WWCM"}</definedName>
    <definedName name="qqq_3" hidden="1">{#N/A,#N/A,FALSE,"Pharm";#N/A,#N/A,FALSE,"WWCM"}</definedName>
    <definedName name="qqq_4" hidden="1">{#N/A,#N/A,FALSE,"Pharm";#N/A,#N/A,FALSE,"WWCM"}</definedName>
    <definedName name="qqqaa" hidden="1">{"detail",#N/A,FALSE,"mfg";"summary",#N/A,FALSE,"mfg"}</definedName>
    <definedName name="qqqq" hidden="1">{"print 1.6",#N/A,FALSE,"Sheet1";"print 2.6",#N/A,FALSE,"Sheet1";"print 3.6",#N/A,FALSE,"Sheet1";"print 4.6",#N/A,FALSE,"Sheet1";"print 5.6",#N/A,FALSE,"Sheet1";"print 6.6",#N/A,FALSE,"Sheet1"}</definedName>
    <definedName name="qqqq_1" hidden="1">{"print 1.6",#N/A,FALSE,"Sheet1";"print 2.6",#N/A,FALSE,"Sheet1";"print 3.6",#N/A,FALSE,"Sheet1";"print 4.6",#N/A,FALSE,"Sheet1";"print 5.6",#N/A,FALSE,"Sheet1";"print 6.6",#N/A,FALSE,"Sheet1"}</definedName>
    <definedName name="qqqqq" hidden="1">{#N/A,"PURCHM",FALSE,"Business Analysis";#N/A,"SPADD",FALSE,"Business Analysis"}</definedName>
    <definedName name="qqqqqq" hidden="1">{"QTD_PRS",#N/A,FALSE,"QTD"}</definedName>
    <definedName name="QQQQQQQQQ" hidden="1">{#N/A,#N/A,FALSE,"CMN_FE"}</definedName>
    <definedName name="qqqqqqqqqq">{"'12690-8951'!$A$1:$L$58"}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" hidden="1">{"Five Year Record",#N/A,FALSE,"Front and Back"}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qqq" hidden="1">{"Front Page",#N/A,FALSE,"Front and Back"}</definedName>
    <definedName name="qqqqqqqqqqqqqqqqqqqqqqqqqqqqqqqqq" hidden="1">{"Five Year Record",#N/A,FALSE,"Front and Back"}</definedName>
    <definedName name="qqqqqqqqqqqqqqqqqqqqqqqqqqqqqqqqqqq" hidden="1">{"Geographic P1",#N/A,FALSE,"Division &amp; Geog"}</definedName>
    <definedName name="qqqqqqqqqqqqqqqqqqqqqqqqqqqqqqqqqqqq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qsdsvgbfgg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wtweryey" hidden="1">{#N/A,#N/A,FALSE,"REPORT"}</definedName>
    <definedName name="qqwtweryey_1" hidden="1">{#N/A,#N/A,FALSE,"REPORT"}</definedName>
    <definedName name="qqwtweryey_2" hidden="1">{#N/A,#N/A,FALSE,"REPORT"}</definedName>
    <definedName name="qqwtweryey_3" hidden="1">{#N/A,#N/A,FALSE,"REPORT"}</definedName>
    <definedName name="qqwtweryey_4" hidden="1">{#N/A,#N/A,FALSE,"REPORT"}</definedName>
    <definedName name="qr" hidden="1">{"detail",#N/A,FALSE,"mfg";"summary",#N/A,FALSE,"mfg"}</definedName>
    <definedName name="qrewqw" hidden="1">"c1166"</definedName>
    <definedName name="qrewrqwerqw3e" hidden="1">{"Outflow 1",#N/A,FALSE,"Outflows-Inflows";"Outflow 2",#N/A,FALSE,"Outflows-Inflows";"Inflow 1",#N/A,FALSE,"Outflows-Inflows";"Inflow 2",#N/A,FALSE,"Outflows-Inflows"}</definedName>
    <definedName name="qrewrqwerqw3e_1" hidden="1">{"Outflow 1",#N/A,FALSE,"Outflows-Inflows";"Outflow 2",#N/A,FALSE,"Outflows-Inflows";"Inflow 1",#N/A,FALSE,"Outflows-Inflows";"Inflow 2",#N/A,FALSE,"Outflows-Inflows"}</definedName>
    <definedName name="qrqer" hidden="1">{"'IG3Q99'!$A$306:$I$356"}</definedName>
    <definedName name="qry_pipeline">#REF!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d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SDSQD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sss" hidden="1">{#N/A,"PURCHM",FALSE,"Business Analysis";#N/A,"SPADD",FALSE,"Business Analysis"}</definedName>
    <definedName name="qt" hidden="1">{"oct_res_comm",#N/A,FALSE,"VarToBud"}</definedName>
    <definedName name="QTY">#REF!</definedName>
    <definedName name="QUALITY">#REF!</definedName>
    <definedName name="Quarter">#REF!</definedName>
    <definedName name="quarter_3">'[51]רו''ה ריכוז לפי קבוצות 7-12.02'!$A$2:$O$14</definedName>
    <definedName name="quarter_4">'[51]רו''ה ריכוז לפי קבוצות 7-12.02'!$A$17:$O$29</definedName>
    <definedName name="Quarter_Year">#REF!</definedName>
    <definedName name="Quarter_Year_Earnings">#REF!</definedName>
    <definedName name="Quarter_Year_Geo">#REF!</definedName>
    <definedName name="Quarter_Year_Group">#REF!</definedName>
    <definedName name="quarter1_2002">#REF!</definedName>
    <definedName name="quarter1_2006">#REF!</definedName>
    <definedName name="quarter2_2002">#REF!</definedName>
    <definedName name="quarter4_2001">#REF!</definedName>
    <definedName name="quarter4_2005">#REF!</definedName>
    <definedName name="quarter4year2001">#REF!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arterlybs" hidden="1">{#N/A,#N/A,FALSE,"JKFLASH2";#N/A,#N/A,FALSE,"Page 4";#N/A,#N/A,FALSE,"page 3"}</definedName>
    <definedName name="QUERY_NAME">#REF!</definedName>
    <definedName name="Query1">#REF!</definedName>
    <definedName name="Question">#REF!</definedName>
    <definedName name="QuickBooksData" hidden="1">#REF!</definedName>
    <definedName name="QuickRatio">#REF!</definedName>
    <definedName name="quit" hidden="1">{"rtn",#N/A,FALSE,"RTN";"tables",#N/A,FALSE,"RTN";"cf",#N/A,FALSE,"CF";"stats",#N/A,FALSE,"Stats";"prop",#N/A,FALSE,"Prop"}</definedName>
    <definedName name="quit_1" hidden="1">{"rtn",#N/A,FALSE,"RTN";"tables",#N/A,FALSE,"RTN";"cf",#N/A,FALSE,"CF";"stats",#N/A,FALSE,"Stats";"prop",#N/A,FALSE,"Prop"}</definedName>
    <definedName name="qw" hidden="1">{#N/A,#N/A,FALSE,"REPORT"}</definedName>
    <definedName name="qw_1" hidden="1">{#N/A,#N/A,FALSE,"REPORT"}</definedName>
    <definedName name="qw_2" hidden="1">{#N/A,#N/A,FALSE,"REPORT"}</definedName>
    <definedName name="qw_3" hidden="1">{#N/A,#N/A,FALSE,"REPORT"}</definedName>
    <definedName name="qw_4" hidden="1">{#N/A,#N/A,FALSE,"REPORT"}</definedName>
    <definedName name="qwdewqkfd" hidden="1">{#N/A,#N/A,FALSE,"Assessment";#N/A,#N/A,FALSE,"Staffing";#N/A,#N/A,FALSE,"Hires";#N/A,#N/A,FALSE,"Assumptions"}</definedName>
    <definedName name="qwe" hidden="1">{#N/A,#N/A,FALSE,"Detailed";#N/A,#N/A,FALSE,"Total";#N/A,#N/A,FALSE,"Detailed (2)"}</definedName>
    <definedName name="qwe_1" hidden="1">{#N/A,#N/A,FALSE,"Detailed";#N/A,#N/A,FALSE,"Total";#N/A,#N/A,FALSE,"Detailed (2)"}</definedName>
    <definedName name="qwef" hidden="1">{#N/A,#N/A,FALSE,"EW"}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>#REF!</definedName>
    <definedName name="qwer_1" hidden="1">{#N/A,#N/A,FALSE,"Detailed";#N/A,#N/A,FALSE,"Total";#N/A,#N/A,FALSE,"Detailed (2)"}</definedName>
    <definedName name="qwer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tqry" hidden="1">{#N/A,#N/A,FALSE,"REPORT"}</definedName>
    <definedName name="qwertqry_1" hidden="1">{#N/A,#N/A,FALSE,"REPORT"}</definedName>
    <definedName name="qwertqry_2" hidden="1">{#N/A,#N/A,FALSE,"REPORT"}</definedName>
    <definedName name="qwertqry_3" hidden="1">{#N/A,#N/A,FALSE,"REPORT"}</definedName>
    <definedName name="qwertqry_4" hidden="1">{#N/A,#N/A,FALSE,"REPORT"}</definedName>
    <definedName name="qwetqryetytu" hidden="1">{#N/A,#N/A,FALSE,"Pharm";#N/A,#N/A,FALSE,"WWCM"}</definedName>
    <definedName name="qwetqryetytu_1" hidden="1">{#N/A,#N/A,FALSE,"Pharm";#N/A,#N/A,FALSE,"WWCM"}</definedName>
    <definedName name="qwetqryetytu_2" hidden="1">{#N/A,#N/A,FALSE,"Pharm";#N/A,#N/A,FALSE,"WWCM"}</definedName>
    <definedName name="qwetqryetytu_3" hidden="1">{#N/A,#N/A,FALSE,"Pharm";#N/A,#N/A,FALSE,"WWCM"}</definedName>
    <definedName name="qwetqryetytu_4" hidden="1">{#N/A,#N/A,FALSE,"Pharm";#N/A,#N/A,FALSE,"WWCM"}</definedName>
    <definedName name="qwewqe">{"'1-TheatreBkgs'!$A$1:$L$102"}</definedName>
    <definedName name="qwfdq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#REF!</definedName>
    <definedName name="qwqeqd" hidden="1">{#N/A,#N/A,FALSE,"ALM-ASISC"}</definedName>
    <definedName name="qwqw" hidden="1">{#N/A,#N/A,FALSE,"Créances";#N/A,#N/A,FALSE,"Effectifs";#N/A,#N/A,FALSE,"SI"}</definedName>
    <definedName name="qwqwqw" hidden="1">{"AT","COMPANIES",TRUE}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d_1" hidden="1">{"'2ND_QUAR'!$A$1:$P$106"}</definedName>
    <definedName name="qwsd_1_1" hidden="1">{"'2ND_QUAR'!$A$1:$P$106"}</definedName>
    <definedName name="qwsd_1_2" hidden="1">{"'2ND_QUAR'!$A$1:$P$106"}</definedName>
    <definedName name="qwsd_1_3" hidden="1">{"'2ND_QUAR'!$A$1:$P$106"}</definedName>
    <definedName name="qwsd_1_4" hidden="1">{"'2ND_QUAR'!$A$1:$P$106"}</definedName>
    <definedName name="qwsd_1_5" hidden="1">{"'2ND_QUAR'!$A$1:$P$106"}</definedName>
    <definedName name="qwsd_2" hidden="1">{"'2ND_QUAR'!$A$1:$P$106"}</definedName>
    <definedName name="qwsd_2_1" hidden="1">{"'2ND_QUAR'!$A$1:$P$106"}</definedName>
    <definedName name="qwsd_2_2" hidden="1">{"'2ND_QUAR'!$A$1:$P$106"}</definedName>
    <definedName name="qwsd_2_3" hidden="1">{"'2ND_QUAR'!$A$1:$P$106"}</definedName>
    <definedName name="qwsd_2_4" hidden="1">{"'2ND_QUAR'!$A$1:$P$106"}</definedName>
    <definedName name="qwsd_2_5" hidden="1">{"'2ND_QUAR'!$A$1:$P$106"}</definedName>
    <definedName name="qwsd_3" hidden="1">{"'2ND_QUAR'!$A$1:$P$106"}</definedName>
    <definedName name="qwsd_3_1" hidden="1">{"'2ND_QUAR'!$A$1:$P$106"}</definedName>
    <definedName name="qwsd_3_2" hidden="1">{"'2ND_QUAR'!$A$1:$P$106"}</definedName>
    <definedName name="qwsd_3_3" hidden="1">{"'2ND_QUAR'!$A$1:$P$106"}</definedName>
    <definedName name="qwsd_3_4" hidden="1">{"'2ND_QUAR'!$A$1:$P$106"}</definedName>
    <definedName name="qwsd_3_5" hidden="1">{"'2ND_QUAR'!$A$1:$P$106"}</definedName>
    <definedName name="qwsd_4" hidden="1">{"'2ND_QUAR'!$A$1:$P$106"}</definedName>
    <definedName name="qwsd_4_1" hidden="1">{"'2ND_QUAR'!$A$1:$P$106"}</definedName>
    <definedName name="qwsd_4_2" hidden="1">{"'2ND_QUAR'!$A$1:$P$106"}</definedName>
    <definedName name="qwsd_4_3" hidden="1">{"'2ND_QUAR'!$A$1:$P$106"}</definedName>
    <definedName name="qwsd_4_4" hidden="1">{"'2ND_QUAR'!$A$1:$P$106"}</definedName>
    <definedName name="qwsd_4_5" hidden="1">{"'2ND_QUAR'!$A$1:$P$106"}</definedName>
    <definedName name="qwsd_5" hidden="1">{"'2ND_QUAR'!$A$1:$P$106"}</definedName>
    <definedName name="qwsd_5_1" hidden="1">{"'2ND_QUAR'!$A$1:$P$106"}</definedName>
    <definedName name="qwsd_5_2" hidden="1">{"'2ND_QUAR'!$A$1:$P$106"}</definedName>
    <definedName name="qwsd_5_3" hidden="1">{"'2ND_QUAR'!$A$1:$P$106"}</definedName>
    <definedName name="qwsd_5_4" hidden="1">{"'2ND_QUAR'!$A$1:$P$106"}</definedName>
    <definedName name="qwsd_5_5" hidden="1">{"'2ND_QUAR'!$A$1:$P$106"}</definedName>
    <definedName name="qww" hidden="1">{#N/A,#N/A,FALSE,"Aging Summary";#N/A,#N/A,FALSE,"Ratio Analysis";#N/A,#N/A,FALSE,"Test 120 Day Accts";#N/A,#N/A,FALSE,"Tickmarks"}</definedName>
    <definedName name="qwz" hidden="1">{"QTD_HYCO",#N/A,FALSE,"QTD"}</definedName>
    <definedName name="qx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_">#REF!</definedName>
    <definedName name="R_D__Property_and_facility_Expense">'[10]GL-PC'!#REF!</definedName>
    <definedName name="R_D__Repair_and_Maintenance_Expense">'[10]GL-PC'!#REF!</definedName>
    <definedName name="R_D_Consulting__Expense">#REF!</definedName>
    <definedName name="R_D_Expense">#REF!</definedName>
    <definedName name="R_D_Materials">'[10]GL-PC'!#REF!</definedName>
    <definedName name="R_D_Process">'[10]GL-PC'!#REF!</definedName>
    <definedName name="R_D_Supply">'[10]GL-PC'!#REF!</definedName>
    <definedName name="R_D_Utilities_Expense">'[10]GL-PC'!#REF!</definedName>
    <definedName name="R_D_Vehicle_Expenses">'[10]GL-PC'!#REF!</definedName>
    <definedName name="r_printfunction">#REF!</definedName>
    <definedName name="ra" hidden="1">{"bs",#N/A,FALSE,"SCF"}</definedName>
    <definedName name="rab">[22]rabintex!$1:$1048576</definedName>
    <definedName name="rad" hidden="1">{"PACKAGE",#N/A,FALSE,"CM"}</definedName>
    <definedName name="RADIO" hidden="1">{"HW",#N/A,FALSE,"1998"}</definedName>
    <definedName name="Rafi" hidden="1">{#N/A,#N/A,FALSE,"AD_Purchase";#N/A,#N/A,FALSE,"Credit";#N/A,#N/A,FALSE,"PF Acquisition";#N/A,#N/A,FALSE,"PF Offering"}</definedName>
    <definedName name="rag">#REF!</definedName>
    <definedName name="ragg">#REF!</definedName>
    <definedName name="ram" hidden="1">{"Fcst by Qtr Full",#N/A,FALSE,"Tot PalmPalm";"Fcst by Qtr Full",#N/A,FALSE,"Tot Device";"Fcst by Qtr Full",#N/A,FALSE,"Platform";"Fcst by Qtr Full",#N/A,FALSE,"Palm.Net";"Fcst by Qtr Full",#N/A,FALSE,"Elim"}</definedName>
    <definedName name="Ramp" hidden="1">{"rtn",#N/A,FALSE,"RTN";"tables",#N/A,FALSE,"RTN";"cf",#N/A,FALSE,"CF";"stats",#N/A,FALSE,"Stats";"prop",#N/A,FALSE,"Prop"}</definedName>
    <definedName name="Ramp_1" hidden="1">{"rtn",#N/A,FALSE,"RTN";"tables",#N/A,FALSE,"RTN";"cf",#N/A,FALSE,"CF";"stats",#N/A,FALSE,"Stats";"prop",#N/A,FALSE,"Prop"}</definedName>
    <definedName name="Range">#REF!</definedName>
    <definedName name="Range_Names">#REF!</definedName>
    <definedName name="RangeChange" hidden="1">#N/A</definedName>
    <definedName name="RANGENAMES">#REF!</definedName>
    <definedName name="RANGODINAMICO">OFFSET(#REF!,COUNT(#REF!),COUNT(#REF!),0,0)</definedName>
    <definedName name="rankanal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S_NAME">#REF!</definedName>
    <definedName name="RAS_TYPE">#REF!</definedName>
    <definedName name="RAT_A">#REF!</definedName>
    <definedName name="RAT_T">#REF!</definedName>
    <definedName name="rate">#REF!</definedName>
    <definedName name="rate_bank">#REF!</definedName>
    <definedName name="Rate_other">#REF!</definedName>
    <definedName name="rate_work_mgr">#REF!</definedName>
    <definedName name="Rate09">1.905</definedName>
    <definedName name="rate1">#REF!</definedName>
    <definedName name="RATE2">#REF!</definedName>
    <definedName name="RATE3">#REF!</definedName>
    <definedName name="rateinput">#REF!</definedName>
    <definedName name="rates">#REF!</definedName>
    <definedName name="Ratings">#REF!</definedName>
    <definedName name="Ratio">#REF!</definedName>
    <definedName name="RATIONAL_BOOK">#REF!</definedName>
    <definedName name="RATIONAL_NAME">#REF!</definedName>
    <definedName name="RATIONAL_TYPE">#REF!</definedName>
    <definedName name="Ratios">#REF!</definedName>
    <definedName name="rave">#REF!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CArea" hidden="1">#REF!</definedName>
    <definedName name="rcn">#REF!</definedName>
    <definedName name="rcn_site">#REF!</definedName>
    <definedName name="rCSPresetsPPt">#REF!</definedName>
    <definedName name="RD">#REF!</definedName>
    <definedName name="rd_2005">#REF!</definedName>
    <definedName name="rd_2006">#REF!</definedName>
    <definedName name="RD_EMP">#REF!</definedName>
    <definedName name="rd_rates">#REF!</definedName>
    <definedName name="rd_sum">#REF!</definedName>
    <definedName name="RDHigh">#REF!</definedName>
    <definedName name="RDLow">#REF!</definedName>
    <definedName name="RDMargin">#REF!</definedName>
    <definedName name="rdx" hidden="1">{"oct_res_comm",#N/A,FALSE,"VarToBud"}</definedName>
    <definedName name="re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f" hidden="1">#REF!</definedName>
    <definedName name="real">#REF!</definedName>
    <definedName name="real_estate">#REF!</definedName>
    <definedName name="Reason_for_Refund">#REF!</definedName>
    <definedName name="REBE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cap">#REF!</definedName>
    <definedName name="recap_dividend">"Picture 69"</definedName>
    <definedName name="recap_repurchase">"Picture 64"</definedName>
    <definedName name="Receipts_and_Disbursements">#REF!</definedName>
    <definedName name="ReceivableDays">#REF!</definedName>
    <definedName name="reco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ecog">#REF!</definedName>
    <definedName name="recommendation">#REF!</definedName>
    <definedName name="Recons" hidden="1">{#N/A,#N/A,FALSE,"COMP"}</definedName>
    <definedName name="Record1">#REF!</definedName>
    <definedName name="_xlnm.Recorder">#REF!</definedName>
    <definedName name="RECRIATION_COST">#REF!</definedName>
    <definedName name="Recruit_Field">#REF!</definedName>
    <definedName name="Recruit_Other">#REF!</definedName>
    <definedName name="Recruiting">#REF!</definedName>
    <definedName name="RecruitingTopLevel">#REF!</definedName>
    <definedName name="Recruitment_expense">'[10]GL-PC'!#REF!</definedName>
    <definedName name="Redeem_MI">#REF!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e">#REF!</definedName>
    <definedName name="reear" hidden="1">{#N/A,#N/A,FALSE,"Sheet1"}</definedName>
    <definedName name="Reference">#REF!</definedName>
    <definedName name="refg" hidden="1">{#N/A,#N/A,TRUE,"Cover sheet";#N/A,#N/A,TRUE,"INPUTS";#N/A,#N/A,TRUE,"OUTPUTS";#N/A,#N/A,TRUE,"VALUATION"}</definedName>
    <definedName name="Refreshments_Expense">'[10]GL-PC'!#REF!</definedName>
    <definedName name="refurb">#REF!</definedName>
    <definedName name="Reg">#REF!</definedName>
    <definedName name="reggie" hidden="1">{#N/A,#N/A,FALSE,"Pharm";#N/A,#N/A,FALSE,"WWCM"}</definedName>
    <definedName name="reggie_1" hidden="1">{#N/A,#N/A,FALSE,"Pharm";#N/A,#N/A,FALSE,"WWCM"}</definedName>
    <definedName name="reggie_2" hidden="1">{#N/A,#N/A,FALSE,"Pharm";#N/A,#N/A,FALSE,"WWCM"}</definedName>
    <definedName name="reggie_3" hidden="1">{#N/A,#N/A,FALSE,"Pharm";#N/A,#N/A,FALSE,"WWCM"}</definedName>
    <definedName name="reggie_4" hidden="1">{#N/A,#N/A,FALSE,"Pharm";#N/A,#N/A,FALSE,"WWCM"}</definedName>
    <definedName name="Region">#REF!</definedName>
    <definedName name="Region_Abbv">#REF!</definedName>
    <definedName name="Region_Corp">#REF!</definedName>
    <definedName name="Region_Descrip2">#REF!</definedName>
    <definedName name="Region_Descriptions">#REF!</definedName>
    <definedName name="Region_MgmtUnit">#REF!</definedName>
    <definedName name="RegisteredUsers" hidden="1">{"'Customer Support Trends'!$A$1:$AB$13"}</definedName>
    <definedName name="RegisteredUsers2" hidden="1">{"'Customer Support Trends'!$A$1:$AB$13"}</definedName>
    <definedName name="RegistrationRights">#REF!</definedName>
    <definedName name="regmult" hidden="1">#REF!</definedName>
    <definedName name="regtrr">{0}</definedName>
    <definedName name="Regulation">#REF!</definedName>
    <definedName name="Regulation_consulting_Expense">'[10]GL-PC'!#REF!</definedName>
    <definedName name="REID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eimbursement_Travel_abroad_R_D">#REF!</definedName>
    <definedName name="Related" hidden="1">{#N/A,#N/A,FALSE,"Job Sched"}</definedName>
    <definedName name="RelatedEmployee">#REF!</definedName>
    <definedName name="rem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sum">#REF!</definedName>
    <definedName name="remtc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rough">#REF!</definedName>
    <definedName name="rename_of_wrn.CSC" hidden="1">{"page1",#N/A,TRUE,"CSC";"page2",#N/A,TRUE,"CSC"}</definedName>
    <definedName name="Rene" hidden="1">{"'Customer Support Trends'!$A$1:$AB$13"}</definedName>
    <definedName name="rene_registered3" hidden="1">{"'Customer Support Trends'!$A$1:$AB$13"}</definedName>
    <definedName name="rene_registeredusers2" hidden="1">{"'Customer Support Trends'!$A$1:$AB$13"}</definedName>
    <definedName name="Rene2" hidden="1">{"'Customer Support Trends'!$A$1:$AB$13"}</definedName>
    <definedName name="renewal">#REF!</definedName>
    <definedName name="Rent">#REF!</definedName>
    <definedName name="Rent____COGS">'[10]GL-PC'!#REF!</definedName>
    <definedName name="Rent_A">#REF!</definedName>
    <definedName name="Rent_and_Taxes">#REF!</definedName>
    <definedName name="RENT_CONCESSIONS">#REF!</definedName>
    <definedName name="Rent_Expense">'[10]GL-PC'!#REF!</definedName>
    <definedName name="rental_changes">#REF!</definedName>
    <definedName name="rental_fee">#REF!</definedName>
    <definedName name="RentExpense">#REF!</definedName>
    <definedName name="REP" hidden="1">#REF!</definedName>
    <definedName name="Rep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air_and_Maintenance_Expense">'[10]GL-PC'!#REF!</definedName>
    <definedName name="RepairedName0679" hidden="1">"iQShowAnnual"</definedName>
    <definedName name="REPAY">#REF!</definedName>
    <definedName name="Repay_Debt">#REF!</definedName>
    <definedName name="Report_Basis">#REF!</definedName>
    <definedName name="Report_Criteria_Home" hidden="1">#REF!</definedName>
    <definedName name="Report_Criteria_Range" hidden="1">#REF!</definedName>
    <definedName name="report_id" hidden="1">#REF!</definedName>
    <definedName name="Report_Rollup_Name">#REF!</definedName>
    <definedName name="Report_Title">[23]Params!$B$1</definedName>
    <definedName name="report_type">#REF!</definedName>
    <definedName name="REPORT1">#REF!</definedName>
    <definedName name="REPORT2">#REF!</definedName>
    <definedName name="ReportCreated">TRUE</definedName>
    <definedName name="ReportedNetIncome">#REF!</definedName>
    <definedName name="ReportedNetIncomeLQ">#REF!</definedName>
    <definedName name="ReportedNetIncomeLQA">#REF!</definedName>
    <definedName name="ReportEPS">#REF!</definedName>
    <definedName name="ReportEPSLTM">#REF!</definedName>
    <definedName name="ReportGroup">0</definedName>
    <definedName name="ReportNetInc">#REF!</definedName>
    <definedName name="ReportPage1" hidden="1">{"Annual_Income",#N/A,FALSE,"Report Page";"Balance_Cash_Flow",#N/A,FALSE,"Report Page";"Quarterly_Income",#N/A,FALSE,"Report Page"}</definedName>
    <definedName name="ReportPELTM">#REF!</definedName>
    <definedName name="Reports_To">#REF!</definedName>
    <definedName name="ReportsTo">#REF!</definedName>
    <definedName name="ReportVersion">#REF!</definedName>
    <definedName name="RepurchShares">#REF!</definedName>
    <definedName name="Request_ID" hidden="1">#REF!</definedName>
    <definedName name="rer" hidden="1">{#N/A,#N/A,FALSE,"Projections";#N/A,#N/A,FALSE,"Multiples Valuation";#N/A,#N/A,FALSE,"LBO";#N/A,#N/A,FALSE,"Multiples_Sensitivity";#N/A,#N/A,FALSE,"Summary"}</definedName>
    <definedName name="rerer" hidden="1">{#N/A,#N/A,FALSE,"puboff";#N/A,#N/A,FALSE,"valuation";#N/A,#N/A,FALSE,"finanalsis";#N/A,#N/A,FALSE,"split";#N/A,#N/A,FALSE,"ownership"}</definedName>
    <definedName name="rererer" hidden="1">{#N/A,#N/A,FALSE,"Full";#N/A,#N/A,FALSE,"Half";#N/A,#N/A,FALSE,"Op Expenses";#N/A,#N/A,FALSE,"Cap Charge";#N/A,#N/A,FALSE,"Cost C";#N/A,#N/A,FALSE,"PP&amp;E";#N/A,#N/A,FALSE,"R&amp;D"}</definedName>
    <definedName name="Research">#REF!</definedName>
    <definedName name="ResearchAndDevelopment">#REF!</definedName>
    <definedName name="ResearchAndDevelopmentMargin">#REF!</definedName>
    <definedName name="ResearchAndDevelopmentMarginLQ">#REF!</definedName>
    <definedName name="ResearchAndDevelopmentMarginLQA">#REF!</definedName>
    <definedName name="ResearchSource">#REF!</definedName>
    <definedName name="Reserve">#REF!</definedName>
    <definedName name="RESERVED">#REF!</definedName>
    <definedName name="Residual">#REF!</definedName>
    <definedName name="Residual_Depreciation">#REF!</definedName>
    <definedName name="Residual_Type">#REF!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1_1" hidden="1">{#N/A,#N/A,FALSE,"Assessment";#N/A,#N/A,FALSE,"Staffing";#N/A,#N/A,FALSE,"Hires";#N/A,#N/A,FALSE,"Assumptions"}</definedName>
    <definedName name="resources_1_2" hidden="1">{#N/A,#N/A,FALSE,"Assessment";#N/A,#N/A,FALSE,"Staffing";#N/A,#N/A,FALSE,"Hires";#N/A,#N/A,FALSE,"Assumptions"}</definedName>
    <definedName name="resources_1_3" hidden="1">{#N/A,#N/A,FALSE,"Assessment";#N/A,#N/A,FALSE,"Staffing";#N/A,#N/A,FALSE,"Hires";#N/A,#N/A,FALSE,"Assumptions"}</definedName>
    <definedName name="resources_1_4" hidden="1">{#N/A,#N/A,FALSE,"Assessment";#N/A,#N/A,FALSE,"Staffing";#N/A,#N/A,FALSE,"Hires";#N/A,#N/A,FALSE,"Assumptions"}</definedName>
    <definedName name="resources_1_5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ources_2_1" hidden="1">{#N/A,#N/A,FALSE,"Assessment";#N/A,#N/A,FALSE,"Staffing";#N/A,#N/A,FALSE,"Hires";#N/A,#N/A,FALSE,"Assumptions"}</definedName>
    <definedName name="resources_2_2" hidden="1">{#N/A,#N/A,FALSE,"Assessment";#N/A,#N/A,FALSE,"Staffing";#N/A,#N/A,FALSE,"Hires";#N/A,#N/A,FALSE,"Assumptions"}</definedName>
    <definedName name="resources_2_3" hidden="1">{#N/A,#N/A,FALSE,"Assessment";#N/A,#N/A,FALSE,"Staffing";#N/A,#N/A,FALSE,"Hires";#N/A,#N/A,FALSE,"Assumptions"}</definedName>
    <definedName name="resources_2_4" hidden="1">{#N/A,#N/A,FALSE,"Assessment";#N/A,#N/A,FALSE,"Staffing";#N/A,#N/A,FALSE,"Hires";#N/A,#N/A,FALSE,"Assumptions"}</definedName>
    <definedName name="resources_2_5" hidden="1">{#N/A,#N/A,FALSE,"Assessment";#N/A,#N/A,FALSE,"Staffing";#N/A,#N/A,FALSE,"Hires";#N/A,#N/A,FALSE,"Assumptions"}</definedName>
    <definedName name="resources_3" hidden="1">{#N/A,#N/A,FALSE,"Assessment";#N/A,#N/A,FALSE,"Staffing";#N/A,#N/A,FALSE,"Hires";#N/A,#N/A,FALSE,"Assumptions"}</definedName>
    <definedName name="resources_3_1" hidden="1">{#N/A,#N/A,FALSE,"Assessment";#N/A,#N/A,FALSE,"Staffing";#N/A,#N/A,FALSE,"Hires";#N/A,#N/A,FALSE,"Assumptions"}</definedName>
    <definedName name="resources_3_2" hidden="1">{#N/A,#N/A,FALSE,"Assessment";#N/A,#N/A,FALSE,"Staffing";#N/A,#N/A,FALSE,"Hires";#N/A,#N/A,FALSE,"Assumptions"}</definedName>
    <definedName name="resources_3_3" hidden="1">{#N/A,#N/A,FALSE,"Assessment";#N/A,#N/A,FALSE,"Staffing";#N/A,#N/A,FALSE,"Hires";#N/A,#N/A,FALSE,"Assumptions"}</definedName>
    <definedName name="resources_3_4" hidden="1">{#N/A,#N/A,FALSE,"Assessment";#N/A,#N/A,FALSE,"Staffing";#N/A,#N/A,FALSE,"Hires";#N/A,#N/A,FALSE,"Assumptions"}</definedName>
    <definedName name="resources_3_5" hidden="1">{#N/A,#N/A,FALSE,"Assessment";#N/A,#N/A,FALSE,"Staffing";#N/A,#N/A,FALSE,"Hires";#N/A,#N/A,FALSE,"Assumptions"}</definedName>
    <definedName name="resources_4" hidden="1">{#N/A,#N/A,FALSE,"Assessment";#N/A,#N/A,FALSE,"Staffing";#N/A,#N/A,FALSE,"Hires";#N/A,#N/A,FALSE,"Assumptions"}</definedName>
    <definedName name="resources_4_1" hidden="1">{#N/A,#N/A,FALSE,"Assessment";#N/A,#N/A,FALSE,"Staffing";#N/A,#N/A,FALSE,"Hires";#N/A,#N/A,FALSE,"Assumptions"}</definedName>
    <definedName name="resources_4_2" hidden="1">{#N/A,#N/A,FALSE,"Assessment";#N/A,#N/A,FALSE,"Staffing";#N/A,#N/A,FALSE,"Hires";#N/A,#N/A,FALSE,"Assumptions"}</definedName>
    <definedName name="resources_4_3" hidden="1">{#N/A,#N/A,FALSE,"Assessment";#N/A,#N/A,FALSE,"Staffing";#N/A,#N/A,FALSE,"Hires";#N/A,#N/A,FALSE,"Assumptions"}</definedName>
    <definedName name="resources_4_4" hidden="1">{#N/A,#N/A,FALSE,"Assessment";#N/A,#N/A,FALSE,"Staffing";#N/A,#N/A,FALSE,"Hires";#N/A,#N/A,FALSE,"Assumptions"}</definedName>
    <definedName name="resources_4_5" hidden="1">{#N/A,#N/A,FALSE,"Assessment";#N/A,#N/A,FALSE,"Staffing";#N/A,#N/A,FALSE,"Hires";#N/A,#N/A,FALSE,"Assumptions"}</definedName>
    <definedName name="resources_5" hidden="1">{#N/A,#N/A,FALSE,"Assessment";#N/A,#N/A,FALSE,"Staffing";#N/A,#N/A,FALSE,"Hires";#N/A,#N/A,FALSE,"Assumptions"}</definedName>
    <definedName name="resources_5_1" hidden="1">{#N/A,#N/A,FALSE,"Assessment";#N/A,#N/A,FALSE,"Staffing";#N/A,#N/A,FALSE,"Hires";#N/A,#N/A,FALSE,"Assumptions"}</definedName>
    <definedName name="resources_5_2" hidden="1">{#N/A,#N/A,FALSE,"Assessment";#N/A,#N/A,FALSE,"Staffing";#N/A,#N/A,FALSE,"Hires";#N/A,#N/A,FALSE,"Assumptions"}</definedName>
    <definedName name="resources_5_3" hidden="1">{#N/A,#N/A,FALSE,"Assessment";#N/A,#N/A,FALSE,"Staffing";#N/A,#N/A,FALSE,"Hires";#N/A,#N/A,FALSE,"Assumptions"}</definedName>
    <definedName name="resources_5_4" hidden="1">{#N/A,#N/A,FALSE,"Assessment";#N/A,#N/A,FALSE,"Staffing";#N/A,#N/A,FALSE,"Hires";#N/A,#N/A,FALSE,"Assumptions"}</definedName>
    <definedName name="resources_5_5" hidden="1">{#N/A,#N/A,FALSE,"Assessment";#N/A,#N/A,FALSE,"Staffing";#N/A,#N/A,FALSE,"Hires";#N/A,#N/A,FALSE,"Assumptions"}</definedName>
    <definedName name="resp." hidden="1">{#N/A,#N/A,FALSE,"Pharm";#N/A,#N/A,FALSE,"WWCM"}</definedName>
    <definedName name="resp._1" hidden="1">{#N/A,#N/A,FALSE,"Pharm";#N/A,#N/A,FALSE,"WWCM"}</definedName>
    <definedName name="resp._2" hidden="1">{#N/A,#N/A,FALSE,"Pharm";#N/A,#N/A,FALSE,"WWCM"}</definedName>
    <definedName name="resp._3" hidden="1">{#N/A,#N/A,FALSE,"Pharm";#N/A,#N/A,FALSE,"WWCM"}</definedName>
    <definedName name="resp._4" hidden="1">{#N/A,#N/A,FALSE,"Pharm";#N/A,#N/A,FALSE,"WWCM"}</definedName>
    <definedName name="Restricted">#REF!</definedName>
    <definedName name="Results" hidden="1">{"FCB_ALL",#N/A,FALSE,"FCB"}</definedName>
    <definedName name="results_of_operations">#REF!</definedName>
    <definedName name="results1">#REF!</definedName>
    <definedName name="results96">#REF!</definedName>
    <definedName name="resultscomp" hidden="1">{"FCB_ALL",#N/A,FALSE,"FCB"}</definedName>
    <definedName name="ret">#REF!</definedName>
    <definedName name="RETAIL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etChar" hidden="1">"
"</definedName>
    <definedName name="RETDT">#REF!</definedName>
    <definedName name="retired">#REF!</definedName>
    <definedName name="Retrieve_Fcst" hidden="1">{"legalsumm",#N/A,FALSE,"Forecast (no FAW)";"legaldetail",#N/A,FALSE,"Forecast (no FAW)"}</definedName>
    <definedName name="Retrieve_Fct" hidden="1">{"legalsumm",#N/A,FALSE,"Forecast (no FAW)";"legaldetail",#N/A,FALSE,"Forecast (no FAW)"}</definedName>
    <definedName name="retrievew">#REF!</definedName>
    <definedName name="rets">#REF!</definedName>
    <definedName name="RETURN">#REF!</definedName>
    <definedName name="Return_of_Clist_Flag">#REF!</definedName>
    <definedName name="Return_of_Fixed_Flag">#REF!</definedName>
    <definedName name="Return_of_TKH_Flag">#REF!</definedName>
    <definedName name="Return_of_Workforce_Flag">#REF!</definedName>
    <definedName name="Return_on_CapAsset_10">#REF!</definedName>
    <definedName name="Return_on_CapAsset_11">#REF!</definedName>
    <definedName name="Return_on_CapAsset_12">#REF!</definedName>
    <definedName name="Return_on_CapAsset_13">#REF!</definedName>
    <definedName name="Return_on_CapAsset_14">#REF!</definedName>
    <definedName name="Return_on_CapAsset_15">#REF!</definedName>
    <definedName name="Return_on_CapAsset_3">#REF!</definedName>
    <definedName name="Return_on_CapAsset_4">#REF!</definedName>
    <definedName name="Return_on_CapAsset_5">#REF!</definedName>
    <definedName name="Return_on_CapAsset_6">#REF!</definedName>
    <definedName name="Return_on_CapAsset_7">#REF!</definedName>
    <definedName name="Return_on_CapAsset_8">#REF!</definedName>
    <definedName name="Return_on_CapAsset_9">#REF!</definedName>
    <definedName name="Return_on_Fixed_Assets">#REF!</definedName>
    <definedName name="Return_On_NTA">#REF!</definedName>
    <definedName name="Return_on_Working_Capital">#REF!</definedName>
    <definedName name="returnNTA">#REF!</definedName>
    <definedName name="RETURNS">#REF!</definedName>
    <definedName name="retyu" hidden="1">{#N/A,#N/A,FALSE,"AD_Purchase";#N/A,#N/A,FALSE,"Credit";#N/A,#N/A,FALSE,"PF Acquisition";#N/A,#N/A,FALSE,"PF Offering"}</definedName>
    <definedName name="REUT">{"סעיף",0,"Auto","Auto",""}</definedName>
    <definedName name="REV">#REF!</definedName>
    <definedName name="Rev_Aus">#REF!</definedName>
    <definedName name="REV_CAGR">Investor_Deck_Calculations!$D$41</definedName>
    <definedName name="Rev_CAM">#REF!</definedName>
    <definedName name="Rev_Canada">#REF!</definedName>
    <definedName name="Rev_Completion">#REF!</definedName>
    <definedName name="Rev_ContractDrilling">#REF!</definedName>
    <definedName name="Rev_DomDrilling">#REF!</definedName>
    <definedName name="Rev_Drilling">#REF!</definedName>
    <definedName name="Rev_EuropeAfrica">#REF!</definedName>
    <definedName name="Rev_EuropeWAfrica">#REF!</definedName>
    <definedName name="Rev_FluidServices">#REF!</definedName>
    <definedName name="Rev_IndustrialOther">#REF!</definedName>
    <definedName name="Rev_IntlDrilling">#REF!</definedName>
    <definedName name="Rev_LatinAmer">#REF!</definedName>
    <definedName name="Rev_MiddleEast_Asia">#REF!</definedName>
    <definedName name="Rev_MiddleEast_AsiaNAfrica">#REF!</definedName>
    <definedName name="Rev_NAmer">#REF!</definedName>
    <definedName name="Rev_Other">#REF!</definedName>
    <definedName name="Rev_Other_Geo">#REF!</definedName>
    <definedName name="Rev_ProdServ">#REF!</definedName>
    <definedName name="Rev_ProductEnhance">#REF!</definedName>
    <definedName name="Rev_Production">#REF!</definedName>
    <definedName name="Rev_RealEstate">#REF!</definedName>
    <definedName name="Rev_Reservoir">#REF!</definedName>
    <definedName name="Rev_ReservoirMan">#REF!</definedName>
    <definedName name="REV_SH">#REF!</definedName>
    <definedName name="Rev_Share">#REF!</definedName>
    <definedName name="Rev_Share_High">#REF!</definedName>
    <definedName name="Rev_Share_Low">#REF!</definedName>
    <definedName name="Rev_Total">#REF!</definedName>
    <definedName name="Rev_USA">#REF!</definedName>
    <definedName name="Rev_WellServicing">#REF!</definedName>
    <definedName name="REV_Y1">Investor_Deck_Calculations!$D$36</definedName>
    <definedName name="REV_Y2">Investor_Deck_Calculations!$D$37</definedName>
    <definedName name="REV_Y3">Investor_Deck_Calculations!$D$38</definedName>
    <definedName name="REV_Y4">Investor_Deck_Calculations!$D$39</definedName>
    <definedName name="REV_Y5">Investor_Deck_Calculations!$D$40</definedName>
    <definedName name="REVAH">#REF!</definedName>
    <definedName name="Revah_merged">#REF!</definedName>
    <definedName name="RevCol">#REF!</definedName>
    <definedName name="revds">#REF!</definedName>
    <definedName name="revenue">#REF!</definedName>
    <definedName name="Revenue.iprd.project1">#REF!</definedName>
    <definedName name="Revenue.iprd.project10">#REF!</definedName>
    <definedName name="Revenue.iprd.Project2">#REF!</definedName>
    <definedName name="Revenue.iprd.Project3">#REF!</definedName>
    <definedName name="Revenue.iprd.project4">#REF!</definedName>
    <definedName name="Revenue.iprd.project5">#REF!</definedName>
    <definedName name="Revenue.iprd.project6">#REF!</definedName>
    <definedName name="Revenue.iprd.project7">#REF!</definedName>
    <definedName name="Revenue.iprd.project8">#REF!</definedName>
    <definedName name="Revenue.iprd.project9">#REF!</definedName>
    <definedName name="Revenue_current_total">#REF!</definedName>
    <definedName name="Revenue_iprd_total">#REF!</definedName>
    <definedName name="Revenue_iprd_total_norisk">#REF!</definedName>
    <definedName name="REVENUE_STREAM_01_PCT">Investor_Deck_Calculations!$D$14</definedName>
    <definedName name="REVENUE_STREAM_02_PCT">Investor_Deck_Calculations!$D$15</definedName>
    <definedName name="REVENUE_STREAM_03_PCT">Investor_Deck_Calculations!$D$16</definedName>
    <definedName name="Revenue_Units_by_Device_Type_and_Family">#REF!</definedName>
    <definedName name="revenue1">#REF!</definedName>
    <definedName name="revenue1bucket">#REF!</definedName>
    <definedName name="revenue5bucket">#REF!</definedName>
    <definedName name="revenuebucket">#REF!</definedName>
    <definedName name="revenuegraph">#REF!</definedName>
    <definedName name="RevenueGrowth">#REF!</definedName>
    <definedName name="Revenues">#REF!</definedName>
    <definedName name="revenues2">#REF!</definedName>
    <definedName name="reveunes2">#REF!</definedName>
    <definedName name="revinp">#REF!</definedName>
    <definedName name="Revised_Plan">#REF!</definedName>
    <definedName name="Revised_Plan1">#REF!</definedName>
    <definedName name="RevisedDate">#REF!</definedName>
    <definedName name="REVLOST">#REF!</definedName>
    <definedName name="RevModel">#REF!</definedName>
    <definedName name="revolver">#REF!</definedName>
    <definedName name="RevRig_EuropeAfrica">#REF!</definedName>
    <definedName name="RevRig_EuropeWAfrica">#REF!</definedName>
    <definedName name="RevRig_LatinAmer">#REF!</definedName>
    <definedName name="RevRig_MiddleEast_Asia">#REF!</definedName>
    <definedName name="RevRig_MiddleEast_AsiaNAfrica">#REF!</definedName>
    <definedName name="RevRig_NAmer">#REF!</definedName>
    <definedName name="revs">#REF!</definedName>
    <definedName name="revsup">#REF!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wwer" hidden="1">#REF!</definedName>
    <definedName name="Rf">#REF!</definedName>
    <definedName name="Rf_cb">#REF!</definedName>
    <definedName name="rf_compounding">#REF!</definedName>
    <definedName name="rf2e" hidden="1">{#N/A,#N/A,FALSE,"Pharm";#N/A,#N/A,FALSE,"WWCM"}</definedName>
    <definedName name="rf2e_1" hidden="1">{#N/A,#N/A,FALSE,"Pharm";#N/A,#N/A,FALSE,"WWCM"}</definedName>
    <definedName name="rf2e_2" hidden="1">{#N/A,#N/A,FALSE,"Pharm";#N/A,#N/A,FALSE,"WWCM"}</definedName>
    <definedName name="rf2e_3" hidden="1">{#N/A,#N/A,FALSE,"Pharm";#N/A,#N/A,FALSE,"WWCM"}</definedName>
    <definedName name="rf2e_4" hidden="1">{#N/A,#N/A,FALSE,"Pharm";#N/A,#N/A,FALSE,"WWCM"}</definedName>
    <definedName name="rfdg">#REF!</definedName>
    <definedName name="rfgg" hidden="1">{#N/A,#N/A,FALSE,"sum-don";#N/A,#N/A,FALSE,"inc-don"}</definedName>
    <definedName name="rfr">#REF!</definedName>
    <definedName name="rFSPresets">#REF!</definedName>
    <definedName name="RG" hidden="1">{#N/A,#N/A,FALSE,"ALM-ASISC"}</definedName>
    <definedName name="RGBRTFGB" hidden="1">{#N/A,#N/A,FALSE,"ALM-ASISC"}</definedName>
    <definedName name="rgeger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gergeger" hidden="1">{#N/A,#N/A,FALSE,"PGW"}</definedName>
    <definedName name="rgh" hidden="1">{"Test",#N/A,FALSE,"Index";#N/A,"RISK",FALSE,"MarketProjection"}</definedName>
    <definedName name="rgh_1" hidden="1">{"Test",#N/A,FALSE,"Index";#N/A,"RISK",FALSE,"MarketProjection"}</definedName>
    <definedName name="rh" hidden="1">{#N/A,#N/A,FALSE,"FREE"}</definedName>
    <definedName name="RHKPRTH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w" hidden="1">{#N/A,#N/A,FALSE,"FREE"}</definedName>
    <definedName name="rhw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e_Co_Ownership">#REF!</definedName>
    <definedName name="Rick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uz">#REF!</definedName>
    <definedName name="RID">#REF!</definedName>
    <definedName name="Rig_51_Operator_1">#REF!</definedName>
    <definedName name="Rig_51_Operator_1_Class">#REF!</definedName>
    <definedName name="Rig_51_Region">#REF!</definedName>
    <definedName name="Rig_51_Subtype">#REF!</definedName>
    <definedName name="Rig_51_Type">#REF!</definedName>
    <definedName name="Rig_52_Operator_1">#REF!</definedName>
    <definedName name="Rig_52_Operator_1_Class">#REF!</definedName>
    <definedName name="Rig_52_Region">#REF!</definedName>
    <definedName name="Rig_52_Subtype">#REF!</definedName>
    <definedName name="Rig_52_Type">#REF!</definedName>
    <definedName name="Rig_53_Operator_1">#REF!</definedName>
    <definedName name="Rig_53_Operator_1_Class">#REF!</definedName>
    <definedName name="Rig_53_Region">#REF!</definedName>
    <definedName name="Rig_53_Subtype">#REF!</definedName>
    <definedName name="Rig_53_Type">#REF!</definedName>
    <definedName name="Rig_54_Operator_1">#REF!</definedName>
    <definedName name="Rig_54_Operator_1_Class">#REF!</definedName>
    <definedName name="Rig_54_Region">#REF!</definedName>
    <definedName name="Rig_54_Subtype">#REF!</definedName>
    <definedName name="Rig_54_Type">#REF!</definedName>
    <definedName name="Rig_55_Operator_1">#REF!</definedName>
    <definedName name="Rig_55_Operator_1_Class">#REF!</definedName>
    <definedName name="Rig_55_Region">#REF!</definedName>
    <definedName name="Rig_55_Subtype">#REF!</definedName>
    <definedName name="Rig_55_Type">#REF!</definedName>
    <definedName name="RigCount_Asia">#REF!</definedName>
    <definedName name="RigCount_Canada">#REF!</definedName>
    <definedName name="RigCount_EuropeAfrica">#REF!</definedName>
    <definedName name="Rigcount_FarEast">#REF!</definedName>
    <definedName name="RigCount_LAmer">#REF!</definedName>
    <definedName name="RigCount_LatinAmer">#REF!</definedName>
    <definedName name="RigCount_MiddleEast">#REF!</definedName>
    <definedName name="RigCount_MiddleEast_Asia">#REF!</definedName>
    <definedName name="Rigcount_MiddleEast_AsiaNAfrica">#REF!</definedName>
    <definedName name="RigCount_NAmer">#REF!</definedName>
    <definedName name="Rigcount_Total">#REF!</definedName>
    <definedName name="RigCount_US">#REF!</definedName>
    <definedName name="RigServ_EBIT_Margin">#REF!</definedName>
    <definedName name="RigServices_EBITDA">#REF!</definedName>
    <definedName name="RigServices_Revenue">#REF!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D_Total">#REF!</definedName>
    <definedName name="Risk">#REF!</definedName>
    <definedName name="Risk.iprd.project1">#REF!</definedName>
    <definedName name="Risk.iprd.project10">#REF!</definedName>
    <definedName name="Risk.iprd.Project2">#REF!</definedName>
    <definedName name="Risk.iprd.project3">#REF!</definedName>
    <definedName name="Risk.iprd.project4">#REF!</definedName>
    <definedName name="Risk.iprd.project5">#REF!</definedName>
    <definedName name="Risk.iprd.project6">#REF!</definedName>
    <definedName name="Risk.iprd.project7">#REF!</definedName>
    <definedName name="Risk.iprd.project8">#REF!</definedName>
    <definedName name="Risk.iprd.project9">#REF!</definedName>
    <definedName name="Risk_Table">#REF!</definedName>
    <definedName name="Risk_total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REE">#REF!</definedName>
    <definedName name="RiskFreeRate">#REF!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</definedName>
    <definedName name="RiskNumSimulations">1</definedName>
    <definedName name="RiskPauseOnError">FALSE</definedName>
    <definedName name="RiskPremium">#REF!</definedName>
    <definedName name="RiskRealTimeResults" hidden="1">FALSE</definedName>
    <definedName name="RiskResultsUpdateFreq" hidden="1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">{"'1-TheatreBkgs'!$A$1:$L$102"}</definedName>
    <definedName name="RiskSamplingType">3</definedName>
    <definedName name="RiskStandardRecalc">2</definedName>
    <definedName name="RiskStatFunctionsUpdateFreq" hidden="1">1</definedName>
    <definedName name="RiskUpdateDisplay">FALSE</definedName>
    <definedName name="RiskUpdateStatFunctions" hidden="1">TRUE</definedName>
    <definedName name="RiskUseDifferentSeedForEachSim">FALSE</definedName>
    <definedName name="RiskUseFixedSeed">FALSE</definedName>
    <definedName name="RiskUseMultipleCPUs">TRUE</definedName>
    <definedName name="RIVIN_ALIS">'[1]טורים 98'!$AL$423:$BG$509</definedName>
    <definedName name="RIVON_BANOT">'[1]טורים 98'!$A$338:$AP$421</definedName>
    <definedName name="RIVON_MEUCHAD">'[1]טורים 98'!$A$423:$AU$509</definedName>
    <definedName name="RIVON_MEUCHAD2">'[1]טורים 98'!$A$423:$AJ$508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LD">#REF!</definedName>
    <definedName name="Rm">#REF!</definedName>
    <definedName name="RMC_XL_SYS">1</definedName>
    <definedName name="rmcAccount">300400</definedName>
    <definedName name="rmcApplication">"RTST"</definedName>
    <definedName name="rmcCategory" hidden="1">"NEWBUD"</definedName>
    <definedName name="rmcFrequency">"YTD"</definedName>
    <definedName name="rmcName">"SABEU"</definedName>
    <definedName name="RMCOptions">"*110000000000000"</definedName>
    <definedName name="rmcPeriod" hidden="1">9301</definedName>
    <definedName name="RN">#REF!</definedName>
    <definedName name="rngAnalystResearch">#REF!</definedName>
    <definedName name="rngCoeeCashFlowCalc">#REF!</definedName>
    <definedName name="rngComments" hidden="1">#REF!</definedName>
    <definedName name="rngDates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A">#REF!</definedName>
    <definedName name="ROA_Share">#REF!</definedName>
    <definedName name="rob" hidden="1">{"GLI-Income Statement",#N/A,FALSE,"gli";"GLI - Balance Sheet Wksht",#N/A,FALSE,"gli";"GLI-Cash Flow",#N/A,FALSE,"gli";"GLI Qtrly Stats",#N/A,FALSE,"gli"}</definedName>
    <definedName name="Robert">#REF!</definedName>
    <definedName name="Roberta" hidden="1">{"SCH44",#N/A,FALSE,"5b5f";"SCH45",#N/A,FALSE,"5b5f"}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E">#REF!</definedName>
    <definedName name="ROE_calc">#REF!</definedName>
    <definedName name="roe_equity_vs_audited_equity">#REF!</definedName>
    <definedName name="ROI_MULTIPLE">Investor_Deck_Calculations!$D$89</definedName>
    <definedName name="ROIC">#REF!</definedName>
    <definedName name="roll">#REF!</definedName>
    <definedName name="Romania">#REF!</definedName>
    <definedName name="Roof">#REF!</definedName>
    <definedName name="ROR">#REF!</definedName>
    <definedName name="rOSTOV" hidden="1">{"comp1",#N/A,FALSE,"COMPS";"footnotes",#N/A,FALSE,"COMPS"}</definedName>
    <definedName name="Roulage" hidden="1">{"'ID(2)'!$E$1:$N$4"}</definedName>
    <definedName name="round">1</definedName>
    <definedName name="ROUND_SIZE">Investor_Deck_Calculations!$D$2</definedName>
    <definedName name="ROUND_SIZE_ASK">Investor_Deck_Calculations!$D$105</definedName>
    <definedName name="Rounding">#REF!</definedName>
    <definedName name="row">#N/A</definedName>
    <definedName name="ROW_Share">#REF!</definedName>
    <definedName name="rowgroup">#REF!</definedName>
    <definedName name="rownum">#REF!</definedName>
    <definedName name="rows_array">{"סעיף",0,"Auto","Auto",""}</definedName>
    <definedName name="rows_array_1">{"סעיף",0,"Auto","Auto",""}</definedName>
    <definedName name="rows_array00">{"סעיף",0,"Auto","Auto",""}</definedName>
    <definedName name="rows_array00_1">{"סעיף",0,"Auto","Auto",""}</definedName>
    <definedName name="rows_arrayB">{"סעיף",0,"Auto","Auto",""}</definedName>
    <definedName name="rowsa">{"סעיף",0,"Auto","Auto",""}</definedName>
    <definedName name="rowsegment">#REF!</definedName>
    <definedName name="roy">{"חובה","SUM(חובה)","YNNNN",FALSE}</definedName>
    <definedName name="roy_roy">{"סעיף",0,"Auto","Auto",""}</definedName>
    <definedName name="Royalties">#REF!</definedName>
    <definedName name="ROYALTY">#REF!</definedName>
    <definedName name="Royalty_Asset_1">#REF!</definedName>
    <definedName name="Royalty_Asset_2">#REF!</definedName>
    <definedName name="Royalty_Asset_3">#REF!</definedName>
    <definedName name="Royalty_Asset_4">#REF!</definedName>
    <definedName name="Royalty_Asset_5">#REF!</definedName>
    <definedName name="Royalty_Asset_Life_1">#REF!</definedName>
    <definedName name="Royalty_Asset_Life_2">#REF!</definedName>
    <definedName name="Royalty_Asset_Life_3">#REF!</definedName>
    <definedName name="Royalty_Asset_Life_4">#REF!</definedName>
    <definedName name="Royalty_Asset_Life_5">#REF!</definedName>
    <definedName name="Royalty_Asset_Rate_1">#REF!</definedName>
    <definedName name="Royalty_Asset_Rate_2">#REF!</definedName>
    <definedName name="Royalty_Asset_Rate_3">#REF!</definedName>
    <definedName name="Royalty_Asset_Rate_4">#REF!</definedName>
    <definedName name="Royalty_Asset_Rate_5">#REF!</definedName>
    <definedName name="Royalty_Asset_Return_1">#REF!</definedName>
    <definedName name="Royalty_Asset_Return_2">#REF!</definedName>
    <definedName name="Royalty_Asset_Return_3">#REF!</definedName>
    <definedName name="Royalty_Asset_Return_4">#REF!</definedName>
    <definedName name="Royalty_Asset_Return_5">#REF!</definedName>
    <definedName name="Royalty_Rate">#REF!</definedName>
    <definedName name="Royaltyrate">#REF!</definedName>
    <definedName name="RoyaltyrateTable">#REF!</definedName>
    <definedName name="Rpage1">#REF!</definedName>
    <definedName name="Rpage2">#REF!</definedName>
    <definedName name="Rpage3">#REF!</definedName>
    <definedName name="Rpage5">#REF!</definedName>
    <definedName name="Rpage7">#REF!</definedName>
    <definedName name="Rpage8">#REF!</definedName>
    <definedName name="RPE">#REF!</definedName>
    <definedName name="RPT">#N/A</definedName>
    <definedName name="rq">#REF!</definedName>
    <definedName name="rq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R" hidden="1">{#N/A,#N/A,FALSE,"מערך הלוגיסטיקה"}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hidden="1">{#N/A,#N/A,FALSE,"NAI Cash Flow"}</definedName>
    <definedName name="rrrr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rrrrr" hidden="1">{"GTI monthly IS",#N/A,FALSE,"gti";#N/A,#N/A,FALSE,"gti"}</definedName>
    <definedName name="rrrrr_1" hidden="1">{#N/A,#N/A,FALSE,"Pharm";#N/A,#N/A,FALSE,"WWCM"}</definedName>
    <definedName name="rrrrr_2" hidden="1">{#N/A,#N/A,FALSE,"Pharm";#N/A,#N/A,FALSE,"WWCM"}</definedName>
    <definedName name="rrrrr_3" hidden="1">{#N/A,#N/A,FALSE,"Pharm";#N/A,#N/A,FALSE,"WWCM"}</definedName>
    <definedName name="rrrrr_4" hidden="1">{#N/A,#N/A,FALSE,"Pharm";#N/A,#N/A,FALSE,"WWCM"}</definedName>
    <definedName name="rrrrrr" hidden="1">{"cash plan",#N/A,FALSE,"fccashflow"}</definedName>
    <definedName name="rrrrrrffvv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rr" hidden="1">{#N/A,#N/A,FALSE,"Aging Summary";#N/A,#N/A,FALSE,"Ratio Analysis";#N/A,#N/A,FALSE,"Test 120 Day Accts";#N/A,#N/A,FALSE,"Tickmarks"}</definedName>
    <definedName name="rrrrrrrrrrrrrrrrrrrrrr" hidden="1">{"Back Page",#N/A,FALSE,"Front and Back"}</definedName>
    <definedName name="rsac" hidden="1">{"PAGE 1",#N/A,FALSE,"COS Excluding Geismar";"PAGE 2",#N/A,FALSE,"COS Excluding Geismar";"PAGE 3",#N/A,FALSE,"COS Excluding Geismar"}</definedName>
    <definedName name="Rsceario">#REF!</definedName>
    <definedName name="rsem" hidden="1">{#N/A,#N/A,FALSE,"1996";#N/A,#N/A,FALSE,"1995";#N/A,#N/A,FALSE,"1994"}</definedName>
    <definedName name="rsfrow">#REF!</definedName>
    <definedName name="RST_Royalty">#REF!</definedName>
    <definedName name="rt" hidden="1">{#N/A,#N/A,FALSE,"Second";#N/A,#N/A,FALSE,"ownership";#N/A,#N/A,FALSE,"Valuation";#N/A,#N/A,FALSE,"Eqiv";#N/A,#N/A,FALSE,"Mults";#N/A,#N/A,FALSE,"ISCG Graphics"}</definedName>
    <definedName name="rtds" hidden="1">{"ICD Details",#N/A,FALSE,"Current Yr";"ICD Details",#N/A,FALSE,"Budget";"ICD Details",#N/A,FALSE,"Prior Year"}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dsfgdsrhdf" hidden="1">{#N/A,#N/A,FALSE,"PMTABB";#N/A,#N/A,FALSE,"PMTABB"}</definedName>
    <definedName name="rtgh" hidden="1">{#N/A,#N/A,TRUE,"Sheet1";#N/A,#N/A,TRUE,"Sheet2";#N/A,#N/A,TRUE,"Sheet3";#N/A,#N/A,TRUE,"Sheet4";#N/A,#N/A,TRUE,"Sheet5";#N/A,#N/A,TRUE,"Sheet6";#N/A,#N/A,TRUE,"Sheet7"}</definedName>
    <definedName name="rtht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t">#REF!</definedName>
    <definedName name="rty" hidden="1">#REF!</definedName>
    <definedName name="RTYERTY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tyu" hidden="1">{"BA detail",#N/A,FALSE,"Q3YTD "}</definedName>
    <definedName name="rtyui">{"'1-TheatreBkgs'!$A$1:$L$102"}</definedName>
    <definedName name="RUL">#REF!</definedName>
    <definedName name="Rule144Date">#REF!</definedName>
    <definedName name="Rule701Date">#REF!</definedName>
    <definedName name="rulfinal">#REF!</definedName>
    <definedName name="RUN">#REF!</definedName>
    <definedName name="run_date">#REF!</definedName>
    <definedName name="Run_Downloads">[0]!Run_Downloads</definedName>
    <definedName name="run_time">#REF!</definedName>
    <definedName name="Run_TOC_Switch" hidden="1">#REF!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hidden="1">{#N/A,#N/A,FALSE,"Pharm";#N/A,#N/A,FALSE,"WWCM"}</definedName>
    <definedName name="rwert_1" hidden="1">{#N/A,#N/A,FALSE,"Pharm";#N/A,#N/A,FALSE,"WWCM"}</definedName>
    <definedName name="rwert_2" hidden="1">{#N/A,#N/A,FALSE,"Pharm";#N/A,#N/A,FALSE,"WWCM"}</definedName>
    <definedName name="rwert_3" hidden="1">{#N/A,#N/A,FALSE,"Pharm";#N/A,#N/A,FALSE,"WWCM"}</definedName>
    <definedName name="rwert_4" hidden="1">{#N/A,#N/A,FALSE,"Pharm";#N/A,#N/A,FALSE,"WWCM"}</definedName>
    <definedName name="rwerwr">{"'NPCGUIDELINES'!$A$1:$J$41"}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h" hidden="1">{#N/A,#N/A,FALSE,"PGW"}</definedName>
    <definedName name="rwhwr" hidden="1">{#N/A,#N/A,FALSE,"PGW"}</definedName>
    <definedName name="rwsz" hidden="1">{"Commentary",#N/A,FALSE,"May"}</definedName>
    <definedName name="Rwvu._Current_." hidden="1">#REF!</definedName>
    <definedName name="Rwvu.FRP_backlog2." hidden="1">#REF!</definedName>
    <definedName name="Rwvu.GuV_Gesamtkosten_mit_Prozentspalte." hidden="1">#N/A</definedName>
    <definedName name="Rwvu.GuV_Gesamtkosten_ohne_Prozentspalte." hidden="1">#N/A</definedName>
    <definedName name="Rwvu.GuV_Kurzform_quer." hidden="1">#N/A</definedName>
    <definedName name="Rwvu.MLAIM._.PER._.THUM." hidden="1">#REF!</definedName>
    <definedName name="Rwvu.REGULAR." hidden="1">#REF!</definedName>
    <definedName name="Rwvu.טוביה." hidden="1">#REF!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wyt">{"'1-TheatreBkgs'!$A$1:$L$102"}</definedName>
    <definedName name="rwytt">{"'1-TheatreBkgs'!$A$1:$L$102"}</definedName>
    <definedName name="rwytwr">{"'1-TheatreBkgs'!$A$1:$L$102"}</definedName>
    <definedName name="rwyty">{"'1-TheatreBkgs'!$A$1:$L$102"}</definedName>
    <definedName name="rwytyt">{"'1-TheatreBkgs'!$A$1:$L$102"}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ir">{"'1-TheatreBkgs'!$A$1:$L$102"}</definedName>
    <definedName name="ryiuyriu">{"'1-TheatreBkgs'!$A$1:$L$102"}</definedName>
    <definedName name="RYKITIUY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YF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t">{"'1-TheatreBkgs'!$A$1:$L$102"}</definedName>
    <definedName name="RYUKRYU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zAccounts" hidden="1">#REF!</definedName>
    <definedName name="RzAccounts1" hidden="1">#REF!</definedName>
    <definedName name="RzGroups" hidden="1">#REF!</definedName>
    <definedName name="s">{"'NPCGUIDELINES'!$A$1:$J$41"}</definedName>
    <definedName name="s.sss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_1" hidden="1">{"Outflow 1",#N/A,FALSE,"Outflows-Inflows";"Outflow 2",#N/A,FALSE,"Outflows-Inflows";"Inflow 1",#N/A,FALSE,"Outflows-Inflows";"Inflow 2",#N/A,FALSE,"Outflows-Inflows"}</definedName>
    <definedName name="s_2">#REF!</definedName>
    <definedName name="s_3">#REF!</definedName>
    <definedName name="S_AcctDes">#REF!</definedName>
    <definedName name="S_adj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b">#REF!</definedName>
    <definedName name="S_COL">#REF!</definedName>
    <definedName name="S_CompNum">#REF!</definedName>
    <definedName name="S_Corp_s_h_tax_dist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M_Training">'[10]GL-PC'!#REF!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">#REF!</definedName>
    <definedName name="S_RowNum">#REF!</definedName>
    <definedName name="S_TAB">#REF!</definedName>
    <definedName name="S_U">#REF!</definedName>
    <definedName name="S0">#REF!</definedName>
    <definedName name="Sa">#REF!</definedName>
    <definedName name="saa">41083.7121412037</definedName>
    <definedName name="saa_1" hidden="1">{"rtn",#N/A,FALSE,"RTN";"tables",#N/A,FALSE,"RTN";"cf",#N/A,FALSE,"CF";"stats",#N/A,FALSE,"Stats";"prop",#N/A,FALSE,"Prop"}</definedName>
    <definedName name="sabs">#REF!</definedName>
    <definedName name="SAC">'[1]טורים 98'!$AZ$1:$CX$151</definedName>
    <definedName name="sadd">{"DCF","UPSIDE CASE",FALSE,"Sheet1";"DCF","BASE CASE",FALSE,"Sheet1";"DCF","DOWNSIDE CASE",FALSE,"Sheet1"}</definedName>
    <definedName name="saddadasdadas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df" hidden="1">{"incomemth",#N/A,TRUE,"forecast00";"incomepercentmth",#N/A,TRUE,"forecast00";"balancemth",#N/A,TRUE,"forecast00";"cashmth",#N/A,TRUE,"forecast00";"covenantmth",#N/A,TRUE,"forecast00"}</definedName>
    <definedName name="sadfds" hidden="1">{"'Trend_Total'!$A$7:$V$10","'Trend_Total'!$A$1:$V$4"}</definedName>
    <definedName name="sadgtdrt" hidden="1">{#N/A,#N/A,FALSE,"PMTABB";#N/A,#N/A,FALSE,"PMTABB"}</definedName>
    <definedName name="sadoio">{"'NPCGUIDELINES'!$A$1:$J$41"}</definedName>
    <definedName name="sads" hidden="1">#REF!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SAGASFDGAFGSA" hidden="1">{#N/A,#N/A,FALSE,"Aging Summary";#N/A,#N/A,FALSE,"Ratio Analysis";#N/A,#N/A,FALSE,"Test 120 Day Accts";#N/A,#N/A,FALSE,"Tickmarks"}</definedName>
    <definedName name="SAGENT_AIX_BOOK">#REF!</definedName>
    <definedName name="SAGENT_AIX_NAME">#REF!</definedName>
    <definedName name="SAGENT_AIX_TYPE">#REF!</definedName>
    <definedName name="sal">#REF!</definedName>
    <definedName name="Salaries_Expense__Officers">'[10]GL-PC'!#REF!</definedName>
    <definedName name="Salaries_Paid_1">#REF!</definedName>
    <definedName name="Salaries_Paid_2">#REF!</definedName>
    <definedName name="Salary_Grade">#REF!</definedName>
    <definedName name="Salary_Summary">#REF!</definedName>
    <definedName name="sale" hidden="1">#REF!</definedName>
    <definedName name="sale_cbu">#REF!</definedName>
    <definedName name="SALE_CONT">#REF!</definedName>
    <definedName name="SALES">#REF!</definedName>
    <definedName name="Sales___Administration_Expenses">#REF!</definedName>
    <definedName name="Sales___Marketiong_professional_service">'[10]GL-PC'!#REF!</definedName>
    <definedName name="sales_2008">#REF!</definedName>
    <definedName name="sales_2009">#REF!</definedName>
    <definedName name="sales_2010">#REF!</definedName>
    <definedName name="sales_2011">#REF!</definedName>
    <definedName name="sales_2012">#REF!</definedName>
    <definedName name="SALES_ANALYSIS">#REF!</definedName>
    <definedName name="sales_and_marketing">#REF!</definedName>
    <definedName name="SALES_BSG">#REF!</definedName>
    <definedName name="Sales_by_Regions">#REF!</definedName>
    <definedName name="SALES_ESG">#REF!</definedName>
    <definedName name="SALES_ING">#REF!</definedName>
    <definedName name="SALES_Intl">#REF!</definedName>
    <definedName name="Sales_Matrix">#REF!</definedName>
    <definedName name="Sales_on_credit">#REF!</definedName>
    <definedName name="Sales_Other">#REF!</definedName>
    <definedName name="Sales_price_2007">#REF!</definedName>
    <definedName name="Sales_price_2008">#REF!</definedName>
    <definedName name="Sales_price_2009">#REF!</definedName>
    <definedName name="Sales_price_2010">#REF!</definedName>
    <definedName name="Sales_price_2011">#REF!</definedName>
    <definedName name="Sales_price_2012">#REF!</definedName>
    <definedName name="Sales_Realisation" hidden="1">{#N/A,#N/A,FALSE,"CMN_FE"}</definedName>
    <definedName name="Sales_summary">#REF!</definedName>
    <definedName name="Sales_Syn_Start">#REF!</definedName>
    <definedName name="sales_table">#REF!</definedName>
    <definedName name="SALES_TSG">#REF!</definedName>
    <definedName name="sales1">#REF!</definedName>
    <definedName name="sales1_hc">#REF!</definedName>
    <definedName name="sales10">#REF!</definedName>
    <definedName name="sales2">#REF!</definedName>
    <definedName name="sales2_hc">#REF!</definedName>
    <definedName name="sales2007">#REF!</definedName>
    <definedName name="sales3">#REF!</definedName>
    <definedName name="sales3_hc">#REF!</definedName>
    <definedName name="sales30">#REF!</definedName>
    <definedName name="sales4">#REF!</definedName>
    <definedName name="SalesData">#REF!</definedName>
    <definedName name="salesebitda">#REF!</definedName>
    <definedName name="SalesGrowth1">#REF!</definedName>
    <definedName name="SalesGrowth2">#REF!</definedName>
    <definedName name="SalesGrowth3">#REF!</definedName>
    <definedName name="SalesGrowth4">#REF!</definedName>
    <definedName name="SalesGrowth5">#REF!</definedName>
    <definedName name="SalesOffice">#REF!</definedName>
    <definedName name="SalesPerEmp">#REF!</definedName>
    <definedName name="Salesperson">#REF!</definedName>
    <definedName name="Salespp" hidden="1">{"detail",#N/A,FALSE,"mfg";"summary",#N/A,FALSE,"mfg"}</definedName>
    <definedName name="Salesqtrallergy" hidden="1">{"2004 Inc For",#N/A,FALSE,"2004 Income-Forecast";"2004 Bal For",#N/A,FALSE,"2004 Bal Sheet Forecast";"2004 Cash For",#N/A,FALSE,"2004 Forecast Cash Flow";"2004 Wells For",#N/A,FALSE,"Wells Fargo Covnts Forecast"}</definedName>
    <definedName name="SalesSalary">#REF!</definedName>
    <definedName name="SalesSource">#REF!</definedName>
    <definedName name="salestot">#REF!</definedName>
    <definedName name="salist">#REF!</definedName>
    <definedName name="salll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sally" hidden="1">{#N/A,#N/A,FALSE,"Pharm";#N/A,#N/A,FALSE,"WWCM"}</definedName>
    <definedName name="sally_1" hidden="1">{#N/A,#N/A,FALSE,"Pharm";#N/A,#N/A,FALSE,"WWCM"}</definedName>
    <definedName name="sally_2" hidden="1">{#N/A,#N/A,FALSE,"Pharm";#N/A,#N/A,FALSE,"WWCM"}</definedName>
    <definedName name="sally_3" hidden="1">{#N/A,#N/A,FALSE,"Pharm";#N/A,#N/A,FALSE,"WWCM"}</definedName>
    <definedName name="sally_4" hidden="1">{#N/A,#N/A,FALSE,"Pharm";#N/A,#N/A,FALSE,"WWCM"}</definedName>
    <definedName name="Salse_by_product">#REF!</definedName>
    <definedName name="Salutation">#REF!</definedName>
    <definedName name="SAM">#REF!</definedName>
    <definedName name="SAM_VALUE">Investor_Deck_Calculations!$D$12</definedName>
    <definedName name="SAP">"44NES2OEMN111GAJVG0WBN9OK"</definedName>
    <definedName name="SAPBEXdnldView">"4GO0O7FTHU7UFZ3GDIGGWMS5U"</definedName>
    <definedName name="SAPBEXdnldView_1" hidden="1">"3ZQ45J40RM9XWUH3QJ623GN6W"</definedName>
    <definedName name="SAPBEXhrIndnt">1</definedName>
    <definedName name="SAPBEXrevision">2</definedName>
    <definedName name="SAPBEXsysID">"BWP"</definedName>
    <definedName name="SAPBEXwbID">"3ONVMAG3B0FHSVRJCC7H9XQP8"</definedName>
    <definedName name="SAPFuncF4Help" localSheetId="1" hidden="1">Main.SAPF4Help()</definedName>
    <definedName name="SAPFuncF4Help" localSheetId="6" hidden="1">Main.SAPF4Help()</definedName>
    <definedName name="SAPFuncF4Help" hidden="1">Main.SAPF4Help()</definedName>
    <definedName name="sapl">#REF!</definedName>
    <definedName name="SAPsysID">"708C5W7SBKP804JT78WJ0JNKI"</definedName>
    <definedName name="SAPView">"00O2TSABR6I6KOC9J1S7PQ703"</definedName>
    <definedName name="SAPwbID">"ARS"</definedName>
    <definedName name="Sara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_2" hidden="1">{#N/A,#N/A,TRUE,"10 Yr Hold";#N/A,#N/A,TRUE,"7 Yr Hold";#N/A,#N/A,TRUE,"5 Yr Hold";#N/A,#N/A,TRUE,"3 Yr Hold"}</definedName>
    <definedName name="SARPrice">#REF!</definedName>
    <definedName name="SARs">#REF!</definedName>
    <definedName name="saryder" hidden="1">{#N/A,#N/A,FALSE,"PGW"}</definedName>
    <definedName name="sas" hidden="1">{"Outflow 1",#N/A,FALSE,"Outflows-Inflows";"Outflow 2",#N/A,FALSE,"Outflows-Inflows";"Inflow 1",#N/A,FALSE,"Outflows-Inflows";"Inflow 2",#N/A,FALSE,"Outflows-Inflows"}</definedName>
    <definedName name="sas_1" hidden="1">{"Outflow 1",#N/A,FALSE,"Outflows-Inflows";"Outflow 2",#N/A,FALSE,"Outflows-Inflows";"Inflow 1",#N/A,FALSE,"Outflows-Inflows";"Inflow 2",#N/A,FALSE,"Outflows-Inflows"}</definedName>
    <definedName name="sasa">{"'NPCGUIDELINES'!$A$1:$J$41"}</definedName>
    <definedName name="sasd" hidden="1">{#N/A,#N/A,FALSE,"Status of Projects";#N/A,#N/A,FALSE,"CEA-TEC";#N/A,#N/A,FALSE,"U-Constr.";#N/A,#N/A,FALSE,"summary";#N/A,#N/A,FALSE,"PPP-3 yrs"}</definedName>
    <definedName name="sasdetwerterte" hidden="1">{#N/A,#N/A,FALSE,"PMTABB";#N/A,#N/A,FALSE,"PMTABB"}</definedName>
    <definedName name="sash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ato" hidden="1">{"Flash Result",#N/A,FALSE,"Flash Result"}</definedName>
    <definedName name="Satoh" hidden="1">{"Summ",#N/A,FALSE,"Summary";"PL",#N/A,FALSE,"PL";"BS",#N/A,FALSE,"BS";"Varrep1",#N/A,FALSE,"Var Rep";"CashFl",#N/A,FALSE,"CashFlow";"Varrep2",#N/A,FALSE,"Var Rep";"Invent",#N/A,FALSE,"Invent"}</definedName>
    <definedName name="SAWTELL" hidden="1">{#N/A,#N/A,TRUE,"MAIN FT TERM";#N/A,#N/A,TRUE,"MCI  FT TERM ";#N/A,#N/A,TRUE,"OC12 EQV"}</definedName>
    <definedName name="sb" hidden="1">{"bs",#N/A,FALSE,"SCF"}</definedName>
    <definedName name="SBEName">#REF!</definedName>
    <definedName name="SB세부내역" hidden="1">{#N/A,#N/A,FALSE,"3가";#N/A,#N/A,FALSE,"3나";#N/A,#N/A,FALSE,"3다"}</definedName>
    <definedName name="SC_Share">#REF!</definedName>
    <definedName name="ScaleUp">((90%*2/1.96)+10%*1)</definedName>
    <definedName name="Scanner" hidden="1">{"Page1",#N/A,FALSE,"CompCo";"Page2",#N/A,FALSE,"CompCo"}</definedName>
    <definedName name="scen">#REF!</definedName>
    <definedName name="scen_switch">#REF!</definedName>
    <definedName name="scenario">#REF!</definedName>
    <definedName name="scenario.1">#REF!</definedName>
    <definedName name="scenario.2">#REF!</definedName>
    <definedName name="scenario.3">#REF!</definedName>
    <definedName name="scenario.4">#REF!</definedName>
    <definedName name="Scenario1">#REF!</definedName>
    <definedName name="Scenario1A">#REF!</definedName>
    <definedName name="Scenario1B">#REF!</definedName>
    <definedName name="scenario2">#REF!</definedName>
    <definedName name="Scenario2A">#REF!</definedName>
    <definedName name="Scenario2B">#REF!</definedName>
    <definedName name="Scenario3A">#REF!</definedName>
    <definedName name="Scenario3B">#REF!</definedName>
    <definedName name="Scenario4A">#REF!</definedName>
    <definedName name="Scenario4B">#REF!</definedName>
    <definedName name="Scenario5A">#REF!</definedName>
    <definedName name="Scenario5B">#REF!</definedName>
    <definedName name="Scenario6A">#REF!</definedName>
    <definedName name="Scenario6B">#REF!</definedName>
    <definedName name="Scenario7A">#REF!</definedName>
    <definedName name="Scenario7B">#REF!</definedName>
    <definedName name="Scenario8A">#REF!</definedName>
    <definedName name="Scenario8B">#REF!</definedName>
    <definedName name="Scenario9A">#REF!</definedName>
    <definedName name="Scenario9B">#REF!</definedName>
    <definedName name="SCHED_2B">#REF!</definedName>
    <definedName name="SCHED_2C">#REF!</definedName>
    <definedName name="SCHED_2D">#REF!</definedName>
    <definedName name="SCHED_2E">#REF!</definedName>
    <definedName name="SCHED_2F">#REF!</definedName>
    <definedName name="SCHED_3_PG_1_5">#REF!</definedName>
    <definedName name="SCHED_3_PG_2_4">#REF!</definedName>
    <definedName name="SCHED_3_PG_3_4">#REF!</definedName>
    <definedName name="SCHED_3_PG_4_4">#REF!</definedName>
    <definedName name="SCHED_3_PG_5_5">#REF!</definedName>
    <definedName name="Schedule">#REF!</definedName>
    <definedName name="SCHEDULE_1">#REF!</definedName>
    <definedName name="Schedule_2">#REF!</definedName>
    <definedName name="SCHEDULE_3">#REF!</definedName>
    <definedName name="SCHEDULE_4">#REF!</definedName>
    <definedName name="SCHEDULE_5">#REF!</definedName>
    <definedName name="SCHEDULE_6">#REF!</definedName>
    <definedName name="Schedule_7">#REF!</definedName>
    <definedName name="Schedule1">#REF!</definedName>
    <definedName name="Schedule10">#REF!</definedName>
    <definedName name="Schedule10a">#REF!</definedName>
    <definedName name="Schedule11">#REF!</definedName>
    <definedName name="Schedule11a">#REF!</definedName>
    <definedName name="Schedule12">#REF!</definedName>
    <definedName name="Schedule12a">#REF!</definedName>
    <definedName name="Schedule13">#REF!</definedName>
    <definedName name="Schedule13a">#REF!</definedName>
    <definedName name="Schedule1a">#REF!</definedName>
    <definedName name="schedule2">#REF!</definedName>
    <definedName name="Schedule20a">#REF!</definedName>
    <definedName name="Schedule20ab">#REF!</definedName>
    <definedName name="schedule20b">#REF!</definedName>
    <definedName name="schedule20bb">#REF!</definedName>
    <definedName name="Schedule21a">#REF!</definedName>
    <definedName name="Schedule21ab">#REF!</definedName>
    <definedName name="schedule21b">#REF!</definedName>
    <definedName name="schedule21bb">#REF!</definedName>
    <definedName name="schedule2aa">#REF!</definedName>
    <definedName name="Schedule3">#REF!</definedName>
    <definedName name="Schedule3aa">#REF!</definedName>
    <definedName name="Schedule4">#REF!</definedName>
    <definedName name="Schedule4a">#REF!</definedName>
    <definedName name="Schedule5">#REF!</definedName>
    <definedName name="Schedule6">#REF!</definedName>
    <definedName name="Schedule7">#REF!</definedName>
    <definedName name="Schedule8">#REF!</definedName>
    <definedName name="Schedule9">#REF!</definedName>
    <definedName name="SchF1" hidden="1">#REF!</definedName>
    <definedName name="SCM">'[10]GL-PC'!#REF!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RAP" hidden="1">{"'subnets'!$A$1:$F$20"}</definedName>
    <definedName name="sd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SD_1" hidden="1">{#N/A,#N/A,FALSE,"Pharm";#N/A,#N/A,FALSE,"WWCM"}</definedName>
    <definedName name="SD_2" hidden="1">{#N/A,#N/A,FALSE,"Pharm";#N/A,#N/A,FALSE,"WWCM"}</definedName>
    <definedName name="SD_3" hidden="1">{#N/A,#N/A,FALSE,"Pharm";#N/A,#N/A,FALSE,"WWCM"}</definedName>
    <definedName name="SD_4" hidden="1">{#N/A,#N/A,FALSE,"Pharm";#N/A,#N/A,FALSE,"WWCM"}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dd">{"'NPCGUIDELINES'!$A$1:$J$41"}</definedName>
    <definedName name="sdaf" hidden="1">{#N/A,#N/A,FALSE,"P&amp;L";#N/A,#N/A,FALSE,"BalSheet";#N/A,#N/A,FALSE,"EBITDA";#N/A,#N/A,FALSE,"Assumptions";#N/A,#N/A,FALSE,"CashFlows"}</definedName>
    <definedName name="sdafgs" hidden="1">{#N/A,#N/A,FALSE,"Pharm";#N/A,#N/A,FALSE,"WWCM"}</definedName>
    <definedName name="sdafgs_1" hidden="1">{#N/A,#N/A,FALSE,"Pharm";#N/A,#N/A,FALSE,"WWCM"}</definedName>
    <definedName name="sdafgs_2" hidden="1">{#N/A,#N/A,FALSE,"Pharm";#N/A,#N/A,FALSE,"WWCM"}</definedName>
    <definedName name="sdafgs_3" hidden="1">{#N/A,#N/A,FALSE,"Pharm";#N/A,#N/A,FALSE,"WWCM"}</definedName>
    <definedName name="sdafgs_4" hidden="1">{#N/A,#N/A,FALSE,"Pharm";#N/A,#N/A,FALSE,"WWCM"}</definedName>
    <definedName name="sdafsdfzSDfasdf" hidden="1">{#N/A,#N/A,FALSE,"Sheet1"}</definedName>
    <definedName name="sdas" hidden="1">{"Total",#N/A,FALSE,"Six Fields";"PDP",#N/A,FALSE,"Six Fields";"PNP",#N/A,FALSE,"Six Fields";"PUD",#N/A,FALSE,"Six Fields";"Prob",#N/A,FALSE,"Six Fields"}</definedName>
    <definedName name="sdasd">{"EVA",#N/A,FALSE,"EVA";"WACC",#N/A,FALSE,"WACC"}</definedName>
    <definedName name="sdbbsdkbfgbsdk.fj" hidden="1">{#N/A,#N/A,FALSE,"PMTABB";#N/A,#N/A,FALSE,"PMTABB"}</definedName>
    <definedName name="SDCAmort14">#REF!</definedName>
    <definedName name="SdCAmort18">#REF!</definedName>
    <definedName name="SdCAmort23">#REF!</definedName>
    <definedName name="sdD" hidden="1">{#N/A,#N/A,TRUE,"Cover";#N/A,#N/A,TRUE,"Header (eu)";#N/A,#N/A,TRUE,"Region Charts";#N/A,#N/A,TRUE,"T&amp;O By Region";#N/A,#N/A,TRUE,"AD Report"}</definedName>
    <definedName name="sddd" hidden="1">{"bs",#N/A,FALSE,"SCF"}</definedName>
    <definedName name="sdddd" hidden="1">{#N/A,#N/A,FALSE,"Créances";#N/A,#N/A,FALSE,"Effectifs";#N/A,#N/A,FALSE,"SI"}</definedName>
    <definedName name="sdes" hidden="1">{"PACKAGE",#N/A,FALSE,"CM"}</definedName>
    <definedName name="sdf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ag" hidden="1">{#N/A,#N/A,FALSE,"FREE"}</definedName>
    <definedName name="sdfasdfa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ass" hidden="1">{"Outflow 1",#N/A,FALSE,"Outflows-Inflows";"Outflow 2",#N/A,FALSE,"Outflows-Inflows";"Inflow 1",#N/A,FALSE,"Outflows-Inflows";"Inflow 2",#N/A,FALSE,"Outflows-Inflows"}</definedName>
    <definedName name="sdfass_1" hidden="1">{"Outflow 1",#N/A,FALSE,"Outflows-Inflows";"Outflow 2",#N/A,FALSE,"Outflows-Inflows";"Inflow 1",#N/A,FALSE,"Outflows-Inflows";"Inflow 2",#N/A,FALSE,"Outflows-Inflows"}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{#N/A,#N/A,FALSE,"KA CH  (2)"}</definedName>
    <definedName name="sdfdsfsdfsdfsdfsdf" hidden="1">{"' calendrier 2000'!$A$1:$Q$38"}</definedName>
    <definedName name="sdfg" hidden="1">{#N/A,#N/A,FALSE,"Sheet1"}</definedName>
    <definedName name="sdfg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dfg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SDFGHF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h" hidden="1">{#N/A,#N/A,FALSE,"Pharm";#N/A,#N/A,FALSE,"WWCM"}</definedName>
    <definedName name="sdfh_1" hidden="1">{#N/A,#N/A,FALSE,"Pharm";#N/A,#N/A,FALSE,"WWCM"}</definedName>
    <definedName name="sdfh_2" hidden="1">{#N/A,#N/A,FALSE,"Pharm";#N/A,#N/A,FALSE,"WWCM"}</definedName>
    <definedName name="sdfh_3" hidden="1">{#N/A,#N/A,FALSE,"Pharm";#N/A,#N/A,FALSE,"WWCM"}</definedName>
    <definedName name="sdfh_4" hidden="1">{#N/A,#N/A,FALSE,"Pharm";#N/A,#N/A,FALSE,"WWCM"}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{"SchG1",#N/A,FALSE,"Schedules";"SchG2",#N/A,FALSE,"Schedules"}</definedName>
    <definedName name="sdfsaf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sd" hidden="1">38833.6525810185</definedName>
    <definedName name="sdfsddsf" hidden="1">{#N/A,#N/A,FALSE,"Créances";#N/A,#N/A,FALSE,"Effectifs";#N/A,#N/A,FALSE,"SI"}</definedName>
    <definedName name="sdfsdf" hidden="1">{#N/A,#N/A,FALSE,"Créances";#N/A,#N/A,FALSE,"Effectifs";#N/A,#N/A,FALSE,"SI"}</definedName>
    <definedName name="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adf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d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s" hidden="1">{#N/A,#N/A,FALSE,"PMTABB";#N/A,#N/A,FALSE,"PMTABB"}</definedName>
    <definedName name="sdfskdfskdf" hidden="1">{#N/A,#N/A,FALSE,"TOWNSHIP"}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hidden="1">{#N/A,#N/A,FALSE,"Aging Summary";#N/A,#N/A,FALSE,"Ratio Analysis";#N/A,#N/A,FALSE,"Test 120 Day Accts";#N/A,#N/A,FALSE,"Tickmarks"}</definedName>
    <definedName name="sdg">{"'All AERs-2000-2001'!$A$5:$K$39"}</definedName>
    <definedName name="sdgagf" hidden="1">{#N/A,#N/A,FALSE,"Pharm";#N/A,#N/A,FALSE,"WWCM"}</definedName>
    <definedName name="sdgagf_1" hidden="1">{#N/A,#N/A,FALSE,"Pharm";#N/A,#N/A,FALSE,"WWCM"}</definedName>
    <definedName name="sdgagf_2" hidden="1">{#N/A,#N/A,FALSE,"Pharm";#N/A,#N/A,FALSE,"WWCM"}</definedName>
    <definedName name="sdgagf_3" hidden="1">{#N/A,#N/A,FALSE,"Pharm";#N/A,#N/A,FALSE,"WWCM"}</definedName>
    <definedName name="sdgagf_4" hidden="1">{#N/A,#N/A,FALSE,"Pharm";#N/A,#N/A,FALSE,"WWCM"}</definedName>
    <definedName name="sdgh" hidden="1">{"qty and inventory value",#N/A,FALSE,"MPartners";"general ledger entries",#N/A,FALSE,"MPartners"}</definedName>
    <definedName name="sdghgfr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gsd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hdhfdfhh" hidden="1">{#N/A,#N/A,FALSE,"Balance Sheet";#N/A,#N/A,FALSE,"Income Statement";#N/A,#N/A,FALSE,"Changes in Financial Position"}</definedName>
    <definedName name="sdkasdka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rf" hidden="1">{#N/A,#N/A,FALSE,"FREE"}</definedName>
    <definedName name="sds" hidden="1">#REF!</definedName>
    <definedName name="sdsadasd" hidden="1">{#N/A,#N/A,FALSE,"Pharm";#N/A,#N/A,FALSE,"WWCM"}</definedName>
    <definedName name="sdsadasd_1" hidden="1">{#N/A,#N/A,FALSE,"Pharm";#N/A,#N/A,FALSE,"WWCM"}</definedName>
    <definedName name="sdsadasd_2" hidden="1">{#N/A,#N/A,FALSE,"Pharm";#N/A,#N/A,FALSE,"WWCM"}</definedName>
    <definedName name="sdsadasd_3" hidden="1">{#N/A,#N/A,FALSE,"Pharm";#N/A,#N/A,FALSE,"WWCM"}</definedName>
    <definedName name="sdsadasd_4" hidden="1">{#N/A,#N/A,FALSE,"Pharm";#N/A,#N/A,FALSE,"WWCM"}</definedName>
    <definedName name="sdsd" hidden="1">{#N/A,#N/A,FALSE,"REPORT"}</definedName>
    <definedName name="sdsd_1" hidden="1">{#N/A,#N/A,FALSE,"REPORT"}</definedName>
    <definedName name="sdsd_2" hidden="1">{#N/A,#N/A,FALSE,"REPORT"}</definedName>
    <definedName name="sdsd_3" hidden="1">{#N/A,#N/A,FALSE,"REPORT"}</definedName>
    <definedName name="sdsd_4" hidden="1">{#N/A,#N/A,FALSE,"REPORT"}</definedName>
    <definedName name="sdsdfsdfsdf" hidden="1">{#N/A,#N/A,FALSE,"Créances";#N/A,#N/A,FALSE,"Effectifs";#N/A,#N/A,FALSE,"SI"}</definedName>
    <definedName name="sdsdksd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ds" hidden="1">{"PR1","pr1",TRUE,"Sch PR-1"}</definedName>
    <definedName name="sdsjdsjd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TGHS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WED" hidden="1">{#N/A,#N/A,FALSE,"ALM-ASISC"}</definedName>
    <definedName name="SE_1">#REF!</definedName>
    <definedName name="SE_2">#REF!</definedName>
    <definedName name="SE_3">#REF!</definedName>
    <definedName name="SE_4">#REF!</definedName>
    <definedName name="SE_5">#REF!</definedName>
    <definedName name="sea" hidden="1">{"oct_res_comm",#N/A,FALSE,"VarToBud"}</definedName>
    <definedName name="SearchTable">#REF!</definedName>
    <definedName name="Seasonality">#REF!</definedName>
    <definedName name="SEC_IPRD_Discount_Rate_2">#REF!</definedName>
    <definedName name="SEC_IPRD_Discount_Rate_5">#REF!</definedName>
    <definedName name="SEC_IPRD_Discount_Rate_7">#REF!</definedName>
    <definedName name="SEC197_Tax_Rate">#REF!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ondaryIdentifiers">#REF!</definedName>
    <definedName name="SECTION1">#REF!</definedName>
    <definedName name="SECTION2">#REF!</definedName>
    <definedName name="SECTION3">#REF!</definedName>
    <definedName name="SECTION4">#REF!</definedName>
    <definedName name="SECTION5">#REF!</definedName>
    <definedName name="SECTION6">#REF!</definedName>
    <definedName name="SECTION7">#REF!</definedName>
    <definedName name="SECTION8">#REF!</definedName>
    <definedName name="Section83bDate">#REF!</definedName>
    <definedName name="Security">#N/A</definedName>
    <definedName name="Security_Notes">#REF!</definedName>
    <definedName name="Security_User1">#REF!</definedName>
    <definedName name="Security_User10">#REF!</definedName>
    <definedName name="Security_User2">#REF!</definedName>
    <definedName name="Security_User3">#REF!</definedName>
    <definedName name="Security_User4">#REF!</definedName>
    <definedName name="Security_User5">#REF!</definedName>
    <definedName name="Security_User6">#REF!</definedName>
    <definedName name="Security_User7">#REF!</definedName>
    <definedName name="Security_User8">#REF!</definedName>
    <definedName name="Security_User9">#REF!</definedName>
    <definedName name="see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seg" hidden="1">#REF!</definedName>
    <definedName name="Seg_LBO_Summ" hidden="1">{"LBO Summary",#N/A,FALSE,"Summary"}</definedName>
    <definedName name="segfsdvgfsd">{"page1",#N/A,FALSE,"BHCOMPC5";"page2",#N/A,FALSE,"BHCOMPC5";"page3",#N/A,FALSE,"BHCOMPC5";"page4",#N/A,FALSE,"BHCOMPC5"}</definedName>
    <definedName name="SEGMENT">#REF!</definedName>
    <definedName name="SegmentBudget" hidden="1">{"oct_res_comm",#N/A,FALSE,"VarToBud"}</definedName>
    <definedName name="SelectCreditRatios">#REF!</definedName>
    <definedName name="selected">#REF!</definedName>
    <definedName name="selecting_touch">"לחצן 4"</definedName>
    <definedName name="selection">#REF!</definedName>
    <definedName name="SelectSheet">#REF!</definedName>
    <definedName name="Self_invoice">'[10]GL-PC'!#REF!</definedName>
    <definedName name="Sell">#REF!</definedName>
    <definedName name="seller">#REF!</definedName>
    <definedName name="SellFactor">#REF!</definedName>
    <definedName name="Selling">#REF!</definedName>
    <definedName name="SellingGeneralAndAdministrative">#REF!</definedName>
    <definedName name="SellingGeneralAndAdministrativeMargin">#REF!</definedName>
    <definedName name="selrange" hidden="1">#REF!</definedName>
    <definedName name="Semiconductor_Cost_of_Sales">#REF!</definedName>
    <definedName name="SENA" hidden="1">{"SchH1",#N/A,FALSE,"Schedules";"SchH2",#N/A,FALSE,"Schedules"}</definedName>
    <definedName name="sencount">2</definedName>
    <definedName name="SENIOR">#REF!</definedName>
    <definedName name="SENIORFI">#REF!</definedName>
    <definedName name="sens">#REF!</definedName>
    <definedName name="sensitivity">#REF!</definedName>
    <definedName name="SENSITIVITY2">#REF!</definedName>
    <definedName name="SENSITIVITY3">#REF!</definedName>
    <definedName name="SENSITIVITY4">#REF!</definedName>
    <definedName name="SENSITIVITY5">#REF!</definedName>
    <definedName name="Sep">{"חובה","SUM(חובה)","YNNNN",FALSE}</definedName>
    <definedName name="SEP_ACT">#REF!</definedName>
    <definedName name="SEP_AOP">#REF!</definedName>
    <definedName name="Sep_BUD">#REF!</definedName>
    <definedName name="sep_detail">#REF!</definedName>
    <definedName name="SEP_TB_18">#REF!</definedName>
    <definedName name="sepadic">#REF!</definedName>
    <definedName name="sept">#REF!</definedName>
    <definedName name="SEPTDB" hidden="1">#REF!</definedName>
    <definedName name="Sequential_Group">#REF!</definedName>
    <definedName name="Sequential_Segment">#REF!</definedName>
    <definedName name="Sequential_Sort">#REF!</definedName>
    <definedName name="series_a">#REF!</definedName>
    <definedName name="series_b">#REF!</definedName>
    <definedName name="SERP">#REF!</definedName>
    <definedName name="Service">#REF!</definedName>
    <definedName name="Service_calls___Maintenance">'[10]GL-PC'!#REF!</definedName>
    <definedName name="ServiceCost">[52]Basis!$B$6</definedName>
    <definedName name="services">#REF!</definedName>
    <definedName name="Services_GMPerc">#REF!</definedName>
    <definedName name="Services_GrossMargin">#REF!</definedName>
    <definedName name="Services_Rev">#REF!</definedName>
    <definedName name="ServicesPct">#REF!</definedName>
    <definedName name="Set">" "</definedName>
    <definedName name="Setting">#REF!</definedName>
    <definedName name="Settlement_for_class_actions">'[10]GL-PC'!#REF!</definedName>
    <definedName name="sety" hidden="1">{"LAPO2N2",#N/A,FALSE,"CM"}</definedName>
    <definedName name="SeverancePay">#REF!</definedName>
    <definedName name="sex">{"'1-TheatreBkgs'!$A$1:$L$102"}</definedName>
    <definedName name="sf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ads">{"EVA",#N/A,FALSE,"EVA";"WACC",#N/A,FALSE,"WACC"}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irect" hidden="1">{#N/A,#N/A,FALSE,"REPORT"}</definedName>
    <definedName name="sfdirect_1" hidden="1">{#N/A,#N/A,FALSE,"REPORT"}</definedName>
    <definedName name="sfdirect_2" hidden="1">{#N/A,#N/A,FALSE,"REPORT"}</definedName>
    <definedName name="sfdirect_3" hidden="1">{#N/A,#N/A,FALSE,"REPORT"}</definedName>
    <definedName name="sfdirect_4" hidden="1">{#N/A,#N/A,FALSE,"REPORT"}</definedName>
    <definedName name="sfdsdfdf" hidden="1">{#N/A,#N/A,FALSE,"Créances";#N/A,#N/A,FALSE,"Effectifs";#N/A,#N/A,FALSE,"SI"}</definedName>
    <definedName name="sfdsf" hidden="1">#REF!</definedName>
    <definedName name="SFEWSFFEW" hidden="1">{#N/A,#N/A,FALSE,"ALM-ASISC"}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" hidden="1">{#N/A,#N/A,FALSE,"Card";#N/A,#N/A,FALSE,"Prav";#N/A,#N/A,FALSE,"Irbe";#N/A,#N/A,FALSE,"Plavix";#N/A,#N/A,FALSE,"Capt";#N/A,#N/A,FALSE,"Fosi"}</definedName>
    <definedName name="sfgsdfg" hidden="1">#REF!</definedName>
    <definedName name="sfgv" hidden="1">{"consolidated",#N/A,FALSE,"Sheet1";"cms",#N/A,FALSE,"Sheet1";"fse",#N/A,FALSE,"Sheet1"}</definedName>
    <definedName name="SFH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jewgj" hidden="1">{#N/A,#N/A,FALSE,"Model";#N/A,#N/A,FALSE,"Division"}</definedName>
    <definedName name="sfq" hidden="1">{#N/A,#N/A,FALSE,"Calc";#N/A,#N/A,FALSE,"Sensitivity";#N/A,#N/A,FALSE,"LT Earn.Dil.";#N/A,#N/A,FALSE,"Dil. AVP"}</definedName>
    <definedName name="sfsdf" hidden="1">{"CSC_1",#N/A,FALSE,"CSC Outputs";"CSC_2",#N/A,FALSE,"CSC Outputs"}</definedName>
    <definedName name="s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V">#REF!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a">#REF!</definedName>
    <definedName name="sga_2005">#REF!</definedName>
    <definedName name="sga_2006">#REF!</definedName>
    <definedName name="SGA_License">#REF!</definedName>
    <definedName name="sgag">{"page1",#N/A,FALSE,"BHCOMPC5";"page2",#N/A,FALSE,"BHCOMPC5";"page3",#N/A,FALSE,"BHCOMPC5";"page4",#N/A,FALSE,"BHCOMPC5"}</definedName>
    <definedName name="SGAHigh">#REF!</definedName>
    <definedName name="SGALow">#REF!</definedName>
    <definedName name="SGAMargin">#REF!</definedName>
    <definedName name="sgd" hidden="1">{#N/A,#N/A,FALSE,"Calc";#N/A,#N/A,FALSE,"Sensitivity";#N/A,#N/A,FALSE,"LT Earn.Dil.";#N/A,#N/A,FALSE,"Dil. AVP"}</definedName>
    <definedName name="sgddfg" hidden="1">{#N/A,#N/A,FALSE,"PMTABB";#N/A,#N/A,FALSE,"PMTABB"}</definedName>
    <definedName name="sgdg" hidden="1">{#N/A,#N/A,FALSE,"Calc";#N/A,#N/A,FALSE,"Sensitivity";#N/A,#N/A,FALSE,"LT Earn.Dil.";#N/A,#N/A,FALSE,"Dil. AVP"}</definedName>
    <definedName name="sgdh" hidden="1">{#N/A,#N/A,FALSE,"Comp Co";#N/A,#N/A,FALSE,"Debt &amp; Competitive Analysis";#N/A,#N/A,FALSE,"Grove Model";#N/A,#N/A,FALSE,"T&amp;C Model"}</definedName>
    <definedName name="sgdh1" hidden="1">{#N/A,#N/A,FALSE,"Comp Co";#N/A,#N/A,FALSE,"Debt &amp; Competitive Analysis";#N/A,#N/A,FALSE,"Grove Model";#N/A,#N/A,FALSE,"T&amp;C Model"}</definedName>
    <definedName name="SGH" hidden="1">#REF!</definedName>
    <definedName name="SGI" hidden="1">{#N/A,#N/A,FALSE,"Sheet1"}</definedName>
    <definedName name="sgsx" hidden="1">{"consolidated",#N/A,FALSE,"Sheet1";"cms",#N/A,FALSE,"Sheet1";"fse",#N/A,FALSE,"Sheet1"}</definedName>
    <definedName name="SH_DATA">#REF!</definedName>
    <definedName name="sha">#REF!</definedName>
    <definedName name="Shape">#REF!</definedName>
    <definedName name="share">#REF!</definedName>
    <definedName name="Share_Price">#REF!</definedName>
    <definedName name="Sharechart">#REF!</definedName>
    <definedName name="ShareholdersEquity">#REF!</definedName>
    <definedName name="shareoutltm" hidden="1">#REF!</definedName>
    <definedName name="SharePrice">#REF!</definedName>
    <definedName name="sharepriceltm" hidden="1">#REF!</definedName>
    <definedName name="shares">#REF!</definedName>
    <definedName name="Shares_Outstanding">#REF!</definedName>
    <definedName name="shares2">#REF!</definedName>
    <definedName name="SharesA">#REF!</definedName>
    <definedName name="SharesAPP">#REF!</definedName>
    <definedName name="SharesB">#REF!</definedName>
    <definedName name="SharesConv">#REF!</definedName>
    <definedName name="SharesFromExercisedOptions">#REF!</definedName>
    <definedName name="SharesFromRedeemedConvertibleDebt">#REF!</definedName>
    <definedName name="SharesFromRedeemedConvertiblePreferred">#REF!</definedName>
    <definedName name="SharesNess">#REF!</definedName>
    <definedName name="SharesOptions">#REF!</definedName>
    <definedName name="SharesOS">#REF!</definedName>
    <definedName name="SharesOutstanding">#REF!</definedName>
    <definedName name="SharesOutstandingBalanceSheet">#REF!</definedName>
    <definedName name="sheet2">#REF!</definedName>
    <definedName name="sheet3">#N/A</definedName>
    <definedName name="SHEET4" hidden="1">#REF!</definedName>
    <definedName name="SHEET6" hidden="1">#REF!</definedName>
    <definedName name="SHEET9" hidden="1">#REF!</definedName>
    <definedName name="SheetState">"'-1:2:-1:-1:-1:-1:-1:-1:-1:-1:-1:-1:-1:-1:-1:-1:-1:-1:-1:-1:-1:-1:-1:-1:-1:-1:-1:-1:-1:-1:-1:-1:-1:-1:-1:-1:-1:-1:-1:-1:-1:-1:-1:-1:-1:-1:-1:-1:-1:-1:-1:-1:-1:-1:-1:-1:-1:-1:-1:-1:-1:-1:-1:-1:-1:-1:-1:-1:-1:-1:-1:-1:-1:-1:-1:-1:-1:-1:-1:-1:-1:-1:-1:-1"</definedName>
    <definedName name="SHFIAJD" hidden="1">{"Curves","Chart 3","Curves Graphique 3"}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ft">#REF!</definedName>
    <definedName name="SHIPPING">#REF!</definedName>
    <definedName name="Shipping_Expense_MSaaS">'[10]GL-PC'!#REF!</definedName>
    <definedName name="SHOO" hidden="1">{#N/A,#N/A,FALSE,"Sheet1"}</definedName>
    <definedName name="Shoot" hidden="1">{"Page1",#N/A,FALSE,"CompCo";"Page2",#N/A,FALSE,"CompCo"}</definedName>
    <definedName name="shop18">#REF!</definedName>
    <definedName name="ShortTermDebt">#REF!</definedName>
    <definedName name="SHR" hidden="1">{"formulas",#N/A,FALSE,"Key Indicators"}</definedName>
    <definedName name="shs30days">#REF!</definedName>
    <definedName name="shs60days">#REF!</definedName>
    <definedName name="shs90days">#REF!</definedName>
    <definedName name="SHSDcurrent">#REF!</definedName>
    <definedName name="SI_FI_SBP_product_count" hidden="1">#REF!</definedName>
    <definedName name="SI_Rx_Key_Stats_Demographics_Header_June_08" hidden="1">#REF!</definedName>
    <definedName name="SI_SBP_product_count" hidden="1">#REF!</definedName>
    <definedName name="SI_SBP_Total_Prior_Members" hidden="1">#REF!</definedName>
    <definedName name="SIC">#REF!</definedName>
    <definedName name="SICCodeNames">#REF!</definedName>
    <definedName name="SIEBEL_SSL_BOOK">#REF!</definedName>
    <definedName name="SIEBEL_SSL_NAME">#REF!</definedName>
    <definedName name="SIEBEL_SSL_TYPE">#REF!</definedName>
    <definedName name="SIEMENS" hidden="1">{"PL",#N/A,FALSE,"Flash PL"}</definedName>
    <definedName name="SIG_ACFCOM_firstLine" hidden="1">#REF!</definedName>
    <definedName name="SIG_ACFCOM_IsControlOK" hidden="1">#REF!</definedName>
    <definedName name="SIG_ACFCOM_lastLine" hidden="1">#REF!</definedName>
    <definedName name="SIG_ACFCOM_TITLECOL" hidden="1">#REF!</definedName>
    <definedName name="SIG_ACFCOM_TITLELINE" hidden="1">#REF!</definedName>
    <definedName name="SIG_AISCOM_firstLine" hidden="1">#REF!</definedName>
    <definedName name="SIG_AISCOM_IsControlOK" hidden="1">#REF!</definedName>
    <definedName name="SIG_AISCOM_lastLine" hidden="1">#REF!</definedName>
    <definedName name="SIG_AISCOM_TITLECOL" hidden="1">#REF!</definedName>
    <definedName name="SIG_AISCOM_TITLELINE" hidden="1">#REF!</definedName>
    <definedName name="SIG_AISTOT_firstLine" hidden="1">#REF!</definedName>
    <definedName name="SIG_AISTOT_IsControlOK" hidden="1">#REF!</definedName>
    <definedName name="SIG_AISTOT_lastLine" hidden="1">#REF!</definedName>
    <definedName name="SIG_AISTOT_TITLECOL" hidden="1">#REF!</definedName>
    <definedName name="SIG_AISTOT_TITLELINE" hidden="1">#REF!</definedName>
    <definedName name="SIG_ANACOM_firstLine" hidden="1">#REF!</definedName>
    <definedName name="SIG_ANACOM_IsControlOK" hidden="1">#REF!</definedName>
    <definedName name="SIG_ANACOM_lastLine" hidden="1">#REF!</definedName>
    <definedName name="SIG_ANACOM_TITLECOL" hidden="1">#REF!</definedName>
    <definedName name="SIG_ANACOM_TITLELINE" hidden="1">#REF!</definedName>
    <definedName name="SIG_ARATIOS_firstLine" hidden="1">#REF!</definedName>
    <definedName name="SIG_ARATIOS_IsControlOK" hidden="1">#REF!</definedName>
    <definedName name="SIG_ARATIOS_lastLine" hidden="1">#REF!</definedName>
    <definedName name="SIG_ARATIOS_TITLECOL" hidden="1">#REF!</definedName>
    <definedName name="SIG_ARATIOS_TITLELINE" hidden="1">#REF!</definedName>
    <definedName name="SIG_AZISTOT_firstLine" hidden="1">#REF!</definedName>
    <definedName name="SIG_AZISTOT_IsControlOK" hidden="1">#REF!</definedName>
    <definedName name="SIG_AZISTOT_lastLine" hidden="1">#REF!</definedName>
    <definedName name="SIG_AZISTOT_TITLECOL" hidden="1">#REF!</definedName>
    <definedName name="SIG_AZISTOT_TITLELINE" hidden="1">#REF!</definedName>
    <definedName name="SIG_CONTROLE" hidden="1">#REF!</definedName>
    <definedName name="SIG_DERNIERECOLONNE" hidden="1">#REF!</definedName>
    <definedName name="SIG_LG11_firstLine" hidden="1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PTBD_ACFCOM" hidden="1">#REF!</definedName>
    <definedName name="SIG_PTBD_AISCOM" hidden="1">#REF!</definedName>
    <definedName name="SIG_PTBD_AISTOT" hidden="1">#REF!</definedName>
    <definedName name="SIG_PTBD_ANACOM" hidden="1">#REF!</definedName>
    <definedName name="SIG_PTBD_ARATIOS" hidden="1">#REF!</definedName>
    <definedName name="SIG_PTBD_AZISTOT" hidden="1">#REF!</definedName>
    <definedName name="SIG_PTBD_LG11" hidden="1">#REF!</definedName>
    <definedName name="SIG_PTBD_SEC3905" hidden="1">#REF!</definedName>
    <definedName name="SIG_PTBD_SES864" hidden="1">#REF!</definedName>
    <definedName name="SIG_PTBD_SES874" hidden="1">#REF!</definedName>
    <definedName name="SIG_PTBD_STC1010" hidden="1">#REF!</definedName>
    <definedName name="SIG_PTBD_STL2010" hidden="1">#REF!</definedName>
    <definedName name="SIG_PTHG_ACFCOM" hidden="1">#REF!</definedName>
    <definedName name="SIG_PTHG_AISCOM" hidden="1">#REF!</definedName>
    <definedName name="SIG_PTHG_AISTOT" hidden="1">#REF!</definedName>
    <definedName name="SIG_PTHG_ANACOM" hidden="1">#REF!</definedName>
    <definedName name="SIG_PTHG_ARATIOS" hidden="1">#REF!</definedName>
    <definedName name="SIG_PTHG_AZISTOT" hidden="1">#REF!</definedName>
    <definedName name="SIG_PTHG_LG11" hidden="1">#REF!</definedName>
    <definedName name="SIG_PTHG_SEC3905" hidden="1">#REF!</definedName>
    <definedName name="SIG_PTHG_SES864" hidden="1">#REF!</definedName>
    <definedName name="SIG_PTHG_SES874" hidden="1">#REF!</definedName>
    <definedName name="SIG_PTHG_STC1010" hidden="1">#REF!</definedName>
    <definedName name="SIG_PTHG_STL2010" hidden="1">#REF!</definedName>
    <definedName name="SIG_SEC3905_firstLine" hidden="1">#REF!</definedName>
    <definedName name="SIG_SEC3905_H0001" hidden="1">#REF!</definedName>
    <definedName name="SIG_SEC3905_H0002" hidden="1">#REF!</definedName>
    <definedName name="SIG_SEC3905_H0003" hidden="1">#REF!</definedName>
    <definedName name="SIG_SEC3905_H0004" hidden="1">#REF!</definedName>
    <definedName name="SIG_SEC3905_H0005" hidden="1">#REF!</definedName>
    <definedName name="SIG_SEC3905_IsControlOK" hidden="1">#REF!</definedName>
    <definedName name="SIG_SEC3905_lastLine" hidden="1">#REF!</definedName>
    <definedName name="SIG_SEC3905_TITLELINE" hidden="1">#REF!</definedName>
    <definedName name="SIG_SES864_firstLine" hidden="1">#REF!</definedName>
    <definedName name="SIG_SES864_H0001" hidden="1">#REF!</definedName>
    <definedName name="SIG_SES864_H0002" hidden="1">#REF!</definedName>
    <definedName name="SIG_SES864_H0003" hidden="1">#REF!</definedName>
    <definedName name="SIG_SES864_H0004" hidden="1">#REF!</definedName>
    <definedName name="SIG_SES864_H0005" hidden="1">#REF!</definedName>
    <definedName name="SIG_SES864_IsControlOK" hidden="1">#REF!</definedName>
    <definedName name="SIG_SES864_lastLine" hidden="1">#REF!</definedName>
    <definedName name="SIG_SES864_TITLELINE" hidden="1">#REF!</definedName>
    <definedName name="SIG_SES874_firstLine" hidden="1">#REF!</definedName>
    <definedName name="SIG_SES874_H0001" hidden="1">#REF!</definedName>
    <definedName name="SIG_SES874_H0002" hidden="1">#REF!</definedName>
    <definedName name="SIG_SES874_H0003" hidden="1">#REF!</definedName>
    <definedName name="SIG_SES874_H0004" hidden="1">#REF!</definedName>
    <definedName name="SIG_SES874_H0005" hidden="1">#REF!</definedName>
    <definedName name="SIG_SES874_IsControlOK" hidden="1">#REF!</definedName>
    <definedName name="SIG_SES874_lastLine" hidden="1">#REF!</definedName>
    <definedName name="SIG_SES874_TITLELINE" hidden="1">#REF!</definedName>
    <definedName name="SIG_STC1010_firstLine" hidden="1">#REF!</definedName>
    <definedName name="SIG_STC1010_H001" hidden="1">#REF!</definedName>
    <definedName name="SIG_STC1010_H002" hidden="1">#REF!</definedName>
    <definedName name="SIG_STC1010_H003" hidden="1">#REF!</definedName>
    <definedName name="SIG_STC1010_H004" hidden="1">#REF!</definedName>
    <definedName name="SIG_STC1010_H005" hidden="1">#REF!</definedName>
    <definedName name="SIG_STC1010_IsControlOK" hidden="1">#REF!</definedName>
    <definedName name="SIG_STC1010_lastLine" hidden="1">#REF!</definedName>
    <definedName name="SIG_STC1010_TITLELINE" hidden="1">#REF!</definedName>
    <definedName name="SIG_STL2010_firstLine" hidden="1">#REF!</definedName>
    <definedName name="SIG_STL2010_H001" hidden="1">#REF!</definedName>
    <definedName name="SIG_STL2010_H002" hidden="1">#REF!</definedName>
    <definedName name="SIG_STL2010_H003" hidden="1">#REF!</definedName>
    <definedName name="SIG_STL2010_H004" hidden="1">#REF!</definedName>
    <definedName name="SIG_STL2010_H005" hidden="1">#REF!</definedName>
    <definedName name="SIG_STL2010_IsControlOK" hidden="1">#REF!</definedName>
    <definedName name="SIG_STL2010_lastLine" hidden="1">#REF!</definedName>
    <definedName name="SIG_STL2010_TITLELINE" hidden="1">#REF!</definedName>
    <definedName name="sigma">#REF!</definedName>
    <definedName name="sigma_cb">#REF!</definedName>
    <definedName name="singd">#REF!</definedName>
    <definedName name="Single_Gain_Profile_Map___Full_resolution__MB">#REF!</definedName>
    <definedName name="Single_Gain_Profile_Map___Predicate_resolution__MB">#REF!</definedName>
    <definedName name="Single_Mask_Volume__MB">#REF!</definedName>
    <definedName name="singlechrg">#REF!</definedName>
    <definedName name="singlesource_util_curr" hidden="1">#REF!</definedName>
    <definedName name="singlesource_util_prior" hidden="1">#REF!</definedName>
    <definedName name="SINTETICO">#REF!</definedName>
    <definedName name="sis">#REF!</definedName>
    <definedName name="sisass">#REF!</definedName>
    <definedName name="sk">#REF!</definedName>
    <definedName name="SKIP">#REF!</definedName>
    <definedName name="skldkdkdkdkd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ksdidike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SKTC">#REF!</definedName>
    <definedName name="SKTC03">#REF!</definedName>
    <definedName name="SKTC용역비">#REF!</definedName>
    <definedName name="SKTE">#REF!</definedName>
    <definedName name="SKTE03">#REF!</definedName>
    <definedName name="SKTE용역비">#REF!</definedName>
    <definedName name="SKTI">#REF!</definedName>
    <definedName name="SKTI03">#REF!</definedName>
    <definedName name="SKTI용역비">#REF!</definedName>
    <definedName name="SKUSA">#REF!</definedName>
    <definedName name="SKUSA03">#REF!</definedName>
    <definedName name="SKUSA용역비">#REF!</definedName>
    <definedName name="Sl" hidden="1">{"kricash",#N/A,FALSE,"INC";"kriinc",#N/A,FALSE,"INC";"krimiami",#N/A,FALSE,"INC";"kriother",#N/A,FALSE,"INC";"kripapers",#N/A,FALSE,"INC"}</definedName>
    <definedName name="SLB_Vlookup">#REF!</definedName>
    <definedName name="sldfkj" hidden="1">{#N/A,#N/A,FALSE,"Model";#N/A,#N/A,FALSE,"Division"}</definedName>
    <definedName name="sldfk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fjslfj" hidden="1">{#N/A,#N/A,FALSE,"Model";#N/A,#N/A,FALSE,"Division"}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M_Miscellaneous">'[10]GL-PC'!#REF!</definedName>
    <definedName name="SM_STOCK_PREM">#REF!</definedName>
    <definedName name="SM_Subcontractors">#REF!</definedName>
    <definedName name="Smartcaps">#REF!</definedName>
    <definedName name="SMHigh">#REF!</definedName>
    <definedName name="Smith">#REF!</definedName>
    <definedName name="smk" hidden="1">{"QTD_GENERALH2",#N/A,FALSE,"QTD"}</definedName>
    <definedName name="SMLow">#REF!</definedName>
    <definedName name="SMM">'[1]טורים 98'!$GT$20</definedName>
    <definedName name="SMPS" hidden="1">{#N/A,#N/A,FALSE,"AD_Purchase";#N/A,#N/A,FALSE,"Credit";#N/A,#N/A,FALSE,"PF Acquisition";#N/A,#N/A,FALSE,"PF Offering"}</definedName>
    <definedName name="SMRYPL">#REF!</definedName>
    <definedName name="SN_COL">#REF!</definedName>
    <definedName name="SN_ROW">#REF!</definedName>
    <definedName name="SN_TAB">#REF!</definedName>
    <definedName name="sName">#REF!</definedName>
    <definedName name="SNPS_RH71_BOOK">#REF!</definedName>
    <definedName name="SNPS_RH71_NAME">#REF!</definedName>
    <definedName name="SNPS_RH71_TYPE">#REF!</definedName>
    <definedName name="soft_cost">#REF!</definedName>
    <definedName name="softcost">#REF!</definedName>
    <definedName name="softsale">#REF!</definedName>
    <definedName name="Software___Licenses_Expense_COGS_operation">'[10]GL-PC'!#REF!</definedName>
    <definedName name="Software___Licenses_Expense_G_A">#REF!</definedName>
    <definedName name="Software___Licenses_Expense_R_D">'[10]GL-PC'!#REF!</definedName>
    <definedName name="Software___Licenses_Expense_S_M">'[10]GL-PC'!#REF!</definedName>
    <definedName name="solver_adj" hidden="1">#REF!</definedName>
    <definedName name="solver_cvg">0.001</definedName>
    <definedName name="solver_drv">1</definedName>
    <definedName name="solver_est">1</definedName>
    <definedName name="solver_itr">100</definedName>
    <definedName name="solver_lin" hidden="1">0</definedName>
    <definedName name="solver_neg">2</definedName>
    <definedName name="solver_ntri" hidden="1">1000</definedName>
    <definedName name="solver_num" hidden="1">0</definedName>
    <definedName name="solver_nwt">1</definedName>
    <definedName name="solver_opt" hidden="1">#REF!</definedName>
    <definedName name="solver_pre">0.000001</definedName>
    <definedName name="solver_rel1">1</definedName>
    <definedName name="solver_rel2" hidden="1">2</definedName>
    <definedName name="solver_rel3" hidden="1">2</definedName>
    <definedName name="solver_rel4" hidden="1">3</definedName>
    <definedName name="solver_rel5" hidden="1">3</definedName>
    <definedName name="solver_rel6" hidden="1">3</definedName>
    <definedName name="solver_rhs1">0.15</definedName>
    <definedName name="solver_rhs2" hidden="1">0</definedName>
    <definedName name="solver_rhs3" hidden="1">0</definedName>
    <definedName name="solver_rhs4" hidden="1">5320</definedName>
    <definedName name="solver_rhs5" hidden="1">214</definedName>
    <definedName name="solver_rhs6" hidden="1">350</definedName>
    <definedName name="solver_rsmp" hidden="1">2</definedName>
    <definedName name="solver_scl">2</definedName>
    <definedName name="solver_seed" hidden="1">0</definedName>
    <definedName name="solver_sho">2</definedName>
    <definedName name="solver_tim">100</definedName>
    <definedName name="solver_tol">0.05</definedName>
    <definedName name="solver_typ" hidden="1">1</definedName>
    <definedName name="solver_val" hidden="1">0</definedName>
    <definedName name="SOM_VALUE">Investor_Deck_Calculations!$D$13</definedName>
    <definedName name="sorex">#REF!</definedName>
    <definedName name="SORT" hidden="1">#REF!</definedName>
    <definedName name="sort_product" hidden="1">#REF!</definedName>
    <definedName name="sort2" hidden="1">#REF!</definedName>
    <definedName name="sortcol">#REF!</definedName>
    <definedName name="source">#REF!</definedName>
    <definedName name="source1">#REF!</definedName>
    <definedName name="SP">{"'NPCGUIDELINES'!$A$1:$J$41"}</definedName>
    <definedName name="SPACE">#REF!</definedName>
    <definedName name="SPAINWEEK">#REF!</definedName>
    <definedName name="Spare_Parts">#REF!</definedName>
    <definedName name="Spare_parts_expense">'[10]GL-PC'!#REF!</definedName>
    <definedName name="spclass">#REF!</definedName>
    <definedName name="Special">#REF!</definedName>
    <definedName name="SpecialPrice" hidden="1">#REF!</definedName>
    <definedName name="specialty_paid_amt_curr" hidden="1">#REF!</definedName>
    <definedName name="specialty_paid_amt_prior" hidden="1">#REF!</definedName>
    <definedName name="spectfdi" hidden="1">{"schedule",#N/A,FALSE,"Sum Op's";"input area",#N/A,FALSE,"Sum Op's"}</definedName>
    <definedName name="SPINCF">#REF!</definedName>
    <definedName name="SPINCF2">#REF!</definedName>
    <definedName name="SPININC">#REF!</definedName>
    <definedName name="SPININC2">#REF!</definedName>
    <definedName name="split">#REF!</definedName>
    <definedName name="Split_at_Flip">#REF!</definedName>
    <definedName name="spoc" hidden="1">{"Page 1",#N/A,FALSE,"Sheet1";"Page 2",#N/A,FALSE,"Sheet1"}</definedName>
    <definedName name="sponsor">#REF!</definedName>
    <definedName name="SpouseName">#REF!</definedName>
    <definedName name="SpouseSSN">#REF!</definedName>
    <definedName name="SPR">'[1]טורים 98'!$AZ$250:$CX$336</definedName>
    <definedName name="sprache">#REF!</definedName>
    <definedName name="SPRING">#REF!</definedName>
    <definedName name="SPRINGSTD">#REF!</definedName>
    <definedName name="SPS">'[1]טורים 98'!$AZ$154:$CX$246</definedName>
    <definedName name="spsales">#REF!</definedName>
    <definedName name="SPSet">"current"</definedName>
    <definedName name="SPVerticalAccountName">{"'1-TheatreBkgs'!$A$1:$L$102"}</definedName>
    <definedName name="SPWS_WBID">"0D145571-4AA7-4C6E-B8EB-4DF0FED2B8BC"</definedName>
    <definedName name="spws2">"1A97CD9F-CC4A-11D5-9D28-0010A4C68674"</definedName>
    <definedName name="sq" hidden="1">{"bs",#N/A,FALSE,"SCF"}</definedName>
    <definedName name="sqf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t">#REF!</definedName>
    <definedName name="sql_statement">"select distinct acct_cat,sum(cyr),sum(lyr),sum(cbd),mult_x000D_
from r1_datasum_x000D_
group by acct_cat_x000D_
_x000D_
"</definedName>
    <definedName name="sqm">#REF!</definedName>
    <definedName name="sqm_95">#REF!</definedName>
    <definedName name="sqsqe" hidden="1">{#N/A,#N/A,FALSE,"ALM-ASISC"}</definedName>
    <definedName name="Square_Ft_400">#REF!</definedName>
    <definedName name="sr">#REF!</definedName>
    <definedName name="srdfg" hidden="1">{#N/A,#N/A,FALSE,"Aging Summary";#N/A,#N/A,FALSE,"Ratio Analysis";#N/A,#N/A,FALSE,"Test 120 Day Accts";#N/A,#N/A,FALSE,"Tickmarks"}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TH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RV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RVPM">#REF!</definedName>
    <definedName name="SRVREV">#REF!</definedName>
    <definedName name="sryryty">{0}</definedName>
    <definedName name="ss">{"DCF1",#N/A,FALSE,"SIERRA DCF";"MATRIX1",#N/A,FALSE,"SIERRA DCF"}</definedName>
    <definedName name="ss_1" hidden="1">{"rtn",#N/A,FALSE,"RTN";"tables",#N/A,FALSE,"RTN";"cf",#N/A,FALSE,"CF";"stats",#N/A,FALSE,"Stats";"prop",#N/A,FALSE,"Prop"}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b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D">#REF!</definedName>
    <definedName name="SSD_1" hidden="1">{#N/A,#N/A,FALSE,"REPORT"}</definedName>
    <definedName name="SSD_2" hidden="1">{#N/A,#N/A,FALSE,"REPORT"}</definedName>
    <definedName name="SSD_3" hidden="1">{#N/A,#N/A,FALSE,"REPORT"}</definedName>
    <definedName name="SSD_4" hidden="1">{#N/A,#N/A,FALSE,"REPORT"}</definedName>
    <definedName name="SSD_BU">#REF!</definedName>
    <definedName name="ssdfg" hidden="1">#REF!</definedName>
    <definedName name="ssdsa" hidden="1">{#N/A,#N/A,FALSE,"FREE"}</definedName>
    <definedName name="ss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L" hidden="1">{"quarterly",#N/A,FALSE,"Income Statement";#N/A,#N/A,FALSE,"print segment";#N/A,#N/A,FALSE,"Balance Sheet";#N/A,#N/A,FALSE,"Annl Inc";#N/A,#N/A,FALSE,"Cash Flow"}</definedName>
    <definedName name="SSN">#REF!</definedName>
    <definedName name="SSQ">#REF!</definedName>
    <definedName name="ssr" hidden="1">{"bs",#N/A,FALSE,"SCF"}</definedName>
    <definedName name="sss" hidden="1">{"Outflow 1",#N/A,FALSE,"Outflows-Inflows";"Outflow 2",#N/A,FALSE,"Outflows-Inflows";"Inflow 1",#N/A,FALSE,"Outflows-Inflows";"Inflow 2",#N/A,FALSE,"Outflows-Inflows"}</definedName>
    <definedName name="sss_1" hidden="1">{"Outflow 1",#N/A,FALSE,"Outflows-Inflows";"Outflow 2",#N/A,FALSE,"Outflows-Inflows";"Inflow 1",#N/A,FALSE,"Outflows-Inflows";"Inflow 2",#N/A,FALSE,"Outflows-Inflows"}</definedName>
    <definedName name="sss_2" hidden="1">{#N/A,#N/A,FALSE,"Pharm";#N/A,#N/A,FALSE,"WWCM"}</definedName>
    <definedName name="sss_3" hidden="1">{#N/A,#N/A,FALSE,"Pharm";#N/A,#N/A,FALSE,"WWCM"}</definedName>
    <definedName name="sss_4" hidden="1">{#N/A,#N/A,FALSE,"Pharm";#N/A,#N/A,FALSE,"WWCM"}</definedName>
    <definedName name="SSSD" hidden="1">{#N/A,#N/A,FALSE,"ALM-ASISC"}</definedName>
    <definedName name="ssss" hidden="1">{"print 1.6",#N/A,FALSE,"Sheet1";"print 2.6",#N/A,FALSE,"Sheet1";"print 3.6",#N/A,FALSE,"Sheet1";"print 4.6",#N/A,FALSE,"Sheet1";"print 5.6",#N/A,FALSE,"Sheet1";"print 6.6",#N/A,FALSE,"Sheet1"}</definedName>
    <definedName name="ssss_1" hidden="1">{"print 1.6",#N/A,FALSE,"Sheet1";"print 2.6",#N/A,FALSE,"Sheet1";"print 3.6",#N/A,FALSE,"Sheet1";"print 4.6",#N/A,FALSE,"Sheet1";"print 5.6",#N/A,FALSE,"Sheet1";"print 6.6",#N/A,FALSE,"Sheet1"}</definedName>
    <definedName name="sssss" hidden="1">{"print 1.6",#N/A,FALSE,"Sheet1";"print 2.6",#N/A,FALSE,"Sheet1";"print 3.6",#N/A,FALSE,"Sheet1";"print 4.6",#N/A,FALSE,"Sheet1";"print 5.6",#N/A,FALSE,"Sheet1";"print 6.6",#N/A,FALSE,"Sheet1"}</definedName>
    <definedName name="sssss_1" hidden="1">{"print 1.6",#N/A,FALSE,"Sheet1";"print 2.6",#N/A,FALSE,"Sheet1";"print 3.6",#N/A,FALSE,"Sheet1";"print 4.6",#N/A,FALSE,"Sheet1";"print 5.6",#N/A,FALSE,"Sheet1";"print 6.6",#N/A,FALSE,"Sheet1"}</definedName>
    <definedName name="ssssss" hidden="1">{"rtn",#N/A,FALSE,"RTN";"tables",#N/A,FALSE,"RTN";"cf",#N/A,FALSE,"CF";"stats",#N/A,FALSE,"Stats";"prop",#N/A,FALSE,"Prop"}</definedName>
    <definedName name="ssssss_1" hidden="1">{"rtn",#N/A,FALSE,"RTN";"tables",#N/A,FALSE,"RTN";"cf",#N/A,FALSE,"CF";"stats",#N/A,FALSE,"Stats";"prop",#N/A,FALSE,"Prop"}</definedName>
    <definedName name="sssssss" hidden="1">{"PR1","pr1",TRUE,"Sch PR-1"}</definedName>
    <definedName name="sssssss_1" hidden="1">{"print 1.6",#N/A,FALSE,"Sheet1";"print 2.6",#N/A,FALSE,"Sheet1";"print 3.6",#N/A,FALSE,"Sheet1";"print 4.6",#N/A,FALSE,"Sheet1";"print 5.6",#N/A,FALSE,"Sheet1";"print 6.6",#N/A,FALSE,"Sheet1"}</definedName>
    <definedName name="ssssssss" hidden="1">{"rtn",#N/A,FALSE,"RTN";"tables",#N/A,FALSE,"RTN";"cf",#N/A,FALSE,"CF";"stats",#N/A,FALSE,"Stats";"prop",#N/A,FALSE,"Prop"}</definedName>
    <definedName name="ssssssss_1" hidden="1">{"rtn",#N/A,FALSE,"RTN";"tables",#N/A,FALSE,"RTN";"cf",#N/A,FALSE,"CF";"stats",#N/A,FALSE,"Stats";"prop",#N/A,FALSE,"Prop"}</definedName>
    <definedName name="sssssssss" hidden="1">{"rtn",#N/A,FALSE,"RTN";"tables",#N/A,FALSE,"RTN";"cf",#N/A,FALSE,"CF";"stats",#N/A,FALSE,"Stats";"prop",#N/A,FALSE,"Prop"}</definedName>
    <definedName name="sssssssss_1" hidden="1">{"rtn",#N/A,FALSE,"RTN";"tables",#N/A,FALSE,"RTN";"cf",#N/A,FALSE,"CF";"stats",#N/A,FALSE,"Stats";"prop",#N/A,FALSE,"Prop"}</definedName>
    <definedName name="ssssssssss" hidden="1">{#N/A,#N/A,FALSE,"TSUM";#N/A,#N/A,FALSE,"shares";#N/A,#N/A,FALSE,"earnout";#N/A,#N/A,FALSE,"Heaty";#N/A,#N/A,FALSE,"self-tend";#N/A,#N/A,FALSE,"self-sum"}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start">#REF!</definedName>
    <definedName name="stabilized_occupancy">#REF!</definedName>
    <definedName name="staff">'[19]Receipts and Disbursements'!#REF!</definedName>
    <definedName name="Staffing_Plan_1">#REF!</definedName>
    <definedName name="Staffing_Plan_2">#REF!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1_1" hidden="1">{#N/A,#N/A,FALSE,"Assessment";#N/A,#N/A,FALSE,"Staffing";#N/A,#N/A,FALSE,"Hires";#N/A,#N/A,FALSE,"Assumptions"}</definedName>
    <definedName name="staffing2_1_2" hidden="1">{#N/A,#N/A,FALSE,"Assessment";#N/A,#N/A,FALSE,"Staffing";#N/A,#N/A,FALSE,"Hires";#N/A,#N/A,FALSE,"Assumptions"}</definedName>
    <definedName name="staffing2_1_3" hidden="1">{#N/A,#N/A,FALSE,"Assessment";#N/A,#N/A,FALSE,"Staffing";#N/A,#N/A,FALSE,"Hires";#N/A,#N/A,FALSE,"Assumptions"}</definedName>
    <definedName name="staffing2_1_4" hidden="1">{#N/A,#N/A,FALSE,"Assessment";#N/A,#N/A,FALSE,"Staffing";#N/A,#N/A,FALSE,"Hires";#N/A,#N/A,FALSE,"Assumptions"}</definedName>
    <definedName name="staffing2_1_5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2_2_1" hidden="1">{#N/A,#N/A,FALSE,"Assessment";#N/A,#N/A,FALSE,"Staffing";#N/A,#N/A,FALSE,"Hires";#N/A,#N/A,FALSE,"Assumptions"}</definedName>
    <definedName name="staffing2_2_2" hidden="1">{#N/A,#N/A,FALSE,"Assessment";#N/A,#N/A,FALSE,"Staffing";#N/A,#N/A,FALSE,"Hires";#N/A,#N/A,FALSE,"Assumptions"}</definedName>
    <definedName name="staffing2_2_3" hidden="1">{#N/A,#N/A,FALSE,"Assessment";#N/A,#N/A,FALSE,"Staffing";#N/A,#N/A,FALSE,"Hires";#N/A,#N/A,FALSE,"Assumptions"}</definedName>
    <definedName name="staffing2_2_4" hidden="1">{#N/A,#N/A,FALSE,"Assessment";#N/A,#N/A,FALSE,"Staffing";#N/A,#N/A,FALSE,"Hires";#N/A,#N/A,FALSE,"Assumptions"}</definedName>
    <definedName name="staffing2_2_5" hidden="1">{#N/A,#N/A,FALSE,"Assessment";#N/A,#N/A,FALSE,"Staffing";#N/A,#N/A,FALSE,"Hires";#N/A,#N/A,FALSE,"Assumptions"}</definedName>
    <definedName name="staffing2_3" hidden="1">{#N/A,#N/A,FALSE,"Assessment";#N/A,#N/A,FALSE,"Staffing";#N/A,#N/A,FALSE,"Hires";#N/A,#N/A,FALSE,"Assumptions"}</definedName>
    <definedName name="staffing2_3_1" hidden="1">{#N/A,#N/A,FALSE,"Assessment";#N/A,#N/A,FALSE,"Staffing";#N/A,#N/A,FALSE,"Hires";#N/A,#N/A,FALSE,"Assumptions"}</definedName>
    <definedName name="staffing2_3_2" hidden="1">{#N/A,#N/A,FALSE,"Assessment";#N/A,#N/A,FALSE,"Staffing";#N/A,#N/A,FALSE,"Hires";#N/A,#N/A,FALSE,"Assumptions"}</definedName>
    <definedName name="staffing2_3_3" hidden="1">{#N/A,#N/A,FALSE,"Assessment";#N/A,#N/A,FALSE,"Staffing";#N/A,#N/A,FALSE,"Hires";#N/A,#N/A,FALSE,"Assumptions"}</definedName>
    <definedName name="staffing2_3_4" hidden="1">{#N/A,#N/A,FALSE,"Assessment";#N/A,#N/A,FALSE,"Staffing";#N/A,#N/A,FALSE,"Hires";#N/A,#N/A,FALSE,"Assumptions"}</definedName>
    <definedName name="staffing2_3_5" hidden="1">{#N/A,#N/A,FALSE,"Assessment";#N/A,#N/A,FALSE,"Staffing";#N/A,#N/A,FALSE,"Hires";#N/A,#N/A,FALSE,"Assumptions"}</definedName>
    <definedName name="staffing2_4" hidden="1">{#N/A,#N/A,FALSE,"Assessment";#N/A,#N/A,FALSE,"Staffing";#N/A,#N/A,FALSE,"Hires";#N/A,#N/A,FALSE,"Assumptions"}</definedName>
    <definedName name="staffing2_4_1" hidden="1">{#N/A,#N/A,FALSE,"Assessment";#N/A,#N/A,FALSE,"Staffing";#N/A,#N/A,FALSE,"Hires";#N/A,#N/A,FALSE,"Assumptions"}</definedName>
    <definedName name="staffing2_4_2" hidden="1">{#N/A,#N/A,FALSE,"Assessment";#N/A,#N/A,FALSE,"Staffing";#N/A,#N/A,FALSE,"Hires";#N/A,#N/A,FALSE,"Assumptions"}</definedName>
    <definedName name="staffing2_4_3" hidden="1">{#N/A,#N/A,FALSE,"Assessment";#N/A,#N/A,FALSE,"Staffing";#N/A,#N/A,FALSE,"Hires";#N/A,#N/A,FALSE,"Assumptions"}</definedName>
    <definedName name="staffing2_4_4" hidden="1">{#N/A,#N/A,FALSE,"Assessment";#N/A,#N/A,FALSE,"Staffing";#N/A,#N/A,FALSE,"Hires";#N/A,#N/A,FALSE,"Assumptions"}</definedName>
    <definedName name="staffing2_4_5" hidden="1">{#N/A,#N/A,FALSE,"Assessment";#N/A,#N/A,FALSE,"Staffing";#N/A,#N/A,FALSE,"Hires";#N/A,#N/A,FALSE,"Assumptions"}</definedName>
    <definedName name="staffing2_5" hidden="1">{#N/A,#N/A,FALSE,"Assessment";#N/A,#N/A,FALSE,"Staffing";#N/A,#N/A,FALSE,"Hires";#N/A,#N/A,FALSE,"Assumptions"}</definedName>
    <definedName name="staffing2_5_1" hidden="1">{#N/A,#N/A,FALSE,"Assessment";#N/A,#N/A,FALSE,"Staffing";#N/A,#N/A,FALSE,"Hires";#N/A,#N/A,FALSE,"Assumptions"}</definedName>
    <definedName name="staffing2_5_2" hidden="1">{#N/A,#N/A,FALSE,"Assessment";#N/A,#N/A,FALSE,"Staffing";#N/A,#N/A,FALSE,"Hires";#N/A,#N/A,FALSE,"Assumptions"}</definedName>
    <definedName name="staffing2_5_3" hidden="1">{#N/A,#N/A,FALSE,"Assessment";#N/A,#N/A,FALSE,"Staffing";#N/A,#N/A,FALSE,"Hires";#N/A,#N/A,FALSE,"Assumptions"}</definedName>
    <definedName name="staffing2_5_4" hidden="1">{#N/A,#N/A,FALSE,"Assessment";#N/A,#N/A,FALSE,"Staffing";#N/A,#N/A,FALSE,"Hires";#N/A,#N/A,FALSE,"Assumptions"}</definedName>
    <definedName name="staffing2_5_5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1_1" hidden="1">{#N/A,#N/A,FALSE,"Assessment";#N/A,#N/A,FALSE,"Staffing";#N/A,#N/A,FALSE,"Hires";#N/A,#N/A,FALSE,"Assumptions"}</definedName>
    <definedName name="Staffing3_1_2" hidden="1">{#N/A,#N/A,FALSE,"Assessment";#N/A,#N/A,FALSE,"Staffing";#N/A,#N/A,FALSE,"Hires";#N/A,#N/A,FALSE,"Assumptions"}</definedName>
    <definedName name="Staffing3_1_3" hidden="1">{#N/A,#N/A,FALSE,"Assessment";#N/A,#N/A,FALSE,"Staffing";#N/A,#N/A,FALSE,"Hires";#N/A,#N/A,FALSE,"Assumptions"}</definedName>
    <definedName name="Staffing3_1_4" hidden="1">{#N/A,#N/A,FALSE,"Assessment";#N/A,#N/A,FALSE,"Staffing";#N/A,#N/A,FALSE,"Hires";#N/A,#N/A,FALSE,"Assumptions"}</definedName>
    <definedName name="Staffing3_1_5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ffing3_2_1" hidden="1">{#N/A,#N/A,FALSE,"Assessment";#N/A,#N/A,FALSE,"Staffing";#N/A,#N/A,FALSE,"Hires";#N/A,#N/A,FALSE,"Assumptions"}</definedName>
    <definedName name="Staffing3_2_2" hidden="1">{#N/A,#N/A,FALSE,"Assessment";#N/A,#N/A,FALSE,"Staffing";#N/A,#N/A,FALSE,"Hires";#N/A,#N/A,FALSE,"Assumptions"}</definedName>
    <definedName name="Staffing3_2_3" hidden="1">{#N/A,#N/A,FALSE,"Assessment";#N/A,#N/A,FALSE,"Staffing";#N/A,#N/A,FALSE,"Hires";#N/A,#N/A,FALSE,"Assumptions"}</definedName>
    <definedName name="Staffing3_2_4" hidden="1">{#N/A,#N/A,FALSE,"Assessment";#N/A,#N/A,FALSE,"Staffing";#N/A,#N/A,FALSE,"Hires";#N/A,#N/A,FALSE,"Assumptions"}</definedName>
    <definedName name="Staffing3_2_5" hidden="1">{#N/A,#N/A,FALSE,"Assessment";#N/A,#N/A,FALSE,"Staffing";#N/A,#N/A,FALSE,"Hires";#N/A,#N/A,FALSE,"Assumptions"}</definedName>
    <definedName name="Staffing3_3" hidden="1">{#N/A,#N/A,FALSE,"Assessment";#N/A,#N/A,FALSE,"Staffing";#N/A,#N/A,FALSE,"Hires";#N/A,#N/A,FALSE,"Assumptions"}</definedName>
    <definedName name="Staffing3_3_1" hidden="1">{#N/A,#N/A,FALSE,"Assessment";#N/A,#N/A,FALSE,"Staffing";#N/A,#N/A,FALSE,"Hires";#N/A,#N/A,FALSE,"Assumptions"}</definedName>
    <definedName name="Staffing3_3_2" hidden="1">{#N/A,#N/A,FALSE,"Assessment";#N/A,#N/A,FALSE,"Staffing";#N/A,#N/A,FALSE,"Hires";#N/A,#N/A,FALSE,"Assumptions"}</definedName>
    <definedName name="Staffing3_3_3" hidden="1">{#N/A,#N/A,FALSE,"Assessment";#N/A,#N/A,FALSE,"Staffing";#N/A,#N/A,FALSE,"Hires";#N/A,#N/A,FALSE,"Assumptions"}</definedName>
    <definedName name="Staffing3_3_4" hidden="1">{#N/A,#N/A,FALSE,"Assessment";#N/A,#N/A,FALSE,"Staffing";#N/A,#N/A,FALSE,"Hires";#N/A,#N/A,FALSE,"Assumptions"}</definedName>
    <definedName name="Staffing3_3_5" hidden="1">{#N/A,#N/A,FALSE,"Assessment";#N/A,#N/A,FALSE,"Staffing";#N/A,#N/A,FALSE,"Hires";#N/A,#N/A,FALSE,"Assumptions"}</definedName>
    <definedName name="Staffing3_4" hidden="1">{#N/A,#N/A,FALSE,"Assessment";#N/A,#N/A,FALSE,"Staffing";#N/A,#N/A,FALSE,"Hires";#N/A,#N/A,FALSE,"Assumptions"}</definedName>
    <definedName name="Staffing3_4_1" hidden="1">{#N/A,#N/A,FALSE,"Assessment";#N/A,#N/A,FALSE,"Staffing";#N/A,#N/A,FALSE,"Hires";#N/A,#N/A,FALSE,"Assumptions"}</definedName>
    <definedName name="Staffing3_4_2" hidden="1">{#N/A,#N/A,FALSE,"Assessment";#N/A,#N/A,FALSE,"Staffing";#N/A,#N/A,FALSE,"Hires";#N/A,#N/A,FALSE,"Assumptions"}</definedName>
    <definedName name="Staffing3_4_3" hidden="1">{#N/A,#N/A,FALSE,"Assessment";#N/A,#N/A,FALSE,"Staffing";#N/A,#N/A,FALSE,"Hires";#N/A,#N/A,FALSE,"Assumptions"}</definedName>
    <definedName name="Staffing3_4_4" hidden="1">{#N/A,#N/A,FALSE,"Assessment";#N/A,#N/A,FALSE,"Staffing";#N/A,#N/A,FALSE,"Hires";#N/A,#N/A,FALSE,"Assumptions"}</definedName>
    <definedName name="Staffing3_4_5" hidden="1">{#N/A,#N/A,FALSE,"Assessment";#N/A,#N/A,FALSE,"Staffing";#N/A,#N/A,FALSE,"Hires";#N/A,#N/A,FALSE,"Assumptions"}</definedName>
    <definedName name="Staffing3_5" hidden="1">{#N/A,#N/A,FALSE,"Assessment";#N/A,#N/A,FALSE,"Staffing";#N/A,#N/A,FALSE,"Hires";#N/A,#N/A,FALSE,"Assumptions"}</definedName>
    <definedName name="Staffing3_5_1" hidden="1">{#N/A,#N/A,FALSE,"Assessment";#N/A,#N/A,FALSE,"Staffing";#N/A,#N/A,FALSE,"Hires";#N/A,#N/A,FALSE,"Assumptions"}</definedName>
    <definedName name="Staffing3_5_2" hidden="1">{#N/A,#N/A,FALSE,"Assessment";#N/A,#N/A,FALSE,"Staffing";#N/A,#N/A,FALSE,"Hires";#N/A,#N/A,FALSE,"Assumptions"}</definedName>
    <definedName name="Staffing3_5_3" hidden="1">{#N/A,#N/A,FALSE,"Assessment";#N/A,#N/A,FALSE,"Staffing";#N/A,#N/A,FALSE,"Hires";#N/A,#N/A,FALSE,"Assumptions"}</definedName>
    <definedName name="Staffing3_5_4" hidden="1">{#N/A,#N/A,FALSE,"Assessment";#N/A,#N/A,FALSE,"Staffing";#N/A,#N/A,FALSE,"Hires";#N/A,#N/A,FALSE,"Assumptions"}</definedName>
    <definedName name="Staffing3_5_5" hidden="1">{#N/A,#N/A,FALSE,"Assessment";#N/A,#N/A,FALSE,"Staffing";#N/A,#N/A,FALSE,"Hires";#N/A,#N/A,FALSE,"Assumptions"}</definedName>
    <definedName name="Staril" hidden="1">{#N/A,#N/A,FALSE,"REPORT"}</definedName>
    <definedName name="Staril_1" hidden="1">{#N/A,#N/A,FALSE,"REPORT"}</definedName>
    <definedName name="Staril_2" hidden="1">{#N/A,#N/A,FALSE,"REPORT"}</definedName>
    <definedName name="Staril_3" hidden="1">{#N/A,#N/A,FALSE,"REPORT"}</definedName>
    <definedName name="Staril_4" hidden="1">{#N/A,#N/A,FALSE,"REPORT"}</definedName>
    <definedName name="start">#REF!</definedName>
    <definedName name="start_date">#REF!</definedName>
    <definedName name="Start_MLA">#REF!</definedName>
    <definedName name="Start_Year">#REF!</definedName>
    <definedName name="START2">#REF!</definedName>
    <definedName name="START3">#REF!</definedName>
    <definedName name="startcell">#REF!</definedName>
    <definedName name="Starting_FA_Balance">#REF!</definedName>
    <definedName name="Starting_month">#REF!</definedName>
    <definedName name="Starting_year">#REF!</definedName>
    <definedName name="StartOfPeriod">#REF!</definedName>
    <definedName name="Stat1">#REF!</definedName>
    <definedName name="Stat10">#REF!</definedName>
    <definedName name="Stat11">#REF!</definedName>
    <definedName name="Stat12">#REF!</definedName>
    <definedName name="Stat13">#REF!</definedName>
    <definedName name="Stat14">#REF!</definedName>
    <definedName name="Stat15">#REF!</definedName>
    <definedName name="Stat16">#REF!</definedName>
    <definedName name="Stat17">#REF!</definedName>
    <definedName name="Stat18">#REF!</definedName>
    <definedName name="Stat19">#REF!</definedName>
    <definedName name="Stat2">#REF!</definedName>
    <definedName name="Stat20">#REF!</definedName>
    <definedName name="Stat3">#REF!</definedName>
    <definedName name="Stat4">#REF!</definedName>
    <definedName name="Stat5">#REF!</definedName>
    <definedName name="Stat6">#REF!</definedName>
    <definedName name="Stat7">#REF!</definedName>
    <definedName name="Stat8">#REF!</definedName>
    <definedName name="Stat9">#REF!</definedName>
    <definedName name="State">#REF!</definedName>
    <definedName name="State2">#REF!</definedName>
    <definedName name="StateExemption">#REF!</definedName>
    <definedName name="Statement_of_Cash_Flows">#REF!</definedName>
    <definedName name="statement_of_income">#REF!</definedName>
    <definedName name="Statistics">#REF!</definedName>
    <definedName name="StatLabel1">#REF!</definedName>
    <definedName name="StatLabel10">#REF!</definedName>
    <definedName name="StatLabel11">#REF!</definedName>
    <definedName name="StatLabel12">#REF!</definedName>
    <definedName name="StatLabel13">#REF!</definedName>
    <definedName name="StatLabel14">#REF!</definedName>
    <definedName name="StatLabel15">#REF!</definedName>
    <definedName name="StatLabel16">#REF!</definedName>
    <definedName name="StatLabel17">#REF!</definedName>
    <definedName name="StatLabel18">#REF!</definedName>
    <definedName name="StatLabel19">#REF!</definedName>
    <definedName name="StatLabel2">#REF!</definedName>
    <definedName name="StatLabel20">#REF!</definedName>
    <definedName name="StatLabel3">#REF!</definedName>
    <definedName name="StatLabel4">#REF!</definedName>
    <definedName name="StatLabel5">#REF!</definedName>
    <definedName name="StatLabel6">#REF!</definedName>
    <definedName name="StatLabel7">#REF!</definedName>
    <definedName name="StatLabel8">#REF!</definedName>
    <definedName name="StatLabel9">#REF!</definedName>
    <definedName name="Status">#REF!</definedName>
    <definedName name="STATUS1">#REF!</definedName>
    <definedName name="STATUS2">#REF!</definedName>
    <definedName name="STATUS3">#REF!</definedName>
    <definedName name="STATUS40">#REF!</definedName>
    <definedName name="std_BS">[0]!std_BS</definedName>
    <definedName name="std_BS2">[0]!std_BS2</definedName>
    <definedName name="std_IS">[0]!std_IS</definedName>
    <definedName name="std_IS2">[0]!std_IS2</definedName>
    <definedName name="STDebt">#REF!</definedName>
    <definedName name="stdhg" hidden="1">{#N/A,#N/A,FALSE,"Aging Summary";#N/A,#N/A,FALSE,"Ratio Analysis";#N/A,#N/A,FALSE,"Test 120 Day Accts";#N/A,#N/A,FALSE,"Tickmarks"}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p">#REF!</definedName>
    <definedName name="step2">#REF!</definedName>
    <definedName name="STILLUPI">#REF!</definedName>
    <definedName name="stk_30.6" hidden="1">#REF!</definedName>
    <definedName name="STOCK">#REF!</definedName>
    <definedName name="Stock_Premium">#REF!</definedName>
    <definedName name="Stock_Price">#REF!</definedName>
    <definedName name="STOCK1">#REF!</definedName>
    <definedName name="StockExch">#REF!</definedName>
    <definedName name="StockExchange">#REF!</definedName>
    <definedName name="STOCKLIST">#REF!</definedName>
    <definedName name="StockPremium">#REF!</definedName>
    <definedName name="StockPrice">#REF!</definedName>
    <definedName name="StockPriceBalanceSheet">#REF!</definedName>
    <definedName name="STOP">#REF!</definedName>
    <definedName name="STOP2">#REF!</definedName>
    <definedName name="STOP3">#REF!</definedName>
    <definedName name="Storage___Wearhouse">'[10]GL-PC'!#REF!</definedName>
    <definedName name="Storis">#REF!</definedName>
    <definedName name="StraightLongTermDebt">#REF!</definedName>
    <definedName name="StraightPreferredBookValue">#REF!</definedName>
    <definedName name="StraightPreferredLiquidValue">#REF!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PlanAP" hidden="1">{#N/A,#N/A,FALSE,"Pharm";#N/A,#N/A,FALSE,"WWCM"}</definedName>
    <definedName name="StratPlanAP_1" hidden="1">{#N/A,#N/A,FALSE,"Pharm";#N/A,#N/A,FALSE,"WWCM"}</definedName>
    <definedName name="StratPlanAP_2" hidden="1">{#N/A,#N/A,FALSE,"Pharm";#N/A,#N/A,FALSE,"WWCM"}</definedName>
    <definedName name="StratPlanAP_3" hidden="1">{#N/A,#N/A,FALSE,"Pharm";#N/A,#N/A,FALSE,"WWCM"}</definedName>
    <definedName name="StratPlanAP_4" hidden="1">{#N/A,#N/A,FALSE,"Pharm";#N/A,#N/A,FALSE,"WWCM"}</definedName>
    <definedName name="STREET">#REF!</definedName>
    <definedName name="strh">{0}</definedName>
    <definedName name="strike">#REF!</definedName>
    <definedName name="Strip_Mine_EKY">#REF!</definedName>
    <definedName name="Strip_Mine_WKY">#REF!</definedName>
    <definedName name="StrLTDebt">#REF!</definedName>
    <definedName name="STRM_dil_shares">#REF!</definedName>
    <definedName name="STRM_EBITDA95">#REF!</definedName>
    <definedName name="STRM_EBITDA95_m">#REF!</definedName>
    <definedName name="STRM_EBITDA96">#REF!</definedName>
    <definedName name="STRM_EBITDA96_m">#REF!</definedName>
    <definedName name="STRM_equity_mcap">#REF!</definedName>
    <definedName name="STRM_lev_mcap">#REF!</definedName>
    <definedName name="STRM_total_dt">#REF!</definedName>
    <definedName name="StrPref">#REF!</definedName>
    <definedName name="StrPrefLiq">#REF!</definedName>
    <definedName name="strtt">{0}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>#REF!</definedName>
    <definedName name="Stub_Header2" hidden="1">#REF!</definedName>
    <definedName name="stub_header22" hidden="1">#REF!</definedName>
    <definedName name="Stub_Header3" hidden="1">#REF!</definedName>
    <definedName name="stub_header33" hidden="1">#REF!</definedName>
    <definedName name="stub_header43" hidden="1">#REF!</definedName>
    <definedName name="stub_months">#REF!</definedName>
    <definedName name="stub_period">#REF!</definedName>
    <definedName name="stub1" hidden="1">#REF!</definedName>
    <definedName name="stub1h24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bName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WBD_StatToolsHistogram_BinMaximum">" 1.01E+300"</definedName>
    <definedName name="STWBD_StatToolsHistogram_BinMinimum">" 1.01E+300"</definedName>
    <definedName name="STWBD_StatToolsHistogram_DefaultDataFormat">" 0"</definedName>
    <definedName name="STWBD_StatToolsHistogram_HasDefaultInfo">"TRUE"</definedName>
    <definedName name="STWBD_StatToolsHistogram_NumBins">"-32767"</definedName>
    <definedName name="STWBD_StatToolsHistogram_VariableList">1</definedName>
    <definedName name="STWBD_StatToolsHistogram_VariableList_1">"U_x0001_VG2A833B21_x0001_"</definedName>
    <definedName name="STWBD_StatToolsHistogram_VarSelectorDefaultDataSet">"DG1BACFB23"</definedName>
    <definedName name="STWBD_StatToolsHistogram_XAxisStyle">" 0"</definedName>
    <definedName name="STWBD_StatToolsHistogram_YAxisStyle">" 0"</definedName>
    <definedName name="STWBD_StatToolsOneVarSummary_Count">"FALSE"</definedName>
    <definedName name="STWBD_StatToolsOneVarSummary_DefaultDataFormat">" 0"</definedName>
    <definedName name="STWBD_StatToolsOneVarSummary_FirstQuartile">"FALSE"</definedName>
    <definedName name="STWBD_StatToolsOneVarSummary_HasDefaultInfo">"TRUE"</definedName>
    <definedName name="STWBD_StatToolsOneVarSummary_InterQuartileRange">"FALSE"</definedName>
    <definedName name="STWBD_StatToolsOneVarSummary_Kurtosis">"FALSE"</definedName>
    <definedName name="STWBD_StatToolsOneVarSummary_Maximum">"TRUE"</definedName>
    <definedName name="STWBD_StatToolsOneVarSummary_Mean">"TRUE"</definedName>
    <definedName name="STWBD_StatToolsOneVarSummary_MeanAbsDeviation">"FALSE"</definedName>
    <definedName name="STWBD_StatToolsOneVarSummary_Median">"TRUE"</definedName>
    <definedName name="STWBD_StatToolsOneVarSummary_Minimum">"TRUE"</definedName>
    <definedName name="STWBD_StatToolsOneVarSummary_OtherPercentiles">"TRUE"</definedName>
    <definedName name="STWBD_StatToolsOneVarSummary_PercentileList">" .01, .025, .05, .1, .2, .3, .4, .5, .6, .7, .8, .9, .95"</definedName>
    <definedName name="STWBD_StatToolsOneVarSummary_Range">"FALSE"</definedName>
    <definedName name="STWBD_StatToolsOneVarSummary_Skewness">"FALSE"</definedName>
    <definedName name="STWBD_StatToolsOneVarSummary_StandardDeviation">"TRUE"</definedName>
    <definedName name="STWBD_StatToolsOneVarSummary_Sum">"FALSE"</definedName>
    <definedName name="STWBD_StatToolsOneVarSummary_ThirdQuartile">"FALSE"</definedName>
    <definedName name="STWBD_StatToolsOneVarSummary_VariableList">1</definedName>
    <definedName name="STWBD_StatToolsOneVarSummary_VariableList_1">"U_x0001_VG2A833B21_x0001_"</definedName>
    <definedName name="STWBD_StatToolsOneVarSummary_Variance">"TRUE"</definedName>
    <definedName name="STWBD_StatToolsOneVarSummary_VarSelectorDefaultDataSet">"DG1BACFB23"</definedName>
    <definedName name="STYLENAME">________________________wrn7</definedName>
    <definedName name="su">#REF!</definedName>
    <definedName name="sub" hidden="1">#REF!</definedName>
    <definedName name="SUB_LIST">#REF!</definedName>
    <definedName name="SUBABAND">#REF!</definedName>
    <definedName name="subadd">#REF!</definedName>
    <definedName name="Subcontractor__Expense">'[10]GL-PC'!#REF!</definedName>
    <definedName name="Subcontractor_Expense_COGS">#REF!</definedName>
    <definedName name="Subcontractor_Expense_R_D">'[10]GL-PC'!#REF!</definedName>
    <definedName name="subdownkey">#REF!</definedName>
    <definedName name="subfinancials">#REF!</definedName>
    <definedName name="subject2">#REF!</definedName>
    <definedName name="SubjectCompany" hidden="1">#REF!</definedName>
    <definedName name="SubjectToForfeiture">#REF!</definedName>
    <definedName name="sub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Quarters">OFFSET(#REF!,0,1,1,COUNT(#REF!))</definedName>
    <definedName name="Subscriber___Country_Summary">#REF!</definedName>
    <definedName name="SubsTables">#REF!</definedName>
    <definedName name="subtitle">#REF!</definedName>
    <definedName name="subtotals">#REF!</definedName>
    <definedName name="SubUnitsSold">OFFSET(#REF!,0,1,1,COUNT(#REF!))</definedName>
    <definedName name="SUBVALUE">#REF!</definedName>
    <definedName name="SubWarrants">#REF!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ffix">#REF!</definedName>
    <definedName name="sukuarc">#REF!,#REF!</definedName>
    <definedName name="Sum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brand_specialty_curr" hidden="1">#REF!</definedName>
    <definedName name="sum_awp_amt_brand_specialty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mac_specialty_curr" hidden="1">#REF!</definedName>
    <definedName name="sum_awp_amt_mac_specialty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awp_amt_non_mac_specialty_curr" hidden="1">#REF!</definedName>
    <definedName name="sum_awp_amt_non_mac_specialty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brand_specialty_curr" hidden="1">#REF!</definedName>
    <definedName name="sum_calcing_cost_amt_brand_specialty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mac_specialty_curr" hidden="1">#REF!</definedName>
    <definedName name="sum_calcing_cost_amt_mac_specialty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alcing_cost_amt_non_mac_specialty_curr" hidden="1">#REF!</definedName>
    <definedName name="sum_calcing_cost_amt_non_mac_specialty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brand_specialty_curr" hidden="1">#REF!</definedName>
    <definedName name="sum_prof_fee_amt_brand_specialty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mac_specialty_curr" hidden="1">#REF!</definedName>
    <definedName name="sum_prof_fee_amt_mac_specialty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prof_fee_amt_non_mac_specialty_curr" hidden="1">#REF!</definedName>
    <definedName name="sum_prof_fee_amt_non_mac_specialty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brand_specialty_curr" hidden="1">#REF!</definedName>
    <definedName name="sum_salestax_amt_brand_specialty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mac_specialty_curr" hidden="1">#REF!</definedName>
    <definedName name="sum_salestax_amt_mac_specialty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alestax_amt_non_mac_specialty_curr" hidden="1">#REF!</definedName>
    <definedName name="sum_salestax_amt_non_mac_specialty_prior" hidden="1">#REF!</definedName>
    <definedName name="sum_specialty_brand_formulary_copay_amt_curr" hidden="1">#REF!</definedName>
    <definedName name="sum_specialty_brand_formulary_copay_amt_prior" hidden="1">#REF!</definedName>
    <definedName name="sum_specialty_brand_formulary_paid_amt_curr" hidden="1">#REF!</definedName>
    <definedName name="sum_specialty_brand_formulary_paid_amt_prior" hidden="1">#REF!</definedName>
    <definedName name="sum_specialty_brand_formulary_plan_paid_amt_curr" hidden="1">#REF!</definedName>
    <definedName name="sum_specialty_brand_formulary_plan_paid_amt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laims_prior" hidden="1">#REF!</definedName>
    <definedName name="sum_specialty_copay_amt_curr" hidden="1">#REF!</definedName>
    <definedName name="sum_specialty_copay_amt_prior" hidden="1">#REF!</definedName>
    <definedName name="sum_specialty_generic_copay_amt_curr" hidden="1">#REF!</definedName>
    <definedName name="sum_specialty_generic_copay_amt_prior" hidden="1">#REF!</definedName>
    <definedName name="sum_specialty_generic_paid_amt_curr" hidden="1">#REF!</definedName>
    <definedName name="sum_specialty_generic_paid_amt_prior" hidden="1">#REF!</definedName>
    <definedName name="sum_specialty_generic_plan_paid_amt_curr" hidden="1">#REF!</definedName>
    <definedName name="sum_specialty_generic_plan_paid_amt_prior" hidden="1">#REF!</definedName>
    <definedName name="sum_specialty_non_brand_formulary_copay_amt_curr" hidden="1">#REF!</definedName>
    <definedName name="sum_specialty_non_brand_formulary_copay_amt_prior" hidden="1">#REF!</definedName>
    <definedName name="sum_specialty_non_brand_formulary_paid_amt_curr" hidden="1">#REF!</definedName>
    <definedName name="sum_specialty_non_brand_formulary_paid_amt_prior" hidden="1">#REF!</definedName>
    <definedName name="sum_specialty_non_brand_formulary_plan_paid_amt_curr" hidden="1">#REF!</definedName>
    <definedName name="sum_specialty_non_brand_formulary_plan_paid_amt_prior" hidden="1">#REF!</definedName>
    <definedName name="sum_specialty_plan_paid_amt_curr" hidden="1">#REF!</definedName>
    <definedName name="sum_specialty_plan_paid_amt_prio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brand_specialty_curr" hidden="1">#REF!</definedName>
    <definedName name="sum_svc_copay_amt_brand_specialty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mac_specialty_curr" hidden="1">#REF!</definedName>
    <definedName name="sum_svc_copay_amt_mac_specialty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svc_copay_amt_non_mac_specialty_curr" hidden="1">#REF!</definedName>
    <definedName name="sum_svc_copay_amt_non_mac_specialty_prior" hidden="1">#REF!</definedName>
    <definedName name="sum_total_days_curr" hidden="1">#REF!</definedName>
    <definedName name="sum_total_days_prior" hidden="1">#REF!</definedName>
    <definedName name="SUMc38c43">#REF!</definedName>
    <definedName name="SUMFIN">#REF!</definedName>
    <definedName name="SUMM">#REF!</definedName>
    <definedName name="Summary">"DGKQYRHSHFAH3VMRNIFU7L0DK"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1_1" hidden="1">{"page1",#N/A,FALSE,"GIRLBO";"page2",#N/A,FALSE,"GIRLBO";"page3",#N/A,FALSE,"GIRLBO";"page4",#N/A,FALSE,"GIRLBO";"page5",#N/A,FALSE,"GIRLBO"}</definedName>
    <definedName name="SUMMARY_BOOK_1_2" hidden="1">{"page1",#N/A,FALSE,"GIRLBO";"page2",#N/A,FALSE,"GIRLBO";"page3",#N/A,FALSE,"GIRLBO";"page4",#N/A,FALSE,"GIRLBO";"page5",#N/A,FALSE,"GIRLBO"}</definedName>
    <definedName name="SUMMARY_BOOK_1_3" hidden="1">{"page1",#N/A,FALSE,"GIRLBO";"page2",#N/A,FALSE,"GIRLBO";"page3",#N/A,FALSE,"GIRLBO";"page4",#N/A,FALSE,"GIRLBO";"page5",#N/A,FALSE,"GIRLBO"}</definedName>
    <definedName name="SUMMARY_BOOK_1_4" hidden="1">{"page1",#N/A,FALSE,"GIRLBO";"page2",#N/A,FALSE,"GIRLBO";"page3",#N/A,FALSE,"GIRLBO";"page4",#N/A,FALSE,"GIRLBO";"page5",#N/A,FALSE,"GIRLBO"}</definedName>
    <definedName name="SUMMARY_BOOK_1_5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_2_1" hidden="1">{"page1",#N/A,FALSE,"GIRLBO";"page2",#N/A,FALSE,"GIRLBO";"page3",#N/A,FALSE,"GIRLBO";"page4",#N/A,FALSE,"GIRLBO";"page5",#N/A,FALSE,"GIRLBO"}</definedName>
    <definedName name="SUMMARY_BOOK_2_2" hidden="1">{"page1",#N/A,FALSE,"GIRLBO";"page2",#N/A,FALSE,"GIRLBO";"page3",#N/A,FALSE,"GIRLBO";"page4",#N/A,FALSE,"GIRLBO";"page5",#N/A,FALSE,"GIRLBO"}</definedName>
    <definedName name="SUMMARY_BOOK_2_3" hidden="1">{"page1",#N/A,FALSE,"GIRLBO";"page2",#N/A,FALSE,"GIRLBO";"page3",#N/A,FALSE,"GIRLBO";"page4",#N/A,FALSE,"GIRLBO";"page5",#N/A,FALSE,"GIRLBO"}</definedName>
    <definedName name="SUMMARY_BOOK_2_4" hidden="1">{"page1",#N/A,FALSE,"GIRLBO";"page2",#N/A,FALSE,"GIRLBO";"page3",#N/A,FALSE,"GIRLBO";"page4",#N/A,FALSE,"GIRLBO";"page5",#N/A,FALSE,"GIRLBO"}</definedName>
    <definedName name="SUMMARY_BOOK_2_5" hidden="1">{"page1",#N/A,FALSE,"GIRLBO";"page2",#N/A,FALSE,"GIRLBO";"page3",#N/A,FALSE,"GIRLBO";"page4",#N/A,FALSE,"GIRLBO";"page5",#N/A,FALSE,"GIRLBO"}</definedName>
    <definedName name="SUMMARY_BOOK_3" hidden="1">{"page1",#N/A,FALSE,"GIRLBO";"page2",#N/A,FALSE,"GIRLBO";"page3",#N/A,FALSE,"GIRLBO";"page4",#N/A,FALSE,"GIRLBO";"page5",#N/A,FALSE,"GIRLBO"}</definedName>
    <definedName name="SUMMARY_BOOK_3_1" hidden="1">{"page1",#N/A,FALSE,"GIRLBO";"page2",#N/A,FALSE,"GIRLBO";"page3",#N/A,FALSE,"GIRLBO";"page4",#N/A,FALSE,"GIRLBO";"page5",#N/A,FALSE,"GIRLBO"}</definedName>
    <definedName name="SUMMARY_BOOK_3_2" hidden="1">{"page1",#N/A,FALSE,"GIRLBO";"page2",#N/A,FALSE,"GIRLBO";"page3",#N/A,FALSE,"GIRLBO";"page4",#N/A,FALSE,"GIRLBO";"page5",#N/A,FALSE,"GIRLBO"}</definedName>
    <definedName name="SUMMARY_BOOK_3_3" hidden="1">{"page1",#N/A,FALSE,"GIRLBO";"page2",#N/A,FALSE,"GIRLBO";"page3",#N/A,FALSE,"GIRLBO";"page4",#N/A,FALSE,"GIRLBO";"page5",#N/A,FALSE,"GIRLBO"}</definedName>
    <definedName name="SUMMARY_BOOK_3_4" hidden="1">{"page1",#N/A,FALSE,"GIRLBO";"page2",#N/A,FALSE,"GIRLBO";"page3",#N/A,FALSE,"GIRLBO";"page4",#N/A,FALSE,"GIRLBO";"page5",#N/A,FALSE,"GIRLBO"}</definedName>
    <definedName name="SUMMARY_BOOK_3_5" hidden="1">{"page1",#N/A,FALSE,"GIRLBO";"page2",#N/A,FALSE,"GIRLBO";"page3",#N/A,FALSE,"GIRLBO";"page4",#N/A,FALSE,"GIRLBO";"page5",#N/A,FALSE,"GIRLBO"}</definedName>
    <definedName name="SUMMARY_BOOK_4" hidden="1">{"page1",#N/A,FALSE,"GIRLBO";"page2",#N/A,FALSE,"GIRLBO";"page3",#N/A,FALSE,"GIRLBO";"page4",#N/A,FALSE,"GIRLBO";"page5",#N/A,FALSE,"GIRLBO"}</definedName>
    <definedName name="SUMMARY_BOOK_4_1" hidden="1">{"page1",#N/A,FALSE,"GIRLBO";"page2",#N/A,FALSE,"GIRLBO";"page3",#N/A,FALSE,"GIRLBO";"page4",#N/A,FALSE,"GIRLBO";"page5",#N/A,FALSE,"GIRLBO"}</definedName>
    <definedName name="SUMMARY_BOOK_4_2" hidden="1">{"page1",#N/A,FALSE,"GIRLBO";"page2",#N/A,FALSE,"GIRLBO";"page3",#N/A,FALSE,"GIRLBO";"page4",#N/A,FALSE,"GIRLBO";"page5",#N/A,FALSE,"GIRLBO"}</definedName>
    <definedName name="SUMMARY_BOOK_4_3" hidden="1">{"page1",#N/A,FALSE,"GIRLBO";"page2",#N/A,FALSE,"GIRLBO";"page3",#N/A,FALSE,"GIRLBO";"page4",#N/A,FALSE,"GIRLBO";"page5",#N/A,FALSE,"GIRLBO"}</definedName>
    <definedName name="SUMMARY_BOOK_4_4" hidden="1">{"page1",#N/A,FALSE,"GIRLBO";"page2",#N/A,FALSE,"GIRLBO";"page3",#N/A,FALSE,"GIRLBO";"page4",#N/A,FALSE,"GIRLBO";"page5",#N/A,FALSE,"GIRLBO"}</definedName>
    <definedName name="SUMMARY_BOOK_4_5" hidden="1">{"page1",#N/A,FALSE,"GIRLBO";"page2",#N/A,FALSE,"GIRLBO";"page3",#N/A,FALSE,"GIRLBO";"page4",#N/A,FALSE,"GIRLBO";"page5",#N/A,FALSE,"GIRLBO"}</definedName>
    <definedName name="SUMMARY_BOOK_5" hidden="1">{"page1",#N/A,FALSE,"GIRLBO";"page2",#N/A,FALSE,"GIRLBO";"page3",#N/A,FALSE,"GIRLBO";"page4",#N/A,FALSE,"GIRLBO";"page5",#N/A,FALSE,"GIRLBO"}</definedName>
    <definedName name="SUMMARY_BOOK_5_1" hidden="1">{"page1",#N/A,FALSE,"GIRLBO";"page2",#N/A,FALSE,"GIRLBO";"page3",#N/A,FALSE,"GIRLBO";"page4",#N/A,FALSE,"GIRLBO";"page5",#N/A,FALSE,"GIRLBO"}</definedName>
    <definedName name="SUMMARY_BOOK_5_2" hidden="1">{"page1",#N/A,FALSE,"GIRLBO";"page2",#N/A,FALSE,"GIRLBO";"page3",#N/A,FALSE,"GIRLBO";"page4",#N/A,FALSE,"GIRLBO";"page5",#N/A,FALSE,"GIRLBO"}</definedName>
    <definedName name="SUMMARY_BOOK_5_3" hidden="1">{"page1",#N/A,FALSE,"GIRLBO";"page2",#N/A,FALSE,"GIRLBO";"page3",#N/A,FALSE,"GIRLBO";"page4",#N/A,FALSE,"GIRLBO";"page5",#N/A,FALSE,"GIRLBO"}</definedName>
    <definedName name="SUMMARY_BOOK_5_4" hidden="1">{"page1",#N/A,FALSE,"GIRLBO";"page2",#N/A,FALSE,"GIRLBO";"page3",#N/A,FALSE,"GIRLBO";"page4",#N/A,FALSE,"GIRLBO";"page5",#N/A,FALSE,"GIRLBO"}</definedName>
    <definedName name="SUMMARY_BOOK_5_5" hidden="1">{"page1",#N/A,FALSE,"GIRLBO";"page2",#N/A,FALSE,"GIRLBO";"page3",#N/A,FALSE,"GIRLBO";"page4",#N/A,FALSE,"GIRLBO";"page5",#N/A,FALSE,"GIRLBO"}</definedName>
    <definedName name="Summary_Date">#REF!</definedName>
    <definedName name="Summary_Discount_Rate">#REF!</definedName>
    <definedName name="Summary_I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08" hidden="1">{"'subnets'!$A$1:$F$20"}</definedName>
    <definedName name="SUMMARY1">#REF!</definedName>
    <definedName name="SUMMARY2">#REF!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nbrand">#REF!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CENTSGA">#REF!</definedName>
    <definedName name="Supplemental_filter">#REF!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s_Exp_Production">'[10]GL-PC'!#REF!</definedName>
    <definedName name="supply" hidden="1">{#N/A,#N/A,FALSE,"PMTABB";#N/A,#N/A,FALSE,"PMTABB"}</definedName>
    <definedName name="support">#REF!</definedName>
    <definedName name="SURVIVAL">#REF!</definedName>
    <definedName name="SurviveFuture">#REF!</definedName>
    <definedName name="SurviveFuture2">#REF!</definedName>
    <definedName name="Susan" hidden="1">{#N/A,#N/A,FALSE,"Revised cover";#N/A,#N/A,FALSE,"Trends";"main view",#N/A,FALSE,"As Reported";#N/A,#N/A,FALSE,"delegations";#N/A,#N/A,FALSE,"(un) Commited"}</definedName>
    <definedName name="SV">#REF!</definedName>
    <definedName name="SV_AUTO_CONN_CATALOG">"ABRCOM"</definedName>
    <definedName name="SV_AUTO_CONN_CATALOG_1">"NRPCOM"</definedName>
    <definedName name="SV_AUTO_CONN_SERVER">"ABR-LSQL-001\URSLSQL001"</definedName>
    <definedName name="SV_AUTO_CONN_SERVER_1">"ABR-LSQL-001\URSLSQL001"</definedName>
    <definedName name="SV_ENCPT_AUTO_CONN_PASSWORD">"083096084083070089082077067100113107110117057048052060"</definedName>
    <definedName name="SV_ENCPT_AUTO_CONN_PASSWORD_1">"083096084083070089082077067100113107110117057048052060"</definedName>
    <definedName name="SV_ENCPT_AUTO_CONN_USER">"095094088070084121098"</definedName>
    <definedName name="SV_ENCPT_AUTO_CONN_USER_1">"095094088070084121098"</definedName>
    <definedName name="SV_ENCPT_LOGON_PWD" hidden="1">"078104085088070084080079071"</definedName>
    <definedName name="SV_ENCPT_LOGON_USER" hidden="1">"095094088070084078066083081076072034040089091041"</definedName>
    <definedName name="SVC">#REF!</definedName>
    <definedName name="SW">#REF!</definedName>
    <definedName name="swa">#REF!</definedName>
    <definedName name="Swap1">#REF!</definedName>
    <definedName name="Swap2">#REF!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eden">#REF!</definedName>
    <definedName name="sweep">#REF!</definedName>
    <definedName name="sweepa">#REF!</definedName>
    <definedName name="sweepb">#REF!</definedName>
    <definedName name="swingcogs">#REF!</definedName>
    <definedName name="swinggross">#REF!</definedName>
    <definedName name="swingop">#REF!</definedName>
    <definedName name="switch">#REF!</definedName>
    <definedName name="swp">#REF!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FRP_BACKLOG1." hidden="1">#REF!</definedName>
    <definedName name="Swvu.FRP_backlog2." hidden="1">#REF!</definedName>
    <definedName name="Swvu.FULL." hidden="1">#REF!</definedName>
    <definedName name="Swvu.GuV_Gesamtkosten_mit_Prozentspalte." hidden="1">#N/A</definedName>
    <definedName name="Swvu.GuV_Gesamtkosten_ohne_Prozentspalte." hidden="1">#N/A</definedName>
    <definedName name="Swvu.GuV_Kurzform_quer." hidden="1">#N/A</definedName>
    <definedName name="Swvu.MLAIM._.PER._.THUM." hidden="1">#REF!</definedName>
    <definedName name="Swvu.monthly._.inc._.stmt." hidden="1">#REF!</definedName>
    <definedName name="Swvu.portrait._.look." hidden="1">#REF!</definedName>
    <definedName name="Swvu.PROJECTS._.INV_ADV." hidden="1">#REF!</definedName>
    <definedName name="Swvu.QUARTERLY._.PROFITS." hidden="1">#REF!</definedName>
    <definedName name="Swvu.REGULAR." hidden="1">#REF!</definedName>
    <definedName name="Swvu.טוביה.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cg" hidden="1">{#N/A,#N/A,FALSE,"PGW"}</definedName>
    <definedName name="Symbol">#REF!</definedName>
    <definedName name="syn" hidden="1">{#N/A,#N/A,FALSE,"Cover";#N/A,#N/A,FALSE,"Assumptions";#N/A,#N/A,FALSE,"Acquirer";#N/A,#N/A,FALSE,"Target";#N/A,#N/A,FALSE,"Income Statement";#N/A,#N/A,FALSE,"Summary Tables"}</definedName>
    <definedName name="synergies">#REF!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_inputs">#REF!</definedName>
    <definedName name="szdfkasfk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zx" hidden="1">{"LAPO2N2",#N/A,FALSE,"CM"}</definedName>
    <definedName name="t">#REF!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.receivables">#REF!</definedName>
    <definedName name="t_05">#REF!</definedName>
    <definedName name="t_07">#REF!</definedName>
    <definedName name="T_5_yr_est">#REF!</definedName>
    <definedName name="T_52_wk">#REF!</definedName>
    <definedName name="T_BACKLOG">#REF!</definedName>
    <definedName name="T_beta">#REF!</definedName>
    <definedName name="t_cb">#REF!</definedName>
    <definedName name="T_curr">#REF!</definedName>
    <definedName name="T_dil_shares">#REF!</definedName>
    <definedName name="T_EBITDA95">#REF!</definedName>
    <definedName name="T_EBITDA95_m">#REF!</definedName>
    <definedName name="T_EBITDA95_res">#REF!</definedName>
    <definedName name="T_EBITDA96">#REF!</definedName>
    <definedName name="T_EBITDA96_m">#REF!</definedName>
    <definedName name="T_EBITDA96_res">#REF!</definedName>
    <definedName name="T_EPS_year_1">#REF!</definedName>
    <definedName name="T_eps95">#REF!</definedName>
    <definedName name="T_eps96">#REF!</definedName>
    <definedName name="T_eps97">#REF!</definedName>
    <definedName name="T_equity_mcap">#REF!</definedName>
    <definedName name="T_lev_mcap">#REF!</definedName>
    <definedName name="T_pr">#REF!</definedName>
    <definedName name="T_ticker">#REF!</definedName>
    <definedName name="T_total_dt">#REF!</definedName>
    <definedName name="T1_">'[7]שמ"מ מ"ה'!#REF!</definedName>
    <definedName name="T2_">'[7]שמ"מ מ"ה'!#REF!</definedName>
    <definedName name="T3_">'[7]שמ"מ מ"ה'!#REF!</definedName>
    <definedName name="T5_">'[7]שמ"מ מ"ה'!#REF!</definedName>
    <definedName name="T6_">'[7]שמ"מ מ"ה'!#REF!</definedName>
    <definedName name="TA">#REF!</definedName>
    <definedName name="tab_report_name" hidden="1">#REF!</definedName>
    <definedName name="TABL_COM">#REF!</definedName>
    <definedName name="TABL_EX">#REF!</definedName>
    <definedName name="TABL_JSD">#REF!</definedName>
    <definedName name="TABL_PRFD">#REF!</definedName>
    <definedName name="TABL_SSN">#REF!</definedName>
    <definedName name="TABLA">#REF!</definedName>
    <definedName name="table">#REF!</definedName>
    <definedName name="Table_1_1">#REF!</definedName>
    <definedName name="Table_3">#REF!</definedName>
    <definedName name="Table_5_4">#REF!</definedName>
    <definedName name="Table_for_filter">#REF!</definedName>
    <definedName name="TABLE_KEY_FINANCIAL_METRICS">Investor_Deck_Calculations!$O$12:$Q$24</definedName>
    <definedName name="TABLE_PNL_SUMMARY_5Y">Investor_Deck_Calculations!$O$26:$U$33</definedName>
    <definedName name="TABLE1">#REF!</definedName>
    <definedName name="TABLE10">#REF!</definedName>
    <definedName name="TABLE11">#REF!</definedName>
    <definedName name="TABLE12">#REF!</definedName>
    <definedName name="table12.00">#REF!</definedName>
    <definedName name="TABLE13">#REF!</definedName>
    <definedName name="TABLE14">#REF!</definedName>
    <definedName name="TABLE15">#REF!</definedName>
    <definedName name="TABLE16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List">#REF!</definedName>
    <definedName name="TableName">"Dummy"</definedName>
    <definedName name="tablepos96">#REF!</definedName>
    <definedName name="Tables">#REF!</definedName>
    <definedName name="tables22222">#REF!</definedName>
    <definedName name="TABPROY">'[53]TAB-SALES-97'!$S$3:$Z$98</definedName>
    <definedName name="TabStop1">"&lt;TSL*0.8,C*1.1+7,C*1.1+12,C*0.8,C*1.3,C*0.8+9,C*1.3+12,C*1.1+12,C*1,C*1,C*1,C*1,C*1,C*0.8&gt;"</definedName>
    <definedName name="TabStop2">"&lt;TSL*0.8,C*1.1+7,C*1.1+12,C*0.8,C*1.3,C*0.8+9,C*1.3+12,C*2+12,C*1,C*1,C*1,C*1,C*0.8&gt;"</definedName>
    <definedName name="TabStop3">"&lt;TSL*0.8,C*1.1+7,C*1.1+12,C*0.8,C*1.3,C*0.8+9,C*1.3+12,C*1.1+12,C*1,C*1,C*1,C*1,C*1,C*0.8&gt;"</definedName>
    <definedName name="TabStop4">"&lt;TSL*0.7,R*1+9,R*1+12,C*0.8,R*1.1+11,C*0.8,R*1.2+12,R*1+13,R*0.9,R*1,R*1,R*1,R*1,R*0.8&gt;"</definedName>
    <definedName name="tadirgan">[22]tadirgan!$1:$1048576</definedName>
    <definedName name="Tagging_expenses">'[10]GL-PC'!#REF!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li">#REF!</definedName>
    <definedName name="TAM_VALUE">Investor_Deck_Calculations!$D$10</definedName>
    <definedName name="TangibleBookValuePerShare">#REF!</definedName>
    <definedName name="tar">#REF!</definedName>
    <definedName name="targ">#REF!</definedName>
    <definedName name="Target">#REF!</definedName>
    <definedName name="target_call_price">#REF!</definedName>
    <definedName name="target_debt_to_equity">#REF!</definedName>
    <definedName name="target_month">#REF!</definedName>
    <definedName name="target_name">#REF!</definedName>
    <definedName name="target_preferred_to_equity">#REF!</definedName>
    <definedName name="TargetDCF2" hidden="1">{#N/A,#N/A,FALSE,"Sheet1"}</definedName>
    <definedName name="TargetName">#REF!</definedName>
    <definedName name="TargetTaxRate">#REF!</definedName>
    <definedName name="TargetToggle">#REF!</definedName>
    <definedName name="tarif">#REF!</definedName>
    <definedName name="tavlaind">#REF!</definedName>
    <definedName name="Tax">#REF!</definedName>
    <definedName name="Tax___Feinchemie">#REF!</definedName>
    <definedName name="Tax_Agan">#REF!</definedName>
    <definedName name="tax_amort">#REF!</definedName>
    <definedName name="Tax_Biomark">#REF!</definedName>
    <definedName name="Tax_CS">#REF!</definedName>
    <definedName name="Tax_depreciation_factor">#REF!</definedName>
    <definedName name="Tax_Effect_Income">#REF!</definedName>
    <definedName name="Tax_Effect_Liabs">#REF!</definedName>
    <definedName name="Tax_Effect_RetEarn">#REF!</definedName>
    <definedName name="Tax_Farmoz">#REF!</definedName>
    <definedName name="Tax_Life">#REF!</definedName>
    <definedName name="Tax_Mabeno">#REF!</definedName>
    <definedName name="tax_rate">#REF!</definedName>
    <definedName name="Tax_Rate_Adj">#REF!</definedName>
    <definedName name="Tax_Rice_Co">#REF!</definedName>
    <definedName name="Tax_USA">#REF!</definedName>
    <definedName name="tax_years_depr">#REF!</definedName>
    <definedName name="Taxable_Transaction__Y_N">#REF!</definedName>
    <definedName name="TAXCALC">#REF!</definedName>
    <definedName name="Taxcust97">#REF!</definedName>
    <definedName name="taxdep">#REF!</definedName>
    <definedName name="taxes">#REF!</definedName>
    <definedName name="taxol" hidden="1">{#N/A,#N/A,FALSE,"Pharm";#N/A,#N/A,FALSE,"WWCM"}</definedName>
    <definedName name="taxol_1" hidden="1">{#N/A,#N/A,FALSE,"Pharm";#N/A,#N/A,FALSE,"WWCM"}</definedName>
    <definedName name="taxol_2" hidden="1">{#N/A,#N/A,FALSE,"Pharm";#N/A,#N/A,FALSE,"WWCM"}</definedName>
    <definedName name="taxol_3" hidden="1">{#N/A,#N/A,FALSE,"Pharm";#N/A,#N/A,FALSE,"WWCM"}</definedName>
    <definedName name="taxol_4" hidden="1">{#N/A,#N/A,FALSE,"Pharm";#N/A,#N/A,FALSE,"WWCM"}</definedName>
    <definedName name="TAXR">#REF!</definedName>
    <definedName name="TAXRATE">#REF!</definedName>
    <definedName name="TaxRate1">#REF!</definedName>
    <definedName name="TaxRate2">#REF!</definedName>
    <definedName name="TaxRate3">#REF!</definedName>
    <definedName name="taxrate35">#REF!</definedName>
    <definedName name="TaxRate4">#REF!</definedName>
    <definedName name="Taxtech97">#REF!</definedName>
    <definedName name="TaxToggle">#REF!</definedName>
    <definedName name="TB">#REF!</definedName>
    <definedName name="tbl_ProdInfo" hidden="1">#REF!</definedName>
    <definedName name="tblExchangeRates">#REF!</definedName>
    <definedName name="tblExchangeRates_1">#REF!</definedName>
    <definedName name="TBV">#REF!</definedName>
    <definedName name="tcase">#REF!</definedName>
    <definedName name="Tcomp">#REF!</definedName>
    <definedName name="Td">#REF!</definedName>
    <definedName name="tdc" hidden="1">{"'April 24'!$J$11"}</definedName>
    <definedName name="tdep">#REF!</definedName>
    <definedName name="TDGJT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e">#REF!</definedName>
    <definedName name="Team">#REF!</definedName>
    <definedName name="TEAM_SIZE">Investor_Deck_Calculations!$D$7</definedName>
    <definedName name="Tech_Know_return">#REF!</definedName>
    <definedName name="TECh_WRTUP" hidden="1">{"CASH FLOW",#N/A,FALSE,"A"}</definedName>
    <definedName name="Technology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TechnologyTax">#REF!</definedName>
    <definedName name="techpubs">#REF!</definedName>
    <definedName name="tej">{0,0,0,0;0,0,0,0}</definedName>
    <definedName name="tele">#REF!</definedName>
    <definedName name="Telephone">#REF!</definedName>
    <definedName name="Telephone___Telecommunication_Expense">'[49]GL-PC'!$B$4</definedName>
    <definedName name="Teleradiology_Services_costs">'[10]GL-PC'!#REF!</definedName>
    <definedName name="Tem" hidden="1">{#N/A,#N/A,FALSE,"Pharm";#N/A,#N/A,FALSE,"WWCM"}</definedName>
    <definedName name="Tem_1" hidden="1">{#N/A,#N/A,FALSE,"Pharm";#N/A,#N/A,FALSE,"WWCM"}</definedName>
    <definedName name="Tem_2" hidden="1">{#N/A,#N/A,FALSE,"Pharm";#N/A,#N/A,FALSE,"WWCM"}</definedName>
    <definedName name="Tem_3" hidden="1">{#N/A,#N/A,FALSE,"Pharm";#N/A,#N/A,FALSE,"WWCM"}</definedName>
    <definedName name="Tem_4" hidden="1">{#N/A,#N/A,FALSE,"Pharm";#N/A,#N/A,FALSE,"WWCM"}</definedName>
    <definedName name="temp">{"'NPCGUIDELINES'!$A$1:$J$41"}</definedName>
    <definedName name="temp_1" hidden="1">{"Outflow 1",#N/A,FALSE,"Outflows-Inflows";"Outflow 2",#N/A,FALSE,"Outflows-Inflows";"Inflow 1",#N/A,FALSE,"Outflows-Inflows";"Inflow 2",#N/A,FALSE,"Outflows-Inflows"}</definedName>
    <definedName name="TEMP_1_CrosstabREVENUE">#REF!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1_1" hidden="1">{#N/A,#N/A,FALSE,"Assessment";#N/A,#N/A,FALSE,"Staffing";#N/A,#N/A,FALSE,"Hires";#N/A,#N/A,FALSE,"Assumptions"}</definedName>
    <definedName name="Temp_2_1_2" hidden="1">{#N/A,#N/A,FALSE,"Assessment";#N/A,#N/A,FALSE,"Staffing";#N/A,#N/A,FALSE,"Hires";#N/A,#N/A,FALSE,"Assumptions"}</definedName>
    <definedName name="Temp_2_1_3" hidden="1">{#N/A,#N/A,FALSE,"Assessment";#N/A,#N/A,FALSE,"Staffing";#N/A,#N/A,FALSE,"Hires";#N/A,#N/A,FALSE,"Assumptions"}</definedName>
    <definedName name="Temp_2_1_4" hidden="1">{#N/A,#N/A,FALSE,"Assessment";#N/A,#N/A,FALSE,"Staffing";#N/A,#N/A,FALSE,"Hires";#N/A,#N/A,FALSE,"Assumptions"}</definedName>
    <definedName name="Temp_2_1_5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2_2_1" hidden="1">{#N/A,#N/A,FALSE,"Assessment";#N/A,#N/A,FALSE,"Staffing";#N/A,#N/A,FALSE,"Hires";#N/A,#N/A,FALSE,"Assumptions"}</definedName>
    <definedName name="Temp_2_2_2" hidden="1">{#N/A,#N/A,FALSE,"Assessment";#N/A,#N/A,FALSE,"Staffing";#N/A,#N/A,FALSE,"Hires";#N/A,#N/A,FALSE,"Assumptions"}</definedName>
    <definedName name="Temp_2_2_3" hidden="1">{#N/A,#N/A,FALSE,"Assessment";#N/A,#N/A,FALSE,"Staffing";#N/A,#N/A,FALSE,"Hires";#N/A,#N/A,FALSE,"Assumptions"}</definedName>
    <definedName name="Temp_2_2_4" hidden="1">{#N/A,#N/A,FALSE,"Assessment";#N/A,#N/A,FALSE,"Staffing";#N/A,#N/A,FALSE,"Hires";#N/A,#N/A,FALSE,"Assumptions"}</definedName>
    <definedName name="Temp_2_2_5" hidden="1">{#N/A,#N/A,FALSE,"Assessment";#N/A,#N/A,FALSE,"Staffing";#N/A,#N/A,FALSE,"Hires";#N/A,#N/A,FALSE,"Assumptions"}</definedName>
    <definedName name="Temp_2_3" hidden="1">{#N/A,#N/A,FALSE,"Assessment";#N/A,#N/A,FALSE,"Staffing";#N/A,#N/A,FALSE,"Hires";#N/A,#N/A,FALSE,"Assumptions"}</definedName>
    <definedName name="Temp_2_3_1" hidden="1">{#N/A,#N/A,FALSE,"Assessment";#N/A,#N/A,FALSE,"Staffing";#N/A,#N/A,FALSE,"Hires";#N/A,#N/A,FALSE,"Assumptions"}</definedName>
    <definedName name="Temp_2_3_2" hidden="1">{#N/A,#N/A,FALSE,"Assessment";#N/A,#N/A,FALSE,"Staffing";#N/A,#N/A,FALSE,"Hires";#N/A,#N/A,FALSE,"Assumptions"}</definedName>
    <definedName name="Temp_2_3_3" hidden="1">{#N/A,#N/A,FALSE,"Assessment";#N/A,#N/A,FALSE,"Staffing";#N/A,#N/A,FALSE,"Hires";#N/A,#N/A,FALSE,"Assumptions"}</definedName>
    <definedName name="Temp_2_3_4" hidden="1">{#N/A,#N/A,FALSE,"Assessment";#N/A,#N/A,FALSE,"Staffing";#N/A,#N/A,FALSE,"Hires";#N/A,#N/A,FALSE,"Assumptions"}</definedName>
    <definedName name="Temp_2_3_5" hidden="1">{#N/A,#N/A,FALSE,"Assessment";#N/A,#N/A,FALSE,"Staffing";#N/A,#N/A,FALSE,"Hires";#N/A,#N/A,FALSE,"Assumptions"}</definedName>
    <definedName name="Temp_2_4" hidden="1">{#N/A,#N/A,FALSE,"Assessment";#N/A,#N/A,FALSE,"Staffing";#N/A,#N/A,FALSE,"Hires";#N/A,#N/A,FALSE,"Assumptions"}</definedName>
    <definedName name="Temp_2_4_1" hidden="1">{#N/A,#N/A,FALSE,"Assessment";#N/A,#N/A,FALSE,"Staffing";#N/A,#N/A,FALSE,"Hires";#N/A,#N/A,FALSE,"Assumptions"}</definedName>
    <definedName name="Temp_2_4_2" hidden="1">{#N/A,#N/A,FALSE,"Assessment";#N/A,#N/A,FALSE,"Staffing";#N/A,#N/A,FALSE,"Hires";#N/A,#N/A,FALSE,"Assumptions"}</definedName>
    <definedName name="Temp_2_4_3" hidden="1">{#N/A,#N/A,FALSE,"Assessment";#N/A,#N/A,FALSE,"Staffing";#N/A,#N/A,FALSE,"Hires";#N/A,#N/A,FALSE,"Assumptions"}</definedName>
    <definedName name="Temp_2_4_4" hidden="1">{#N/A,#N/A,FALSE,"Assessment";#N/A,#N/A,FALSE,"Staffing";#N/A,#N/A,FALSE,"Hires";#N/A,#N/A,FALSE,"Assumptions"}</definedName>
    <definedName name="Temp_2_4_5" hidden="1">{#N/A,#N/A,FALSE,"Assessment";#N/A,#N/A,FALSE,"Staffing";#N/A,#N/A,FALSE,"Hires";#N/A,#N/A,FALSE,"Assumptions"}</definedName>
    <definedName name="Temp_2_5" hidden="1">{#N/A,#N/A,FALSE,"Assessment";#N/A,#N/A,FALSE,"Staffing";#N/A,#N/A,FALSE,"Hires";#N/A,#N/A,FALSE,"Assumptions"}</definedName>
    <definedName name="Temp_2_5_1" hidden="1">{#N/A,#N/A,FALSE,"Assessment";#N/A,#N/A,FALSE,"Staffing";#N/A,#N/A,FALSE,"Hires";#N/A,#N/A,FALSE,"Assumptions"}</definedName>
    <definedName name="Temp_2_5_2" hidden="1">{#N/A,#N/A,FALSE,"Assessment";#N/A,#N/A,FALSE,"Staffing";#N/A,#N/A,FALSE,"Hires";#N/A,#N/A,FALSE,"Assumptions"}</definedName>
    <definedName name="Temp_2_5_3" hidden="1">{#N/A,#N/A,FALSE,"Assessment";#N/A,#N/A,FALSE,"Staffing";#N/A,#N/A,FALSE,"Hires";#N/A,#N/A,FALSE,"Assumptions"}</definedName>
    <definedName name="Temp_2_5_4" hidden="1">{#N/A,#N/A,FALSE,"Assessment";#N/A,#N/A,FALSE,"Staffing";#N/A,#N/A,FALSE,"Hires";#N/A,#N/A,FALSE,"Assumptions"}</definedName>
    <definedName name="Temp_2_5_5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1_1" hidden="1">{#N/A,#N/A,FALSE,"Assessment";#N/A,#N/A,FALSE,"Staffing";#N/A,#N/A,FALSE,"Hires";#N/A,#N/A,FALSE,"Assumptions"}</definedName>
    <definedName name="Temp_3_1_2" hidden="1">{#N/A,#N/A,FALSE,"Assessment";#N/A,#N/A,FALSE,"Staffing";#N/A,#N/A,FALSE,"Hires";#N/A,#N/A,FALSE,"Assumptions"}</definedName>
    <definedName name="Temp_3_1_3" hidden="1">{#N/A,#N/A,FALSE,"Assessment";#N/A,#N/A,FALSE,"Staffing";#N/A,#N/A,FALSE,"Hires";#N/A,#N/A,FALSE,"Assumptions"}</definedName>
    <definedName name="Temp_3_1_4" hidden="1">{#N/A,#N/A,FALSE,"Assessment";#N/A,#N/A,FALSE,"Staffing";#N/A,#N/A,FALSE,"Hires";#N/A,#N/A,FALSE,"Assumptions"}</definedName>
    <definedName name="Temp_3_1_5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_3_2_1" hidden="1">{#N/A,#N/A,FALSE,"Assessment";#N/A,#N/A,FALSE,"Staffing";#N/A,#N/A,FALSE,"Hires";#N/A,#N/A,FALSE,"Assumptions"}</definedName>
    <definedName name="Temp_3_2_2" hidden="1">{#N/A,#N/A,FALSE,"Assessment";#N/A,#N/A,FALSE,"Staffing";#N/A,#N/A,FALSE,"Hires";#N/A,#N/A,FALSE,"Assumptions"}</definedName>
    <definedName name="Temp_3_2_3" hidden="1">{#N/A,#N/A,FALSE,"Assessment";#N/A,#N/A,FALSE,"Staffing";#N/A,#N/A,FALSE,"Hires";#N/A,#N/A,FALSE,"Assumptions"}</definedName>
    <definedName name="Temp_3_2_4" hidden="1">{#N/A,#N/A,FALSE,"Assessment";#N/A,#N/A,FALSE,"Staffing";#N/A,#N/A,FALSE,"Hires";#N/A,#N/A,FALSE,"Assumptions"}</definedName>
    <definedName name="Temp_3_2_5" hidden="1">{#N/A,#N/A,FALSE,"Assessment";#N/A,#N/A,FALSE,"Staffing";#N/A,#N/A,FALSE,"Hires";#N/A,#N/A,FALSE,"Assumptions"}</definedName>
    <definedName name="Temp_3_3" hidden="1">{#N/A,#N/A,FALSE,"Assessment";#N/A,#N/A,FALSE,"Staffing";#N/A,#N/A,FALSE,"Hires";#N/A,#N/A,FALSE,"Assumptions"}</definedName>
    <definedName name="Temp_3_3_1" hidden="1">{#N/A,#N/A,FALSE,"Assessment";#N/A,#N/A,FALSE,"Staffing";#N/A,#N/A,FALSE,"Hires";#N/A,#N/A,FALSE,"Assumptions"}</definedName>
    <definedName name="Temp_3_3_2" hidden="1">{#N/A,#N/A,FALSE,"Assessment";#N/A,#N/A,FALSE,"Staffing";#N/A,#N/A,FALSE,"Hires";#N/A,#N/A,FALSE,"Assumptions"}</definedName>
    <definedName name="Temp_3_3_3" hidden="1">{#N/A,#N/A,FALSE,"Assessment";#N/A,#N/A,FALSE,"Staffing";#N/A,#N/A,FALSE,"Hires";#N/A,#N/A,FALSE,"Assumptions"}</definedName>
    <definedName name="Temp_3_3_4" hidden="1">{#N/A,#N/A,FALSE,"Assessment";#N/A,#N/A,FALSE,"Staffing";#N/A,#N/A,FALSE,"Hires";#N/A,#N/A,FALSE,"Assumptions"}</definedName>
    <definedName name="Temp_3_3_5" hidden="1">{#N/A,#N/A,FALSE,"Assessment";#N/A,#N/A,FALSE,"Staffing";#N/A,#N/A,FALSE,"Hires";#N/A,#N/A,FALSE,"Assumptions"}</definedName>
    <definedName name="Temp_3_4" hidden="1">{#N/A,#N/A,FALSE,"Assessment";#N/A,#N/A,FALSE,"Staffing";#N/A,#N/A,FALSE,"Hires";#N/A,#N/A,FALSE,"Assumptions"}</definedName>
    <definedName name="Temp_3_4_1" hidden="1">{#N/A,#N/A,FALSE,"Assessment";#N/A,#N/A,FALSE,"Staffing";#N/A,#N/A,FALSE,"Hires";#N/A,#N/A,FALSE,"Assumptions"}</definedName>
    <definedName name="Temp_3_4_2" hidden="1">{#N/A,#N/A,FALSE,"Assessment";#N/A,#N/A,FALSE,"Staffing";#N/A,#N/A,FALSE,"Hires";#N/A,#N/A,FALSE,"Assumptions"}</definedName>
    <definedName name="Temp_3_4_3" hidden="1">{#N/A,#N/A,FALSE,"Assessment";#N/A,#N/A,FALSE,"Staffing";#N/A,#N/A,FALSE,"Hires";#N/A,#N/A,FALSE,"Assumptions"}</definedName>
    <definedName name="Temp_3_4_4" hidden="1">{#N/A,#N/A,FALSE,"Assessment";#N/A,#N/A,FALSE,"Staffing";#N/A,#N/A,FALSE,"Hires";#N/A,#N/A,FALSE,"Assumptions"}</definedName>
    <definedName name="Temp_3_4_5" hidden="1">{#N/A,#N/A,FALSE,"Assessment";#N/A,#N/A,FALSE,"Staffing";#N/A,#N/A,FALSE,"Hires";#N/A,#N/A,FALSE,"Assumptions"}</definedName>
    <definedName name="Temp_3_5" hidden="1">{#N/A,#N/A,FALSE,"Assessment";#N/A,#N/A,FALSE,"Staffing";#N/A,#N/A,FALSE,"Hires";#N/A,#N/A,FALSE,"Assumptions"}</definedName>
    <definedName name="Temp_3_5_1" hidden="1">{#N/A,#N/A,FALSE,"Assessment";#N/A,#N/A,FALSE,"Staffing";#N/A,#N/A,FALSE,"Hires";#N/A,#N/A,FALSE,"Assumptions"}</definedName>
    <definedName name="Temp_3_5_2" hidden="1">{#N/A,#N/A,FALSE,"Assessment";#N/A,#N/A,FALSE,"Staffing";#N/A,#N/A,FALSE,"Hires";#N/A,#N/A,FALSE,"Assumptions"}</definedName>
    <definedName name="Temp_3_5_3" hidden="1">{#N/A,#N/A,FALSE,"Assessment";#N/A,#N/A,FALSE,"Staffing";#N/A,#N/A,FALSE,"Hires";#N/A,#N/A,FALSE,"Assumptions"}</definedName>
    <definedName name="Temp_3_5_4" hidden="1">{#N/A,#N/A,FALSE,"Assessment";#N/A,#N/A,FALSE,"Staffing";#N/A,#N/A,FALSE,"Hires";#N/A,#N/A,FALSE,"Assumptions"}</definedName>
    <definedName name="Temp_3_5_5" hidden="1">{#N/A,#N/A,FALSE,"Assessment";#N/A,#N/A,FALSE,"Staffing";#N/A,#N/A,FALSE,"Hires";#N/A,#N/A,FALSE,"Assumptions"}</definedName>
    <definedName name="temp1" hidden="1">{"PAGE 1",#N/A,FALSE,"WEST_OT"}</definedName>
    <definedName name="temp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2" hidden="1">{"PAGE 1",#N/A,FALSE,"WEST_OT"}</definedName>
    <definedName name="temp2_1" hidden="1">{"Frequency Graph",#N/A,FALSE,"Trend";"Loss Cost Graph",#N/A,FALSE,"Trend";"Severity Trend Graph",#N/A,FALSE,"Trend"}</definedName>
    <definedName name="temp2_1_1" hidden="1">{"Frequency Graph",#N/A,FALSE,"Trend";"Loss Cost Graph",#N/A,FALSE,"Trend";"Severity Trend Graph",#N/A,FALSE,"Trend"}</definedName>
    <definedName name="temp2_1_2" hidden="1">{"Frequency Graph",#N/A,FALSE,"Trend";"Loss Cost Graph",#N/A,FALSE,"Trend";"Severity Trend Graph",#N/A,FALSE,"Trend"}</definedName>
    <definedName name="temp2_1_3" hidden="1">{"Frequency Graph",#N/A,FALSE,"Trend";"Loss Cost Graph",#N/A,FALSE,"Trend";"Severity Trend Graph",#N/A,FALSE,"Trend"}</definedName>
    <definedName name="temp2_1_4" hidden="1">{"Frequency Graph",#N/A,FALSE,"Trend";"Loss Cost Graph",#N/A,FALSE,"Trend";"Severity Trend Graph",#N/A,FALSE,"Trend"}</definedName>
    <definedName name="temp2_1_5" hidden="1">{"Frequency Graph",#N/A,FALSE,"Trend";"Loss Cost Graph",#N/A,FALSE,"Trend";"Severity Trend Graph",#N/A,FALSE,"Trend"}</definedName>
    <definedName name="temp2_2" hidden="1">{"Frequency Graph",#N/A,FALSE,"Trend";"Loss Cost Graph",#N/A,FALSE,"Trend";"Severity Trend Graph",#N/A,FALSE,"Trend"}</definedName>
    <definedName name="temp2_2_1" hidden="1">{"Frequency Graph",#N/A,FALSE,"Trend";"Loss Cost Graph",#N/A,FALSE,"Trend";"Severity Trend Graph",#N/A,FALSE,"Trend"}</definedName>
    <definedName name="temp2_2_2" hidden="1">{"Frequency Graph",#N/A,FALSE,"Trend";"Loss Cost Graph",#N/A,FALSE,"Trend";"Severity Trend Graph",#N/A,FALSE,"Trend"}</definedName>
    <definedName name="temp2_2_3" hidden="1">{"Frequency Graph",#N/A,FALSE,"Trend";"Loss Cost Graph",#N/A,FALSE,"Trend";"Severity Trend Graph",#N/A,FALSE,"Trend"}</definedName>
    <definedName name="temp2_2_4" hidden="1">{"Frequency Graph",#N/A,FALSE,"Trend";"Loss Cost Graph",#N/A,FALSE,"Trend";"Severity Trend Graph",#N/A,FALSE,"Trend"}</definedName>
    <definedName name="temp2_2_5" hidden="1">{"Frequency Graph",#N/A,FALSE,"Trend";"Loss Cost Graph",#N/A,FALSE,"Trend";"Severity Trend Graph",#N/A,FALSE,"Trend"}</definedName>
    <definedName name="temp2_3" hidden="1">{"Frequency Graph",#N/A,FALSE,"Trend";"Loss Cost Graph",#N/A,FALSE,"Trend";"Severity Trend Graph",#N/A,FALSE,"Trend"}</definedName>
    <definedName name="temp2_3_1" hidden="1">{"Frequency Graph",#N/A,FALSE,"Trend";"Loss Cost Graph",#N/A,FALSE,"Trend";"Severity Trend Graph",#N/A,FALSE,"Trend"}</definedName>
    <definedName name="temp2_3_2" hidden="1">{"Frequency Graph",#N/A,FALSE,"Trend";"Loss Cost Graph",#N/A,FALSE,"Trend";"Severity Trend Graph",#N/A,FALSE,"Trend"}</definedName>
    <definedName name="temp2_3_3" hidden="1">{"Frequency Graph",#N/A,FALSE,"Trend";"Loss Cost Graph",#N/A,FALSE,"Trend";"Severity Trend Graph",#N/A,FALSE,"Trend"}</definedName>
    <definedName name="temp2_3_4" hidden="1">{"Frequency Graph",#N/A,FALSE,"Trend";"Loss Cost Graph",#N/A,FALSE,"Trend";"Severity Trend Graph",#N/A,FALSE,"Trend"}</definedName>
    <definedName name="temp2_3_5" hidden="1">{"Frequency Graph",#N/A,FALSE,"Trend";"Loss Cost Graph",#N/A,FALSE,"Trend";"Severity Trend Graph",#N/A,FALSE,"Trend"}</definedName>
    <definedName name="temp2_4" hidden="1">{"Frequency Graph",#N/A,FALSE,"Trend";"Loss Cost Graph",#N/A,FALSE,"Trend";"Severity Trend Graph",#N/A,FALSE,"Trend"}</definedName>
    <definedName name="temp2_4_1" hidden="1">{"Frequency Graph",#N/A,FALSE,"Trend";"Loss Cost Graph",#N/A,FALSE,"Trend";"Severity Trend Graph",#N/A,FALSE,"Trend"}</definedName>
    <definedName name="temp2_4_2" hidden="1">{"Frequency Graph",#N/A,FALSE,"Trend";"Loss Cost Graph",#N/A,FALSE,"Trend";"Severity Trend Graph",#N/A,FALSE,"Trend"}</definedName>
    <definedName name="temp2_4_3" hidden="1">{"Frequency Graph",#N/A,FALSE,"Trend";"Loss Cost Graph",#N/A,FALSE,"Trend";"Severity Trend Graph",#N/A,FALSE,"Trend"}</definedName>
    <definedName name="temp2_4_4" hidden="1">{"Frequency Graph",#N/A,FALSE,"Trend";"Loss Cost Graph",#N/A,FALSE,"Trend";"Severity Trend Graph",#N/A,FALSE,"Trend"}</definedName>
    <definedName name="temp2_4_5" hidden="1">{"Frequency Graph",#N/A,FALSE,"Trend";"Loss Cost Graph",#N/A,FALSE,"Trend";"Severity Trend Graph",#N/A,FALSE,"Trend"}</definedName>
    <definedName name="temp2_5" hidden="1">{"Frequency Graph",#N/A,FALSE,"Trend";"Loss Cost Graph",#N/A,FALSE,"Trend";"Severity Trend Graph",#N/A,FALSE,"Trend"}</definedName>
    <definedName name="temp2_5_1" hidden="1">{"Frequency Graph",#N/A,FALSE,"Trend";"Loss Cost Graph",#N/A,FALSE,"Trend";"Severity Trend Graph",#N/A,FALSE,"Trend"}</definedName>
    <definedName name="temp2_5_2" hidden="1">{"Frequency Graph",#N/A,FALSE,"Trend";"Loss Cost Graph",#N/A,FALSE,"Trend";"Severity Trend Graph",#N/A,FALSE,"Trend"}</definedName>
    <definedName name="temp2_5_3" hidden="1">{"Frequency Graph",#N/A,FALSE,"Trend";"Loss Cost Graph",#N/A,FALSE,"Trend";"Severity Trend Graph",#N/A,FALSE,"Trend"}</definedName>
    <definedName name="temp2_5_4" hidden="1">{"Frequency Graph",#N/A,FALSE,"Trend";"Loss Cost Graph",#N/A,FALSE,"Trend";"Severity Trend Graph",#N/A,FALSE,"Trend"}</definedName>
    <definedName name="temp2_5_5" hidden="1">{"Frequency Graph",#N/A,FALSE,"Trend";"Loss Cost Graph",#N/A,FALSE,"Trend";"Severity Trend Graph",#N/A,FALSE,"Trend"}</definedName>
    <definedName name="temp3" hidden="1">{"PAGE 1",#N/A,FALSE,"WEST_OT"}</definedName>
    <definedName name="temp3_1" hidden="1">{"Reported Interpolated Dev Factors",#N/A,FALSE,"Interpolation";"Paid Interpolated Dev Factors",#N/A,FALSE,"Interpolation";"Reported Claim Interpolated Dev Factors",#N/A,FALSE,"Interpolation"}</definedName>
    <definedName name="temp3_1_1" hidden="1">{"Reported Interpolated Dev Factors",#N/A,FALSE,"Interpolation";"Paid Interpolated Dev Factors",#N/A,FALSE,"Interpolation";"Reported Claim Interpolated Dev Factors",#N/A,FALSE,"Interpolation"}</definedName>
    <definedName name="temp3_1_2" hidden="1">{"Reported Interpolated Dev Factors",#N/A,FALSE,"Interpolation";"Paid Interpolated Dev Factors",#N/A,FALSE,"Interpolation";"Reported Claim Interpolated Dev Factors",#N/A,FALSE,"Interpolation"}</definedName>
    <definedName name="temp3_1_3" hidden="1">{"Reported Interpolated Dev Factors",#N/A,FALSE,"Interpolation";"Paid Interpolated Dev Factors",#N/A,FALSE,"Interpolation";"Reported Claim Interpolated Dev Factors",#N/A,FALSE,"Interpolation"}</definedName>
    <definedName name="temp3_1_4" hidden="1">{"Reported Interpolated Dev Factors",#N/A,FALSE,"Interpolation";"Paid Interpolated Dev Factors",#N/A,FALSE,"Interpolation";"Reported Claim Interpolated Dev Factors",#N/A,FALSE,"Interpolation"}</definedName>
    <definedName name="temp3_1_5" hidden="1">{"Reported Interpolated Dev Factors",#N/A,FALSE,"Interpolation";"Paid Interpolated Dev Factors",#N/A,FALSE,"Interpolation";"Reported Claim Interpolated Dev Factors",#N/A,FALSE,"Interpolation"}</definedName>
    <definedName name="temp3_2" hidden="1">{"Reported Interpolated Dev Factors",#N/A,FALSE,"Interpolation";"Paid Interpolated Dev Factors",#N/A,FALSE,"Interpolation";"Reported Claim Interpolated Dev Factors",#N/A,FALSE,"Interpolation"}</definedName>
    <definedName name="temp3_2_1" hidden="1">{"Reported Interpolated Dev Factors",#N/A,FALSE,"Interpolation";"Paid Interpolated Dev Factors",#N/A,FALSE,"Interpolation";"Reported Claim Interpolated Dev Factors",#N/A,FALSE,"Interpolation"}</definedName>
    <definedName name="temp3_2_2" hidden="1">{"Reported Interpolated Dev Factors",#N/A,FALSE,"Interpolation";"Paid Interpolated Dev Factors",#N/A,FALSE,"Interpolation";"Reported Claim Interpolated Dev Factors",#N/A,FALSE,"Interpolation"}</definedName>
    <definedName name="temp3_2_3" hidden="1">{"Reported Interpolated Dev Factors",#N/A,FALSE,"Interpolation";"Paid Interpolated Dev Factors",#N/A,FALSE,"Interpolation";"Reported Claim Interpolated Dev Factors",#N/A,FALSE,"Interpolation"}</definedName>
    <definedName name="temp3_2_4" hidden="1">{"Reported Interpolated Dev Factors",#N/A,FALSE,"Interpolation";"Paid Interpolated Dev Factors",#N/A,FALSE,"Interpolation";"Reported Claim Interpolated Dev Factors",#N/A,FALSE,"Interpolation"}</definedName>
    <definedName name="temp3_2_5" hidden="1">{"Reported Interpolated Dev Factors",#N/A,FALSE,"Interpolation";"Paid Interpolated Dev Factors",#N/A,FALSE,"Interpolation";"Reported Claim Interpolated Dev Factors",#N/A,FALSE,"Interpolation"}</definedName>
    <definedName name="temp3_3" hidden="1">{"Reported Interpolated Dev Factors",#N/A,FALSE,"Interpolation";"Paid Interpolated Dev Factors",#N/A,FALSE,"Interpolation";"Reported Claim Interpolated Dev Factors",#N/A,FALSE,"Interpolation"}</definedName>
    <definedName name="temp3_3_1" hidden="1">{"Reported Interpolated Dev Factors",#N/A,FALSE,"Interpolation";"Paid Interpolated Dev Factors",#N/A,FALSE,"Interpolation";"Reported Claim Interpolated Dev Factors",#N/A,FALSE,"Interpolation"}</definedName>
    <definedName name="temp3_3_2" hidden="1">{"Reported Interpolated Dev Factors",#N/A,FALSE,"Interpolation";"Paid Interpolated Dev Factors",#N/A,FALSE,"Interpolation";"Reported Claim Interpolated Dev Factors",#N/A,FALSE,"Interpolation"}</definedName>
    <definedName name="temp3_3_3" hidden="1">{"Reported Interpolated Dev Factors",#N/A,FALSE,"Interpolation";"Paid Interpolated Dev Factors",#N/A,FALSE,"Interpolation";"Reported Claim Interpolated Dev Factors",#N/A,FALSE,"Interpolation"}</definedName>
    <definedName name="temp3_3_4" hidden="1">{"Reported Interpolated Dev Factors",#N/A,FALSE,"Interpolation";"Paid Interpolated Dev Factors",#N/A,FALSE,"Interpolation";"Reported Claim Interpolated Dev Factors",#N/A,FALSE,"Interpolation"}</definedName>
    <definedName name="temp3_3_5" hidden="1">{"Reported Interpolated Dev Factors",#N/A,FALSE,"Interpolation";"Paid Interpolated Dev Factors",#N/A,FALSE,"Interpolation";"Reported Claim Interpolated Dev Factors",#N/A,FALSE,"Interpolation"}</definedName>
    <definedName name="temp3_4" hidden="1">{"Reported Interpolated Dev Factors",#N/A,FALSE,"Interpolation";"Paid Interpolated Dev Factors",#N/A,FALSE,"Interpolation";"Reported Claim Interpolated Dev Factors",#N/A,FALSE,"Interpolation"}</definedName>
    <definedName name="temp3_4_1" hidden="1">{"Reported Interpolated Dev Factors",#N/A,FALSE,"Interpolation";"Paid Interpolated Dev Factors",#N/A,FALSE,"Interpolation";"Reported Claim Interpolated Dev Factors",#N/A,FALSE,"Interpolation"}</definedName>
    <definedName name="temp3_4_2" hidden="1">{"Reported Interpolated Dev Factors",#N/A,FALSE,"Interpolation";"Paid Interpolated Dev Factors",#N/A,FALSE,"Interpolation";"Reported Claim Interpolated Dev Factors",#N/A,FALSE,"Interpolation"}</definedName>
    <definedName name="temp3_4_3" hidden="1">{"Reported Interpolated Dev Factors",#N/A,FALSE,"Interpolation";"Paid Interpolated Dev Factors",#N/A,FALSE,"Interpolation";"Reported Claim Interpolated Dev Factors",#N/A,FALSE,"Interpolation"}</definedName>
    <definedName name="temp3_4_4" hidden="1">{"Reported Interpolated Dev Factors",#N/A,FALSE,"Interpolation";"Paid Interpolated Dev Factors",#N/A,FALSE,"Interpolation";"Reported Claim Interpolated Dev Factors",#N/A,FALSE,"Interpolation"}</definedName>
    <definedName name="temp3_4_5" hidden="1">{"Reported Interpolated Dev Factors",#N/A,FALSE,"Interpolation";"Paid Interpolated Dev Factors",#N/A,FALSE,"Interpolation";"Reported Claim Interpolated Dev Factors",#N/A,FALSE,"Interpolation"}</definedName>
    <definedName name="temp3_5" hidden="1">{"Reported Interpolated Dev Factors",#N/A,FALSE,"Interpolation";"Paid Interpolated Dev Factors",#N/A,FALSE,"Interpolation";"Reported Claim Interpolated Dev Factors",#N/A,FALSE,"Interpolation"}</definedName>
    <definedName name="temp3_5_1" hidden="1">{"Reported Interpolated Dev Factors",#N/A,FALSE,"Interpolation";"Paid Interpolated Dev Factors",#N/A,FALSE,"Interpolation";"Reported Claim Interpolated Dev Factors",#N/A,FALSE,"Interpolation"}</definedName>
    <definedName name="temp3_5_2" hidden="1">{"Reported Interpolated Dev Factors",#N/A,FALSE,"Interpolation";"Paid Interpolated Dev Factors",#N/A,FALSE,"Interpolation";"Reported Claim Interpolated Dev Factors",#N/A,FALSE,"Interpolation"}</definedName>
    <definedName name="temp3_5_3" hidden="1">{"Reported Interpolated Dev Factors",#N/A,FALSE,"Interpolation";"Paid Interpolated Dev Factors",#N/A,FALSE,"Interpolation";"Reported Claim Interpolated Dev Factors",#N/A,FALSE,"Interpolation"}</definedName>
    <definedName name="temp3_5_4" hidden="1">{"Reported Interpolated Dev Factors",#N/A,FALSE,"Interpolation";"Paid Interpolated Dev Factors",#N/A,FALSE,"Interpolation";"Reported Claim Interpolated Dev Factors",#N/A,FALSE,"Interpolation"}</definedName>
    <definedName name="temp3_5_5" hidden="1">{"Reported Interpolated Dev Factors",#N/A,FALSE,"Interpolation";"Paid Interpolated Dev Factors",#N/A,FALSE,"Interpolation";"Reported Claim Interpolated Dev Factors",#N/A,FALSE,"Interpolation"}</definedName>
    <definedName name="temp4" hidden="1">{"Reported Loss Inverse Power Curve",#N/A,FALSE,"IPC";"Paid Inverse Power Curve",#N/A,FALSE,"IPC";"Reported Claim Inverse Power Curve",#N/A,FALSE,"IPC"}</definedName>
    <definedName name="temp4_1" hidden="1">{"Reported Loss Inverse Power Curve",#N/A,FALSE,"IPC";"Paid Inverse Power Curve",#N/A,FALSE,"IPC";"Reported Claim Inverse Power Curve",#N/A,FALSE,"IPC"}</definedName>
    <definedName name="temp4_1_1" hidden="1">{"Reported Loss Inverse Power Curve",#N/A,FALSE,"IPC";"Paid Inverse Power Curve",#N/A,FALSE,"IPC";"Reported Claim Inverse Power Curve",#N/A,FALSE,"IPC"}</definedName>
    <definedName name="temp4_1_2" hidden="1">{"Reported Loss Inverse Power Curve",#N/A,FALSE,"IPC";"Paid Inverse Power Curve",#N/A,FALSE,"IPC";"Reported Claim Inverse Power Curve",#N/A,FALSE,"IPC"}</definedName>
    <definedName name="temp4_1_3" hidden="1">{"Reported Loss Inverse Power Curve",#N/A,FALSE,"IPC";"Paid Inverse Power Curve",#N/A,FALSE,"IPC";"Reported Claim Inverse Power Curve",#N/A,FALSE,"IPC"}</definedName>
    <definedName name="temp4_1_4" hidden="1">{"Reported Loss Inverse Power Curve",#N/A,FALSE,"IPC";"Paid Inverse Power Curve",#N/A,FALSE,"IPC";"Reported Claim Inverse Power Curve",#N/A,FALSE,"IPC"}</definedName>
    <definedName name="temp4_1_5" hidden="1">{"Reported Loss Inverse Power Curve",#N/A,FALSE,"IPC";"Paid Inverse Power Curve",#N/A,FALSE,"IPC";"Reported Claim Inverse Power Curve",#N/A,FALSE,"IPC"}</definedName>
    <definedName name="temp4_2" hidden="1">{"Reported Loss Inverse Power Curve",#N/A,FALSE,"IPC";"Paid Inverse Power Curve",#N/A,FALSE,"IPC";"Reported Claim Inverse Power Curve",#N/A,FALSE,"IPC"}</definedName>
    <definedName name="temp4_2_1" hidden="1">{"Reported Loss Inverse Power Curve",#N/A,FALSE,"IPC";"Paid Inverse Power Curve",#N/A,FALSE,"IPC";"Reported Claim Inverse Power Curve",#N/A,FALSE,"IPC"}</definedName>
    <definedName name="temp4_2_2" hidden="1">{"Reported Loss Inverse Power Curve",#N/A,FALSE,"IPC";"Paid Inverse Power Curve",#N/A,FALSE,"IPC";"Reported Claim Inverse Power Curve",#N/A,FALSE,"IPC"}</definedName>
    <definedName name="temp4_2_3" hidden="1">{"Reported Loss Inverse Power Curve",#N/A,FALSE,"IPC";"Paid Inverse Power Curve",#N/A,FALSE,"IPC";"Reported Claim Inverse Power Curve",#N/A,FALSE,"IPC"}</definedName>
    <definedName name="temp4_2_4" hidden="1">{"Reported Loss Inverse Power Curve",#N/A,FALSE,"IPC";"Paid Inverse Power Curve",#N/A,FALSE,"IPC";"Reported Claim Inverse Power Curve",#N/A,FALSE,"IPC"}</definedName>
    <definedName name="temp4_2_5" hidden="1">{"Reported Loss Inverse Power Curve",#N/A,FALSE,"IPC";"Paid Inverse Power Curve",#N/A,FALSE,"IPC";"Reported Claim Inverse Power Curve",#N/A,FALSE,"IPC"}</definedName>
    <definedName name="temp4_3" hidden="1">{"Reported Loss Inverse Power Curve",#N/A,FALSE,"IPC";"Paid Inverse Power Curve",#N/A,FALSE,"IPC";"Reported Claim Inverse Power Curve",#N/A,FALSE,"IPC"}</definedName>
    <definedName name="temp4_3_1" hidden="1">{"Reported Loss Inverse Power Curve",#N/A,FALSE,"IPC";"Paid Inverse Power Curve",#N/A,FALSE,"IPC";"Reported Claim Inverse Power Curve",#N/A,FALSE,"IPC"}</definedName>
    <definedName name="temp4_3_2" hidden="1">{"Reported Loss Inverse Power Curve",#N/A,FALSE,"IPC";"Paid Inverse Power Curve",#N/A,FALSE,"IPC";"Reported Claim Inverse Power Curve",#N/A,FALSE,"IPC"}</definedName>
    <definedName name="temp4_3_3" hidden="1">{"Reported Loss Inverse Power Curve",#N/A,FALSE,"IPC";"Paid Inverse Power Curve",#N/A,FALSE,"IPC";"Reported Claim Inverse Power Curve",#N/A,FALSE,"IPC"}</definedName>
    <definedName name="temp4_3_4" hidden="1">{"Reported Loss Inverse Power Curve",#N/A,FALSE,"IPC";"Paid Inverse Power Curve",#N/A,FALSE,"IPC";"Reported Claim Inverse Power Curve",#N/A,FALSE,"IPC"}</definedName>
    <definedName name="temp4_3_5" hidden="1">{"Reported Loss Inverse Power Curve",#N/A,FALSE,"IPC";"Paid Inverse Power Curve",#N/A,FALSE,"IPC";"Reported Claim Inverse Power Curve",#N/A,FALSE,"IPC"}</definedName>
    <definedName name="temp4_4" hidden="1">{"Reported Loss Inverse Power Curve",#N/A,FALSE,"IPC";"Paid Inverse Power Curve",#N/A,FALSE,"IPC";"Reported Claim Inverse Power Curve",#N/A,FALSE,"IPC"}</definedName>
    <definedName name="temp4_4_1" hidden="1">{"Reported Loss Inverse Power Curve",#N/A,FALSE,"IPC";"Paid Inverse Power Curve",#N/A,FALSE,"IPC";"Reported Claim Inverse Power Curve",#N/A,FALSE,"IPC"}</definedName>
    <definedName name="temp4_4_2" hidden="1">{"Reported Loss Inverse Power Curve",#N/A,FALSE,"IPC";"Paid Inverse Power Curve",#N/A,FALSE,"IPC";"Reported Claim Inverse Power Curve",#N/A,FALSE,"IPC"}</definedName>
    <definedName name="temp4_4_3" hidden="1">{"Reported Loss Inverse Power Curve",#N/A,FALSE,"IPC";"Paid Inverse Power Curve",#N/A,FALSE,"IPC";"Reported Claim Inverse Power Curve",#N/A,FALSE,"IPC"}</definedName>
    <definedName name="temp4_4_4" hidden="1">{"Reported Loss Inverse Power Curve",#N/A,FALSE,"IPC";"Paid Inverse Power Curve",#N/A,FALSE,"IPC";"Reported Claim Inverse Power Curve",#N/A,FALSE,"IPC"}</definedName>
    <definedName name="temp4_4_5" hidden="1">{"Reported Loss Inverse Power Curve",#N/A,FALSE,"IPC";"Paid Inverse Power Curve",#N/A,FALSE,"IPC";"Reported Claim Inverse Power Curve",#N/A,FALSE,"IPC"}</definedName>
    <definedName name="temp4_5" hidden="1">{"Reported Loss Inverse Power Curve",#N/A,FALSE,"IPC";"Paid Inverse Power Curve",#N/A,FALSE,"IPC";"Reported Claim Inverse Power Curve",#N/A,FALSE,"IPC"}</definedName>
    <definedName name="temp4_5_1" hidden="1">{"Reported Loss Inverse Power Curve",#N/A,FALSE,"IPC";"Paid Inverse Power Curve",#N/A,FALSE,"IPC";"Reported Claim Inverse Power Curve",#N/A,FALSE,"IPC"}</definedName>
    <definedName name="temp4_5_2" hidden="1">{"Reported Loss Inverse Power Curve",#N/A,FALSE,"IPC";"Paid Inverse Power Curve",#N/A,FALSE,"IPC";"Reported Claim Inverse Power Curve",#N/A,FALSE,"IPC"}</definedName>
    <definedName name="temp4_5_3" hidden="1">{"Reported Loss Inverse Power Curve",#N/A,FALSE,"IPC";"Paid Inverse Power Curve",#N/A,FALSE,"IPC";"Reported Claim Inverse Power Curve",#N/A,FALSE,"IPC"}</definedName>
    <definedName name="temp4_5_4" hidden="1">{"Reported Loss Inverse Power Curve",#N/A,FALSE,"IPC";"Paid Inverse Power Curve",#N/A,FALSE,"IPC";"Reported Claim Inverse Power Curve",#N/A,FALSE,"IPC"}</definedName>
    <definedName name="temp4_5_5" hidden="1">{"Reported Loss Inverse Power Curve",#N/A,FALSE,"IPC";"Paid Inverse Power Curve",#N/A,FALSE,"IPC";"Reported Claim Inverse Power Curve",#N/A,FALSE,"IPC"}</definedName>
    <definedName name="temp5" hidden="1">{"PAIDLOSS",#N/A,FALSE,"PAIDLOSS";"INCLOSS",#N/A,FALSE,"INCLOSS";"pdcts",#N/A,FALSE,"PAIDCTS";"INCCTS",#N/A,FALSE,"INCCTS";"AVGCASE",#N/A,FALSE,"AVG CASE";"SUM",#N/A,FALSE,"SUM STAT";"UNPAID",#N/A,FALSE,"AVG UNPD 2"}</definedName>
    <definedName name="temp5_1" hidden="1">{"PAIDLOSS",#N/A,FALSE,"PAIDLOSS";"INCLOSS",#N/A,FALSE,"INCLOSS";"pdcts",#N/A,FALSE,"PAIDCTS";"INCCTS",#N/A,FALSE,"INCCTS";"AVGCASE",#N/A,FALSE,"AVG CASE";"SUM",#N/A,FALSE,"SUM STAT";"UNPAID",#N/A,FALSE,"AVG UNPD 2"}</definedName>
    <definedName name="temp5_1_1" hidden="1">{"PAIDLOSS",#N/A,FALSE,"PAIDLOSS";"INCLOSS",#N/A,FALSE,"INCLOSS";"pdcts",#N/A,FALSE,"PAIDCTS";"INCCTS",#N/A,FALSE,"INCCTS";"AVGCASE",#N/A,FALSE,"AVG CASE";"SUM",#N/A,FALSE,"SUM STAT";"UNPAID",#N/A,FALSE,"AVG UNPD 2"}</definedName>
    <definedName name="temp5_1_2" hidden="1">{"PAIDLOSS",#N/A,FALSE,"PAIDLOSS";"INCLOSS",#N/A,FALSE,"INCLOSS";"pdcts",#N/A,FALSE,"PAIDCTS";"INCCTS",#N/A,FALSE,"INCCTS";"AVGCASE",#N/A,FALSE,"AVG CASE";"SUM",#N/A,FALSE,"SUM STAT";"UNPAID",#N/A,FALSE,"AVG UNPD 2"}</definedName>
    <definedName name="temp5_1_3" hidden="1">{"PAIDLOSS",#N/A,FALSE,"PAIDLOSS";"INCLOSS",#N/A,FALSE,"INCLOSS";"pdcts",#N/A,FALSE,"PAIDCTS";"INCCTS",#N/A,FALSE,"INCCTS";"AVGCASE",#N/A,FALSE,"AVG CASE";"SUM",#N/A,FALSE,"SUM STAT";"UNPAID",#N/A,FALSE,"AVG UNPD 2"}</definedName>
    <definedName name="temp5_1_4" hidden="1">{"PAIDLOSS",#N/A,FALSE,"PAIDLOSS";"INCLOSS",#N/A,FALSE,"INCLOSS";"pdcts",#N/A,FALSE,"PAIDCTS";"INCCTS",#N/A,FALSE,"INCCTS";"AVGCASE",#N/A,FALSE,"AVG CASE";"SUM",#N/A,FALSE,"SUM STAT";"UNPAID",#N/A,FALSE,"AVG UNPD 2"}</definedName>
    <definedName name="temp5_1_5" hidden="1">{"PAIDLOSS",#N/A,FALSE,"PAIDLOSS";"INCLOSS",#N/A,FALSE,"INCLOSS";"pdcts",#N/A,FALSE,"PAIDCTS";"INCCTS",#N/A,FALSE,"INCCTS";"AVGCASE",#N/A,FALSE,"AVG CASE";"SUM",#N/A,FALSE,"SUM STAT";"UNPAID",#N/A,FALSE,"AVG UNPD 2"}</definedName>
    <definedName name="temp5_2" hidden="1">{"PAIDLOSS",#N/A,FALSE,"PAIDLOSS";"INCLOSS",#N/A,FALSE,"INCLOSS";"pdcts",#N/A,FALSE,"PAIDCTS";"INCCTS",#N/A,FALSE,"INCCTS";"AVGCASE",#N/A,FALSE,"AVG CASE";"SUM",#N/A,FALSE,"SUM STAT";"UNPAID",#N/A,FALSE,"AVG UNPD 2"}</definedName>
    <definedName name="temp5_2_1" hidden="1">{"PAIDLOSS",#N/A,FALSE,"PAIDLOSS";"INCLOSS",#N/A,FALSE,"INCLOSS";"pdcts",#N/A,FALSE,"PAIDCTS";"INCCTS",#N/A,FALSE,"INCCTS";"AVGCASE",#N/A,FALSE,"AVG CASE";"SUM",#N/A,FALSE,"SUM STAT";"UNPAID",#N/A,FALSE,"AVG UNPD 2"}</definedName>
    <definedName name="temp5_2_2" hidden="1">{"PAIDLOSS",#N/A,FALSE,"PAIDLOSS";"INCLOSS",#N/A,FALSE,"INCLOSS";"pdcts",#N/A,FALSE,"PAIDCTS";"INCCTS",#N/A,FALSE,"INCCTS";"AVGCASE",#N/A,FALSE,"AVG CASE";"SUM",#N/A,FALSE,"SUM STAT";"UNPAID",#N/A,FALSE,"AVG UNPD 2"}</definedName>
    <definedName name="temp5_2_3" hidden="1">{"PAIDLOSS",#N/A,FALSE,"PAIDLOSS";"INCLOSS",#N/A,FALSE,"INCLOSS";"pdcts",#N/A,FALSE,"PAIDCTS";"INCCTS",#N/A,FALSE,"INCCTS";"AVGCASE",#N/A,FALSE,"AVG CASE";"SUM",#N/A,FALSE,"SUM STAT";"UNPAID",#N/A,FALSE,"AVG UNPD 2"}</definedName>
    <definedName name="temp5_2_4" hidden="1">{"PAIDLOSS",#N/A,FALSE,"PAIDLOSS";"INCLOSS",#N/A,FALSE,"INCLOSS";"pdcts",#N/A,FALSE,"PAIDCTS";"INCCTS",#N/A,FALSE,"INCCTS";"AVGCASE",#N/A,FALSE,"AVG CASE";"SUM",#N/A,FALSE,"SUM STAT";"UNPAID",#N/A,FALSE,"AVG UNPD 2"}</definedName>
    <definedName name="temp5_2_5" hidden="1">{"PAIDLOSS",#N/A,FALSE,"PAIDLOSS";"INCLOSS",#N/A,FALSE,"INCLOSS";"pdcts",#N/A,FALSE,"PAIDCTS";"INCCTS",#N/A,FALSE,"INCCTS";"AVGCASE",#N/A,FALSE,"AVG CASE";"SUM",#N/A,FALSE,"SUM STAT";"UNPAID",#N/A,FALSE,"AVG UNPD 2"}</definedName>
    <definedName name="temp5_3" hidden="1">{"PAIDLOSS",#N/A,FALSE,"PAIDLOSS";"INCLOSS",#N/A,FALSE,"INCLOSS";"pdcts",#N/A,FALSE,"PAIDCTS";"INCCTS",#N/A,FALSE,"INCCTS";"AVGCASE",#N/A,FALSE,"AVG CASE";"SUM",#N/A,FALSE,"SUM STAT";"UNPAID",#N/A,FALSE,"AVG UNPD 2"}</definedName>
    <definedName name="temp5_3_1" hidden="1">{"PAIDLOSS",#N/A,FALSE,"PAIDLOSS";"INCLOSS",#N/A,FALSE,"INCLOSS";"pdcts",#N/A,FALSE,"PAIDCTS";"INCCTS",#N/A,FALSE,"INCCTS";"AVGCASE",#N/A,FALSE,"AVG CASE";"SUM",#N/A,FALSE,"SUM STAT";"UNPAID",#N/A,FALSE,"AVG UNPD 2"}</definedName>
    <definedName name="temp5_3_2" hidden="1">{"PAIDLOSS",#N/A,FALSE,"PAIDLOSS";"INCLOSS",#N/A,FALSE,"INCLOSS";"pdcts",#N/A,FALSE,"PAIDCTS";"INCCTS",#N/A,FALSE,"INCCTS";"AVGCASE",#N/A,FALSE,"AVG CASE";"SUM",#N/A,FALSE,"SUM STAT";"UNPAID",#N/A,FALSE,"AVG UNPD 2"}</definedName>
    <definedName name="temp5_3_3" hidden="1">{"PAIDLOSS",#N/A,FALSE,"PAIDLOSS";"INCLOSS",#N/A,FALSE,"INCLOSS";"pdcts",#N/A,FALSE,"PAIDCTS";"INCCTS",#N/A,FALSE,"INCCTS";"AVGCASE",#N/A,FALSE,"AVG CASE";"SUM",#N/A,FALSE,"SUM STAT";"UNPAID",#N/A,FALSE,"AVG UNPD 2"}</definedName>
    <definedName name="temp5_3_4" hidden="1">{"PAIDLOSS",#N/A,FALSE,"PAIDLOSS";"INCLOSS",#N/A,FALSE,"INCLOSS";"pdcts",#N/A,FALSE,"PAIDCTS";"INCCTS",#N/A,FALSE,"INCCTS";"AVGCASE",#N/A,FALSE,"AVG CASE";"SUM",#N/A,FALSE,"SUM STAT";"UNPAID",#N/A,FALSE,"AVG UNPD 2"}</definedName>
    <definedName name="temp5_3_5" hidden="1">{"PAIDLOSS",#N/A,FALSE,"PAIDLOSS";"INCLOSS",#N/A,FALSE,"INCLOSS";"pdcts",#N/A,FALSE,"PAIDCTS";"INCCTS",#N/A,FALSE,"INCCTS";"AVGCASE",#N/A,FALSE,"AVG CASE";"SUM",#N/A,FALSE,"SUM STAT";"UNPAID",#N/A,FALSE,"AVG UNPD 2"}</definedName>
    <definedName name="temp5_4" hidden="1">{"PAIDLOSS",#N/A,FALSE,"PAIDLOSS";"INCLOSS",#N/A,FALSE,"INCLOSS";"pdcts",#N/A,FALSE,"PAIDCTS";"INCCTS",#N/A,FALSE,"INCCTS";"AVGCASE",#N/A,FALSE,"AVG CASE";"SUM",#N/A,FALSE,"SUM STAT";"UNPAID",#N/A,FALSE,"AVG UNPD 2"}</definedName>
    <definedName name="temp5_4_1" hidden="1">{"PAIDLOSS",#N/A,FALSE,"PAIDLOSS";"INCLOSS",#N/A,FALSE,"INCLOSS";"pdcts",#N/A,FALSE,"PAIDCTS";"INCCTS",#N/A,FALSE,"INCCTS";"AVGCASE",#N/A,FALSE,"AVG CASE";"SUM",#N/A,FALSE,"SUM STAT";"UNPAID",#N/A,FALSE,"AVG UNPD 2"}</definedName>
    <definedName name="temp5_4_2" hidden="1">{"PAIDLOSS",#N/A,FALSE,"PAIDLOSS";"INCLOSS",#N/A,FALSE,"INCLOSS";"pdcts",#N/A,FALSE,"PAIDCTS";"INCCTS",#N/A,FALSE,"INCCTS";"AVGCASE",#N/A,FALSE,"AVG CASE";"SUM",#N/A,FALSE,"SUM STAT";"UNPAID",#N/A,FALSE,"AVG UNPD 2"}</definedName>
    <definedName name="temp5_4_3" hidden="1">{"PAIDLOSS",#N/A,FALSE,"PAIDLOSS";"INCLOSS",#N/A,FALSE,"INCLOSS";"pdcts",#N/A,FALSE,"PAIDCTS";"INCCTS",#N/A,FALSE,"INCCTS";"AVGCASE",#N/A,FALSE,"AVG CASE";"SUM",#N/A,FALSE,"SUM STAT";"UNPAID",#N/A,FALSE,"AVG UNPD 2"}</definedName>
    <definedName name="temp5_4_4" hidden="1">{"PAIDLOSS",#N/A,FALSE,"PAIDLOSS";"INCLOSS",#N/A,FALSE,"INCLOSS";"pdcts",#N/A,FALSE,"PAIDCTS";"INCCTS",#N/A,FALSE,"INCCTS";"AVGCASE",#N/A,FALSE,"AVG CASE";"SUM",#N/A,FALSE,"SUM STAT";"UNPAID",#N/A,FALSE,"AVG UNPD 2"}</definedName>
    <definedName name="temp5_4_5" hidden="1">{"PAIDLOSS",#N/A,FALSE,"PAIDLOSS";"INCLOSS",#N/A,FALSE,"INCLOSS";"pdcts",#N/A,FALSE,"PAIDCTS";"INCCTS",#N/A,FALSE,"INCCTS";"AVGCASE",#N/A,FALSE,"AVG CASE";"SUM",#N/A,FALSE,"SUM STAT";"UNPAID",#N/A,FALSE,"AVG UNPD 2"}</definedName>
    <definedName name="temp5_5" hidden="1">{"PAIDLOSS",#N/A,FALSE,"PAIDLOSS";"INCLOSS",#N/A,FALSE,"INCLOSS";"pdcts",#N/A,FALSE,"PAIDCTS";"INCCTS",#N/A,FALSE,"INCCTS";"AVGCASE",#N/A,FALSE,"AVG CASE";"SUM",#N/A,FALSE,"SUM STAT";"UNPAID",#N/A,FALSE,"AVG UNPD 2"}</definedName>
    <definedName name="temp5_5_1" hidden="1">{"PAIDLOSS",#N/A,FALSE,"PAIDLOSS";"INCLOSS",#N/A,FALSE,"INCLOSS";"pdcts",#N/A,FALSE,"PAIDCTS";"INCCTS",#N/A,FALSE,"INCCTS";"AVGCASE",#N/A,FALSE,"AVG CASE";"SUM",#N/A,FALSE,"SUM STAT";"UNPAID",#N/A,FALSE,"AVG UNPD 2"}</definedName>
    <definedName name="temp5_5_2" hidden="1">{"PAIDLOSS",#N/A,FALSE,"PAIDLOSS";"INCLOSS",#N/A,FALSE,"INCLOSS";"pdcts",#N/A,FALSE,"PAIDCTS";"INCCTS",#N/A,FALSE,"INCCTS";"AVGCASE",#N/A,FALSE,"AVG CASE";"SUM",#N/A,FALSE,"SUM STAT";"UNPAID",#N/A,FALSE,"AVG UNPD 2"}</definedName>
    <definedName name="temp5_5_3" hidden="1">{"PAIDLOSS",#N/A,FALSE,"PAIDLOSS";"INCLOSS",#N/A,FALSE,"INCLOSS";"pdcts",#N/A,FALSE,"PAIDCTS";"INCCTS",#N/A,FALSE,"INCCTS";"AVGCASE",#N/A,FALSE,"AVG CASE";"SUM",#N/A,FALSE,"SUM STAT";"UNPAID",#N/A,FALSE,"AVG UNPD 2"}</definedName>
    <definedName name="temp5_5_4" hidden="1">{"PAIDLOSS",#N/A,FALSE,"PAIDLOSS";"INCLOSS",#N/A,FALSE,"INCLOSS";"pdcts",#N/A,FALSE,"PAIDCTS";"INCCTS",#N/A,FALSE,"INCCTS";"AVGCASE",#N/A,FALSE,"AVG CASE";"SUM",#N/A,FALSE,"SUM STAT";"UNPAID",#N/A,FALSE,"AVG UNPD 2"}</definedName>
    <definedName name="temp5_5_5" hidden="1">{"PAIDLOSS",#N/A,FALSE,"PAIDLOSS";"INCLOSS",#N/A,FALSE,"INCLOSS";"pdcts",#N/A,FALSE,"PAIDCTS";"INCCTS",#N/A,FALSE,"INCCTS";"AVGCASE",#N/A,FALSE,"AVG CASE";"SUM",#N/A,FALSE,"SUM STAT";"UNPAID",#N/A,FALSE,"AVG UNPD 2"}</definedName>
    <definedName name="temp6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7" hidden="1">{"Summary",#N/A,FALSE,"Summary";"Summary Diagnotics",#N/A,FALSE,"Summary"}</definedName>
    <definedName name="temp7_1" hidden="1">{"Summary",#N/A,FALSE,"Summary";"Summary Diagnotics",#N/A,FALSE,"Summary"}</definedName>
    <definedName name="temp7_1_1" hidden="1">{"Summary",#N/A,FALSE,"Summary";"Summary Diagnotics",#N/A,FALSE,"Summary"}</definedName>
    <definedName name="temp7_1_2" hidden="1">{"Summary",#N/A,FALSE,"Summary";"Summary Diagnotics",#N/A,FALSE,"Summary"}</definedName>
    <definedName name="temp7_1_3" hidden="1">{"Summary",#N/A,FALSE,"Summary";"Summary Diagnotics",#N/A,FALSE,"Summary"}</definedName>
    <definedName name="temp7_1_4" hidden="1">{"Summary",#N/A,FALSE,"Summary";"Summary Diagnotics",#N/A,FALSE,"Summary"}</definedName>
    <definedName name="temp7_1_5" hidden="1">{"Summary",#N/A,FALSE,"Summary";"Summary Diagnotics",#N/A,FALSE,"Summary"}</definedName>
    <definedName name="temp7_2" hidden="1">{"Summary",#N/A,FALSE,"Summary";"Summary Diagnotics",#N/A,FALSE,"Summary"}</definedName>
    <definedName name="temp7_2_1" hidden="1">{"Summary",#N/A,FALSE,"Summary";"Summary Diagnotics",#N/A,FALSE,"Summary"}</definedName>
    <definedName name="temp7_2_2" hidden="1">{"Summary",#N/A,FALSE,"Summary";"Summary Diagnotics",#N/A,FALSE,"Summary"}</definedName>
    <definedName name="temp7_2_3" hidden="1">{"Summary",#N/A,FALSE,"Summary";"Summary Diagnotics",#N/A,FALSE,"Summary"}</definedName>
    <definedName name="temp7_2_4" hidden="1">{"Summary",#N/A,FALSE,"Summary";"Summary Diagnotics",#N/A,FALSE,"Summary"}</definedName>
    <definedName name="temp7_2_5" hidden="1">{"Summary",#N/A,FALSE,"Summary";"Summary Diagnotics",#N/A,FALSE,"Summary"}</definedName>
    <definedName name="temp7_3" hidden="1">{"Summary",#N/A,FALSE,"Summary";"Summary Diagnotics",#N/A,FALSE,"Summary"}</definedName>
    <definedName name="temp7_3_1" hidden="1">{"Summary",#N/A,FALSE,"Summary";"Summary Diagnotics",#N/A,FALSE,"Summary"}</definedName>
    <definedName name="temp7_3_2" hidden="1">{"Summary",#N/A,FALSE,"Summary";"Summary Diagnotics",#N/A,FALSE,"Summary"}</definedName>
    <definedName name="temp7_3_3" hidden="1">{"Summary",#N/A,FALSE,"Summary";"Summary Diagnotics",#N/A,FALSE,"Summary"}</definedName>
    <definedName name="temp7_3_4" hidden="1">{"Summary",#N/A,FALSE,"Summary";"Summary Diagnotics",#N/A,FALSE,"Summary"}</definedName>
    <definedName name="temp7_3_5" hidden="1">{"Summary",#N/A,FALSE,"Summary";"Summary Diagnotics",#N/A,FALSE,"Summary"}</definedName>
    <definedName name="temp7_4" hidden="1">{"Summary",#N/A,FALSE,"Summary";"Summary Diagnotics",#N/A,FALSE,"Summary"}</definedName>
    <definedName name="temp7_4_1" hidden="1">{"Summary",#N/A,FALSE,"Summary";"Summary Diagnotics",#N/A,FALSE,"Summary"}</definedName>
    <definedName name="temp7_4_2" hidden="1">{"Summary",#N/A,FALSE,"Summary";"Summary Diagnotics",#N/A,FALSE,"Summary"}</definedName>
    <definedName name="temp7_4_3" hidden="1">{"Summary",#N/A,FALSE,"Summary";"Summary Diagnotics",#N/A,FALSE,"Summary"}</definedName>
    <definedName name="temp7_4_4" hidden="1">{"Summary",#N/A,FALSE,"Summary";"Summary Diagnotics",#N/A,FALSE,"Summary"}</definedName>
    <definedName name="temp7_4_5" hidden="1">{"Summary",#N/A,FALSE,"Summary";"Summary Diagnotics",#N/A,FALSE,"Summary"}</definedName>
    <definedName name="temp7_5" hidden="1">{"Summary",#N/A,FALSE,"Summary";"Summary Diagnotics",#N/A,FALSE,"Summary"}</definedName>
    <definedName name="temp7_5_1" hidden="1">{"Summary",#N/A,FALSE,"Summary";"Summary Diagnotics",#N/A,FALSE,"Summary"}</definedName>
    <definedName name="temp7_5_2" hidden="1">{"Summary",#N/A,FALSE,"Summary";"Summary Diagnotics",#N/A,FALSE,"Summary"}</definedName>
    <definedName name="temp7_5_3" hidden="1">{"Summary",#N/A,FALSE,"Summary";"Summary Diagnotics",#N/A,FALSE,"Summary"}</definedName>
    <definedName name="temp7_5_4" hidden="1">{"Summary",#N/A,FALSE,"Summary";"Summary Diagnotics",#N/A,FALSE,"Summary"}</definedName>
    <definedName name="temp7_5_5" hidden="1">{"Summary",#N/A,FALSE,"Summary";"Summary Diagnotics",#N/A,FALSE,"Summary"}</definedName>
    <definedName name="temp8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9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late">#REF!</definedName>
    <definedName name="Template_Fil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lateVersion" hidden="1">#REF!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xxx">0</definedName>
    <definedName name="Ten_Cashflow">#REF!</definedName>
    <definedName name="teq" hidden="1">{#N/A,#N/A,FALSE,"Pharm";#N/A,#N/A,FALSE,"WWCM"}</definedName>
    <definedName name="teq_1" hidden="1">{#N/A,#N/A,FALSE,"Pharm";#N/A,#N/A,FALSE,"WWCM"}</definedName>
    <definedName name="teq_2" hidden="1">{#N/A,#N/A,FALSE,"Pharm";#N/A,#N/A,FALSE,"WWCM"}</definedName>
    <definedName name="teq_3" hidden="1">{#N/A,#N/A,FALSE,"Pharm";#N/A,#N/A,FALSE,"WWCM"}</definedName>
    <definedName name="teq_4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2" hidden="1">{#N/A,#N/A,FALSE,"Pharm";#N/A,#N/A,FALSE,"WWCM"}</definedName>
    <definedName name="Tequin_3" hidden="1">{#N/A,#N/A,FALSE,"Pharm";#N/A,#N/A,FALSE,"WWCM"}</definedName>
    <definedName name="Tequin_4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2" hidden="1">{#N/A,#N/A,FALSE,"REPORT"}</definedName>
    <definedName name="tequinol_3" hidden="1">{#N/A,#N/A,FALSE,"REPORT"}</definedName>
    <definedName name="tequinol_4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">#REF!</definedName>
    <definedName name="term_cf">#REF!</definedName>
    <definedName name="term_eq">#REF!</definedName>
    <definedName name="Term1">#REF!</definedName>
    <definedName name="Term1a">#REF!</definedName>
    <definedName name="Term1b">#REF!</definedName>
    <definedName name="Terminal">#REF!</definedName>
    <definedName name="Terminal_Growth">#REF!</definedName>
    <definedName name="Terminal_Growth_Rate">#REF!</definedName>
    <definedName name="Terminalrate">#REF!</definedName>
    <definedName name="TerminalValue">#REF!</definedName>
    <definedName name="Termrate">#REF!</definedName>
    <definedName name="tes2stb" hidden="1">{#N/A,#N/A,FALSE,"Monthly"}</definedName>
    <definedName name="tesg4" hidden="1">{"PAGE 1",#N/A,FALSE,"WEST_OT"}</definedName>
    <definedName name="test">#REF!</definedName>
    <definedName name="test_1" hidden="1">{#N/A,#N/A,FALSE,"Japan 2003";#N/A,#N/A,FALSE,"Sheet2"}</definedName>
    <definedName name="tes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0">#REF!</definedName>
    <definedName name="test022" hidden="1">{#N/A,#N/A,TRUE,"MAIN FT TERM";#N/A,#N/A,TRUE,"MCI  FT TERM ";#N/A,#N/A,TRUE,"OC12 EQV"}</definedName>
    <definedName name="test1" hidden="1">{"PAGE 1",#N/A,FALSE,"WEST_OT"}</definedName>
    <definedName name="test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16">#REF!</definedName>
    <definedName name="TEST17">#REF!</definedName>
    <definedName name="TEST18">#REF!</definedName>
    <definedName name="TEST19">#REF!</definedName>
    <definedName name="test2" hidden="1">{"PAGE 2",#N/A,FALSE,"WEST_OT"}</definedName>
    <definedName name="test2_1" hidden="1">{#N/A,#N/A,FALSE,"Japan 2003";#N/A,#N/A,FALSE,"Sheet2"}</definedName>
    <definedName name="test20" hidden="1">{"PAGE 1",#N/A,FALSE,"WEST_OT"}</definedName>
    <definedName name="test200">{"'1-TheatreBkgs'!$A$1:$L$102"}</definedName>
    <definedName name="test21" hidden="1">{"PAGE 1",#N/A,FALSE,"WEST_OT"}</definedName>
    <definedName name="test22" hidden="1">{"PAGE 1",#N/A,FALSE,"WEST_OT"}</definedName>
    <definedName name="test23" hidden="1">{"PAGE 1",#N/A,FALSE,"WEST_OT"}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2stb2" hidden="1">{#N/A,#N/A,FALSE,"Monthly"}</definedName>
    <definedName name="test3" hidden="1">{"PAGE 1",#N/A,FALSE,"WEST_OT"}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3" hidden="1">{"PAGE 1",#N/A,FALSE,"WEST_OT"}</definedName>
    <definedName name="test34" hidden="1">{"PAGE 1",#N/A,FALSE,"WEST_OT"}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{"PAGE 1",#N/A,FALSE,"WEST_OT"}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5" hidden="1">{"PAGE 1",#N/A,FALSE,"WEST_OT"}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Add">"Test RefersTo1"</definedName>
    <definedName name="testcapital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testcell1">#REF!</definedName>
    <definedName name="testcell2">#REF!</definedName>
    <definedName name="testcell3">#REF!</definedName>
    <definedName name="teste" hidden="1">{#N/A,#N/A,FALSE,"Pharm";#N/A,#N/A,FALSE,"WWCM"}</definedName>
    <definedName name="teste_1" hidden="1">{#N/A,#N/A,FALSE,"Pharm";#N/A,#N/A,FALSE,"WWCM"}</definedName>
    <definedName name="teste_2" hidden="1">{#N/A,#N/A,FALSE,"Pharm";#N/A,#N/A,FALSE,"WWCM"}</definedName>
    <definedName name="teste_3" hidden="1">{#N/A,#N/A,FALSE,"Pharm";#N/A,#N/A,FALSE,"WWCM"}</definedName>
    <definedName name="teste_4" hidden="1">{#N/A,#N/A,FALSE,"Pharm";#N/A,#N/A,FALSE,"WWCM"}</definedName>
    <definedName name="TESTHKEY">#REF!</definedName>
    <definedName name="TESTKEYS">#REF!</definedName>
    <definedName name="Testssss" hidden="1">{#N/A,#N/A,FALSE,"Sheet1"}</definedName>
    <definedName name="testtable">#REF!</definedName>
    <definedName name="TESTVKEY">#REF!</definedName>
    <definedName name="tete" hidden="1">{#N/A,#N/A,FALSE,"Calc";#N/A,#N/A,FALSE,"Sensitivity";#N/A,#N/A,FALSE,"LT Earn.Dil.";#N/A,#N/A,FALSE,"Dil. AVP"}</definedName>
    <definedName name="Texas">#REF!</definedName>
    <definedName name="TextBox1to1OnOff">#REF!</definedName>
    <definedName name="TextMonthN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>4</definedName>
    <definedName name="tf" hidden="1">{"Performance Details",#N/A,FALSE,"Current Yr";"Performance Details",#N/A,FALSE,"Budget";"Performance Details",#N/A,FALSE,"Prior Year"}</definedName>
    <definedName name="TF3_E">#REF!</definedName>
    <definedName name="TF3M">#REF!</definedName>
    <definedName name="TF4_E">#REF!</definedName>
    <definedName name="TF6_HD">#REF!</definedName>
    <definedName name="TF7_E">#REF!</definedName>
    <definedName name="TF7_HD">#REF!</definedName>
    <definedName name="TF71_E">#REF!</definedName>
    <definedName name="TF71_HD">#REF!</definedName>
    <definedName name="TF71M">#REF!</definedName>
    <definedName name="TF72_E">#REF!</definedName>
    <definedName name="TF72_HD">#REF!</definedName>
    <definedName name="TF72M">#REF!</definedName>
    <definedName name="TF73_E">#REF!</definedName>
    <definedName name="TF73_HD">#REF!</definedName>
    <definedName name="TF73M">#REF!</definedName>
    <definedName name="TF74_E">#REF!</definedName>
    <definedName name="TF74_HD">#REF!</definedName>
    <definedName name="TF74M">#REF!</definedName>
    <definedName name="TF7M">#REF!</definedName>
    <definedName name="t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fhtyh" hidden="1">{#N/A,#N/A,FALSE,"Aging Summary";#N/A,#N/A,FALSE,"Ratio Analysis";#N/A,#N/A,FALSE,"Test 120 Day Accts";#N/A,#N/A,FALSE,"Tickmarks"}</definedName>
    <definedName name="TGHG" hidden="1">{#N/A,#N/A,FALSE,"SUMMARY";#N/A,#N/A,FALSE,"SUMMARY"}</definedName>
    <definedName name="tgt">#REF!</definedName>
    <definedName name="TGTF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e_offering">#REF!</definedName>
    <definedName name="TheLoGo" hidden="1">"Picture 2"</definedName>
    <definedName name="Thermalex__Inc.">"bs assets"</definedName>
    <definedName name="thi" hidden="1">{"'Leading KPI'!$A$1:$P$33","'Leading KPI'!$A$1:$P$33"}</definedName>
    <definedName name="thierry" hidden="1">{"Totax",#N/A,FALSE,"Sheet1";#N/A,#N/A,FALSE,"Law Output"}</definedName>
    <definedName name="this_gross">#REF!</definedName>
    <definedName name="this_net">#REF!</definedName>
    <definedName name="this_wgt_gross">#REF!</definedName>
    <definedName name="this_wgt_net">#REF!</definedName>
    <definedName name="Thousand">#REF!</definedName>
    <definedName name="Thousands">#REF!</definedName>
    <definedName name="three" hidden="1">#REF!,#REF!</definedName>
    <definedName name="Threeyr_Data" hidden="1">#REF!</definedName>
    <definedName name="Thru07_sqft_rate">#REF!</definedName>
    <definedName name="Thru10_sqft_rate">#REF!</definedName>
    <definedName name="thth" hidden="1">{#N/A,#N/A,FALSE,"Calc";#N/A,#N/A,FALSE,"Sensitivity";#N/A,#N/A,FALSE,"LT Earn.Dil.";#N/A,#N/A,FALSE,"Dil. AVP"}</definedName>
    <definedName name="thyt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ick">#REF!</definedName>
    <definedName name="ticker">OFFSET(#REF!,1,0,COUNTA(#REF!)-1,1)</definedName>
    <definedName name="TickerNumber">#REF!</definedName>
    <definedName name="Tickers">#REF!</definedName>
    <definedName name="Tickers1">#REF!,#REF!</definedName>
    <definedName name="tickname" hidden="1">#REF!</definedName>
    <definedName name="tim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e">#REF!</definedName>
    <definedName name="TimePct">#REF!</definedName>
    <definedName name="timeseries">#REF!</definedName>
    <definedName name="timespanq">#REF!</definedName>
    <definedName name="titel">#REF!</definedName>
    <definedName name="title">#REF!</definedName>
    <definedName name="Title_1">#REF!</definedName>
    <definedName name="Title_2">#REF!</definedName>
    <definedName name="Title_3">#REF!</definedName>
    <definedName name="Title_5">#REF!</definedName>
    <definedName name="TITLE1">#REF!</definedName>
    <definedName name="TITLE2">#REF!</definedName>
    <definedName name="titlep">#REF!</definedName>
    <definedName name="TJUMMEJ">'[53]ביצוע שנתי 97'!$S$9:$S$78,'[53]ביצוע שנתי 97'!$U$9:$U$78,'[53]ביצוע שנתי 97'!$X$9:$AC$78,'[53]ביצוע שנתי 97'!$AJ$9:$AM$78</definedName>
    <definedName name="tjummejir">'[53]ביצוע שנתי 97'!$U$9:$U$78,'[53]ביצוע שנתי 97'!$X$9:$AB$78,'[53]ביצוע שנתי 97'!$AC$9:$AM$78</definedName>
    <definedName name="TK">#REF!</definedName>
    <definedName name="TKH_life">#REF!</definedName>
    <definedName name="tkm">#REF!</definedName>
    <definedName name="TKM_DCF">#REF!</definedName>
    <definedName name="TL">#REF!</definedName>
    <definedName name="TLG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LV">#REF!</definedName>
    <definedName name="tm" hidden="1">{"ICD Details",#N/A,FALSE,"Current Yr";"ICD Details",#N/A,FALSE,"Budget";"ICD Details",#N/A,FALSE,"Prior Year"}</definedName>
    <definedName name="TM1REBUILDOPTION">1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_Hyp_BS">#REF!,#REF!,#REF!,#REF!,#REF!,#REF!,#REF!,#REF!,#REF!,#REF!,#REF!,#REF!</definedName>
    <definedName name="To_Hyp_PL">#REF!,#REF!,#REF!,#REF!,#REF!,#REF!,#REF!,#REF!,#REF!,#REF!,#REF!,#REF!</definedName>
    <definedName name="toc_correct_report_name" hidden="1">#REF!</definedName>
    <definedName name="ToD">#REF!</definedName>
    <definedName name="Toggle">#REF!</definedName>
    <definedName name="TOJan06" hidden="1">#REF!</definedName>
    <definedName name="ToldPrice">#REF!</definedName>
    <definedName name="tom" hidden="1">{#N/A,#N/A,FALSE,"מאזן בוחן";"כל_מאזן_בוחן",#N/A,FALSE,"מאזן בוחן"}</definedName>
    <definedName name="TOP">#REF!</definedName>
    <definedName name="Top_Left_Cell">#REF!</definedName>
    <definedName name="Top_Using_Other">#REF!</definedName>
    <definedName name="Top_Using_Recruiting_Firm">#REF!</definedName>
    <definedName name="TopBonus">#REF!</definedName>
    <definedName name="TOPFBTDEC0506" hidden="1">{#N/A,#N/A,FALSE,"PMTABB";#N/A,#N/A,FALSE,"PMTABB"}</definedName>
    <definedName name="TopLevelRecruiting">#REF!</definedName>
    <definedName name="Topography">#REF!</definedName>
    <definedName name="TORRES" hidden="1">{#N/A,#N/A,FALSE,"Monthly"}</definedName>
    <definedName name="torres2" hidden="1">{#N/A,#N/A,FALSE,"Monthly"}</definedName>
    <definedName name="toss">#REF!</definedName>
    <definedName name="toss2">#REF!</definedName>
    <definedName name="TOT.Rcpts">#REF!</definedName>
    <definedName name="Tot_knw_Xfoot">#REF!</definedName>
    <definedName name="Tot_lik_Xfoot">#REF!</definedName>
    <definedName name="Total">#REF!</definedName>
    <definedName name="total.cost.1">#REF!</definedName>
    <definedName name="total.cost.10">#REF!</definedName>
    <definedName name="total.cost.11">#REF!</definedName>
    <definedName name="total.cost.12">#REF!</definedName>
    <definedName name="total.cost.13">#REF!</definedName>
    <definedName name="total.cost.14">#REF!</definedName>
    <definedName name="total.cost.15">#REF!</definedName>
    <definedName name="total.cost.2">#REF!</definedName>
    <definedName name="total.cost.3">#REF!</definedName>
    <definedName name="total.cost.4">#REF!</definedName>
    <definedName name="total.cost.5">#REF!</definedName>
    <definedName name="total.cost.6">#REF!</definedName>
    <definedName name="total.cost.7">#REF!</definedName>
    <definedName name="total.cost.8">#REF!</definedName>
    <definedName name="total.cost.9">#REF!</definedName>
    <definedName name="total.iprd.remaining.revenue">#REF!</definedName>
    <definedName name="Total__US">#REF!</definedName>
    <definedName name="total_a">#REF!</definedName>
    <definedName name="TOTAL_ANNUAL_VALUE">Investor_Deck_Calculations!$D$93</definedName>
    <definedName name="total_assets">#REF!</definedName>
    <definedName name="Total_Assets_1">#REF!</definedName>
    <definedName name="Total_Assets_2">#REF!</definedName>
    <definedName name="Total_Assets_3">#REF!</definedName>
    <definedName name="Total_Assets_4">#REF!</definedName>
    <definedName name="Total_Assets_5">#REF!</definedName>
    <definedName name="Total_CapEx">#REF!</definedName>
    <definedName name="Total_Cashflow">#REF!</definedName>
    <definedName name="TOTAL_CBU">#REF!</definedName>
    <definedName name="Total_Consideration_Accounting_Basis">#REF!</definedName>
    <definedName name="Total_cost" localSheetId="1">IFERROR(-([0]!Monthly_payment*Length_of_loan__in_months)+(Down_payment+Trade_in_value), "")</definedName>
    <definedName name="Total_cost" localSheetId="6">IFERROR(-([0]!Monthly_payment*Length_of_loan__in_months)+(Down_payment+Trade_in_value), "")</definedName>
    <definedName name="Total_cost">IFERROR(-(Monthly_payment*Length_of_loan__in_months)+(Down_payment+Trade_in_value), "")</definedName>
    <definedName name="Total_cost_of_emplyoment">#REF!</definedName>
    <definedName name="Total_Current_Assets">#REF!</definedName>
    <definedName name="Total_Current_Liabilities">#REF!</definedName>
    <definedName name="Total_Current_Prod._TKH_sales">#REF!</definedName>
    <definedName name="Total_Debt">#REF!</definedName>
    <definedName name="Total_Debts">#REF!</definedName>
    <definedName name="Total_Depreciation">#REF!</definedName>
    <definedName name="Total_Direct_Costs">#REF!</definedName>
    <definedName name="Total_EBIT_Margin">#REF!</definedName>
    <definedName name="Total_employment_cost">#REF!</definedName>
    <definedName name="Total_GMPerc">#REF!</definedName>
    <definedName name="Total_HC_By_Month_Table">#REF!</definedName>
    <definedName name="Total_HP">#REF!</definedName>
    <definedName name="Total_Liabilities_1">#REF!</definedName>
    <definedName name="Total_Liabilities_2">#REF!</definedName>
    <definedName name="Total_Liabilities_3">#REF!</definedName>
    <definedName name="Total_Liabilities_4">#REF!</definedName>
    <definedName name="Total_Liabilities_5">#REF!</definedName>
    <definedName name="Total_Long_Term_assets">#REF!</definedName>
    <definedName name="Total_Long_Term_Liabilities">#REF!</definedName>
    <definedName name="Total_M">#REF!</definedName>
    <definedName name="Total_M_S">#REF!</definedName>
    <definedName name="Total_Mobile">#REF!</definedName>
    <definedName name="Total_no_risk_IPRD_TKH_sales">#REF!</definedName>
    <definedName name="Total_no_risk_TKH_sales">#REF!</definedName>
    <definedName name="Total_OP_MM">#REF!</definedName>
    <definedName name="total_outstanding">#REF!</definedName>
    <definedName name="Total_Portfolio_Cashflow">#REF!</definedName>
    <definedName name="Total_Purchase_return">#REF!</definedName>
    <definedName name="TOTAL_RAISED">Investor_Deck_Calculations!$D$8</definedName>
    <definedName name="total_rcn">#REF!</definedName>
    <definedName name="Total_Revenue">#REF!</definedName>
    <definedName name="Total_risk_adj_IPRD_TKH_sales">#REF!</definedName>
    <definedName name="Total_risk_adjusted_TKH_sales">#REF!</definedName>
    <definedName name="Total_Sales">#REF!</definedName>
    <definedName name="total_sales__no_risk_adjustment">#REF!</definedName>
    <definedName name="Total_Sales_pub">#REF!</definedName>
    <definedName name="Total_sales_pub2">#REF!</definedName>
    <definedName name="Total_Volume__GB">#REF!</definedName>
    <definedName name="Total_Working_Capital">#REF!</definedName>
    <definedName name="TotalAssets">#REF!</definedName>
    <definedName name="TOTALCIA999">#REF!</definedName>
    <definedName name="TotalCredit">#REF!</definedName>
    <definedName name="TotalCurrentAssets">#REF!</definedName>
    <definedName name="TotalCurrentLiabilities">#REF!</definedName>
    <definedName name="TotalDebit">#REF!</definedName>
    <definedName name="TotalDebt">#REF!</definedName>
    <definedName name="TOTALDISCOUNT">#REF!</definedName>
    <definedName name="TotalEquityValue">#REF!</definedName>
    <definedName name="totalgross">#REF!</definedName>
    <definedName name="TotalLiabilities">#REF!</definedName>
    <definedName name="TotalLiabilitiesAndEquity">#REF!</definedName>
    <definedName name="TotalNetUnweighted">#REF!</definedName>
    <definedName name="TotalNetWeighted">#REF!</definedName>
    <definedName name="TotalPref">#REF!</definedName>
    <definedName name="TotalPreferred">#REF!</definedName>
    <definedName name="Totals">#REF!</definedName>
    <definedName name="TotalSharesOutstanding">#REF!</definedName>
    <definedName name="TotalUnweighted">#REF!</definedName>
    <definedName name="TotalWeighted">#REF!</definedName>
    <definedName name="TOTBALANCE">#REF!</definedName>
    <definedName name="totcap" hidden="1">#REF!,#REF!,#REF!,#REF!</definedName>
    <definedName name="TOTCIA98MES">#REF!</definedName>
    <definedName name="TOTCIA99MES">#REF!</definedName>
    <definedName name="totcomp">#REF!</definedName>
    <definedName name="totday">#REF!</definedName>
    <definedName name="tou" hidden="1">{#N/A,#N/A,TRUE,"TransPrcd 1";#N/A,#N/A,TRUE,"TransPrcd 2";#N/A,#N/A,TRUE,"TransPrcd 3"}</definedName>
    <definedName name="tp">#REF!</definedName>
    <definedName name="TP_Footer_Path">"S:\53676\05Ret\Valuations\ERISA and FAS results\"</definedName>
    <definedName name="TP_Footer_User">"Dylan Moser"</definedName>
    <definedName name="TP_Footer_Version">"v4.00"</definedName>
    <definedName name="Tq2Price">#REF!</definedName>
    <definedName name="tqmp10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raAbro">#REF!</definedName>
    <definedName name="TraAbroDay">#REF!</definedName>
    <definedName name="TraAbroDom">#REF!</definedName>
    <definedName name="TRACTION_MULTIPLE">Investor_Deck_Calculations!$D$3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mark_discrate">#REF!</definedName>
    <definedName name="Trademark_life">#REF!</definedName>
    <definedName name="trademark_taxrate">#REF!</definedName>
    <definedName name="trademark_toggle">#REF!</definedName>
    <definedName name="Trademarks_return">#REF!</definedName>
    <definedName name="trademarkscost">#REF!</definedName>
    <definedName name="trademarksnbv">#REF!</definedName>
    <definedName name="tradename">#REF!</definedName>
    <definedName name="Tradename_mark_Royalty.ip1">#REF!</definedName>
    <definedName name="Tradename_Royalty_Rate">#REF!</definedName>
    <definedName name="TradenameTax">#REF!</definedName>
    <definedName name="TradeTax97">#REF!</definedName>
    <definedName name="TRADEVALUE">#REF!</definedName>
    <definedName name="tradingcompar" hidden="1">{#N/A,#N/A,FALSE,"Trading-Mult ";#N/A,#N/A,FALSE,"Trading-Cap";#N/A,#N/A,FALSE,"Trading-Inc";#N/A,#N/A,FALSE,"Cash Flow";#N/A,#N/A,FALSE,"M&amp;A info"}</definedName>
    <definedName name="TraditionalPRNPage1">#REF!</definedName>
    <definedName name="TraditionalPRNPage2">#REF!</definedName>
    <definedName name="TraditionalPRNPage3">#REF!</definedName>
    <definedName name="Traffilog">#REF!</definedName>
    <definedName name="train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TRAINING">#REF!</definedName>
    <definedName name="Training_COGS">'[10]GL-PC'!#REF!</definedName>
    <definedName name="Training_G_A">'[10]GL-PC'!#REF!</definedName>
    <definedName name="Training_R_D">'[10]GL-PC'!#REF!</definedName>
    <definedName name="TrainSked">#REF!</definedName>
    <definedName name="Trainsked2">#REF!</definedName>
    <definedName name="tran">#REF!</definedName>
    <definedName name="Traneleurope">#REF!</definedName>
    <definedName name="TRANS">#REF!</definedName>
    <definedName name="trans_bank">#REF!</definedName>
    <definedName name="Trans_other">#REF!</definedName>
    <definedName name="trans2">#REF!</definedName>
    <definedName name="Transactions">[0]!Transactions</definedName>
    <definedName name="Transcoder_server_no._of_instalations___CMG">#REF!</definedName>
    <definedName name="Transcoder_server_no._of_instalations___Ericsson___global">#REF!</definedName>
    <definedName name="Transcoder_server_no._of_instalations___Ericsson_Italy">#REF!</definedName>
    <definedName name="Transcoder_server_no._of_instalations___Ericsson_Spain">#REF!</definedName>
    <definedName name="Transcoder_server_no._of_instalations___Excem_France">#REF!</definedName>
    <definedName name="Transcoder_server_no._of_instalations___Excem_Spain">#REF!</definedName>
    <definedName name="Transcoder_server_no._of_instalations___Mitsui__BSI">#REF!</definedName>
    <definedName name="Transcoder_server_no._of_instalations___Other_1">#REF!</definedName>
    <definedName name="Transcoder_server_no._of_instalations___Other_2">#REF!</definedName>
    <definedName name="Transcoder_server_no._of_instalations___Other_3">#REF!</definedName>
    <definedName name="Transcoder_server_no._of_instalations___SchlumbergerSema">#REF!</definedName>
    <definedName name="Transcoder_server_no._of_instalations___Sony__NSBCE">#REF!</definedName>
    <definedName name="Transcoder_server_no._of_instalations___Technomen">#REF!</definedName>
    <definedName name="Transcoder_server_no._of_instalations___Unisys">#REF!</definedName>
    <definedName name="Transcoder_server_no._of_units___CMG">#REF!</definedName>
    <definedName name="Transcoder_server_no._of_units___Ericsson___global">#REF!</definedName>
    <definedName name="Transcoder_server_no._of_units___Ericsson_Italy">#REF!</definedName>
    <definedName name="Transcoder_server_no._of_units___Ericsson_Spain">#REF!</definedName>
    <definedName name="Transcoder_server_no._of_units___Excem_France">#REF!</definedName>
    <definedName name="Transcoder_server_no._of_units___Excem_Spain">#REF!</definedName>
    <definedName name="Transcoder_server_no._of_units___Mitsui__BSI">#REF!</definedName>
    <definedName name="Transcoder_server_no._of_units___Other_1">#REF!</definedName>
    <definedName name="Transcoder_server_no._of_units___Other_2">#REF!</definedName>
    <definedName name="Transcoder_server_no._of_units___Other_3">#REF!</definedName>
    <definedName name="Transcoder_server_no._of_units___SchlumbergerSema">#REF!</definedName>
    <definedName name="Transcoder_server_no._of_units___Sony__NSBCE">#REF!</definedName>
    <definedName name="Transcoder_server_no._of_units___Technomen">#REF!</definedName>
    <definedName name="Transcoder_server_no._of_units___Unisys">#REF!</definedName>
    <definedName name="Transportation_expense">'[10]GL-PC'!#REF!</definedName>
    <definedName name="travel">#REF!</definedName>
    <definedName name="Travel___Domestic_COGS">'[10]GL-PC'!#REF!</definedName>
    <definedName name="Travel___Domestic_G_A">'[10]GL-PC'!#REF!</definedName>
    <definedName name="Travel___Domestic_R_D">'[10]GL-PC'!#REF!</definedName>
    <definedName name="Travel___Domestic_S_M">'[10]GL-PC'!#REF!</definedName>
    <definedName name="Travel_abroad_COGS">'[10]GL-PC'!#REF!</definedName>
    <definedName name="Travel_abroad_G_A">'[10]GL-PC'!#REF!</definedName>
    <definedName name="Travel_abroad_R_D">#REF!</definedName>
    <definedName name="Travel_abroad_S_M">'[10]GL-PC'!#REF!</definedName>
    <definedName name="Travel_Cost">#REF!</definedName>
    <definedName name="Travel_G_A">'[10]GL-PC'!#REF!</definedName>
    <definedName name="TravelP2" hidden="1">{"yyyy",#N/A,FALSE,"A&amp;M (2)";"uuu",#N/A,FALSE,"A&amp;M (2)"}</definedName>
    <definedName name="Travels_Expenxes_Reimbursment">#REF!</definedName>
    <definedName name="travelusa">#REF!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#REF!</definedName>
    <definedName name="Treasury">#REF!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juy">{0,0,0,0;0,0,0,0;0,0,0,0;0,0,0,0;0,0,0,0}</definedName>
    <definedName name="Trend">{"'NPCGUIDELINES'!$A$1:$J$41"}</definedName>
    <definedName name="tres" hidden="1">{#N/A,#N/A,FALSE,"Sitio A";#N/A,#N/A,FALSE,"Rack Acceso  102.05";#N/A,#N/A,FALSE,"Rack DSX 102.06";#N/A,#N/A,FALSE,"DSX";#N/A,#N/A,FALSE,"Fuse Panel 102.05";#N/A,#N/A,FALSE,"Fuse Panel 102.06"}</definedName>
    <definedName name="TREW" hidden="1">#REF!</definedName>
    <definedName name="TRHTK" hidden="1">{#N/A,#N/A,TRUE,"רבעוני מעודכן";#N/A,#N/A,TRUE,"השוואת תקציבים";#N/A,#N/A,TRUE,"הכנסות";#N/A,#N/A,TRUE,"רגישות"}</definedName>
    <definedName name="Trial_Balance" hidden="1">#REF!</definedName>
    <definedName name="trial_balance_active">#REF!</definedName>
    <definedName name="trial_balance_p_l">#REF!</definedName>
    <definedName name="trial_balance_passive">#REF!</definedName>
    <definedName name="TRIAL10" hidden="1">{"SCH44",#N/A,FALSE,"5b5f";"SCH45",#N/A,FALSE,"5b5f"}</definedName>
    <definedName name="TRIAL11" hidden="1">{"sch56",#N/A,FALSE,"savings";"sch64",#N/A,FALSE,"savings"}</definedName>
    <definedName name="TRIAL12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3" hidden="1">{"SCH73",#N/A,FALSE,"eva";"SCH74",#N/A,FALSE,"eva";"SCH75",#N/A,FALSE,"eva"}</definedName>
    <definedName name="TRIAL14" hidden="1">{"SCH49",#N/A,FALSE,"eva"}</definedName>
    <definedName name="TRIAL15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6" hidden="1">{"SCH15",#N/A,FALSE,"SCH15,16,85,86";"SCH16",#N/A,FALSE,"SCH15,16,85,86";"SCH85",#N/A,FALSE,"SCH15,16,85,86";"SCH86",#N/A,FALSE,"SCH15,16,85,86"}</definedName>
    <definedName name="TRIAL17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8" hidden="1">{"SCH46",#N/A,FALSE,"sch46"}</definedName>
    <definedName name="TRIAL19" hidden="1">{"SCH51",#N/A,FALSE,"monthly"}</definedName>
    <definedName name="TRIAL20" hidden="1">{"SCH52",#N/A,FALSE,"sch52"}</definedName>
    <definedName name="TRIAL21" hidden="1">{"SCH29",#N/A,FALSE,"segments";"SCH30",#N/A,FALSE,"segments"}</definedName>
    <definedName name="TRIAL22" hidden="1">{"SCH27",#N/A,FALSE,"summary";"SCH39",#N/A,FALSE,"summary";"SCH41",#N/A,FALSE,"summary"}</definedName>
    <definedName name="TRIAL23" hidden="1">{"SCH54",#N/A,FALSE,"upside";"SCH55",#N/A,FALSE,"upside"}</definedName>
    <definedName name="TRIAL24" hidden="1">{"SCH47",#N/A,FALSE,"value";"sch48",#N/A,FALSE,"value"}</definedName>
    <definedName name="TRIAL25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30" hidden="1">{"SCH73",#N/A,FALSE,"eva";"SCH74",#N/A,FALSE,"eva";"SCH75",#N/A,FALSE,"eva"}</definedName>
    <definedName name="trial31" hidden="1">{"SCH44",#N/A,FALSE,"5b5f";"SCH45",#N/A,FALSE,"5b5f"}</definedName>
    <definedName name="trial32" hidden="1">{"SCH44",#N/A,FALSE,"5b5f";"SCH45",#N/A,FALSE,"5b5f"}</definedName>
    <definedName name="trial34" hidden="1">{"sch56",#N/A,FALSE,"savings";"sch64",#N/A,FALSE,"savings"}</definedName>
    <definedName name="trial35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6" hidden="1">{"SCH73",#N/A,FALSE,"eva";"SCH74",#N/A,FALSE,"eva";"SCH75",#N/A,FALSE,"eva"}</definedName>
    <definedName name="trial37" hidden="1">{"SCH49",#N/A,FALSE,"eva"}</definedName>
    <definedName name="trial38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9" hidden="1">{"SCH15",#N/A,FALSE,"SCH15,16,85,86";"SCH16",#N/A,FALSE,"SCH15,16,85,86";"SCH85",#N/A,FALSE,"SCH15,16,85,86";"SCH86",#N/A,FALSE,"SCH15,16,85,86"}</definedName>
    <definedName name="trial40" hidden="1">{"SCH15",#N/A,FALSE,"SCH15,16,85,86";"SCH16",#N/A,FALSE,"SCH15,16,85,86";"SCH85",#N/A,FALSE,"SCH15,16,85,86";"SCH86",#N/A,FALSE,"SCH15,16,85,86"}</definedName>
    <definedName name="trial41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2" hidden="1">{"SCH46",#N/A,FALSE,"sch46"}</definedName>
    <definedName name="trial43" hidden="1">{"SCH51",#N/A,FALSE,"monthly"}</definedName>
    <definedName name="trial44" hidden="1">{"SCH52",#N/A,FALSE,"sch52"}</definedName>
    <definedName name="trial45" hidden="1">{"SCH29",#N/A,FALSE,"segments";"SCH30",#N/A,FALSE,"segments"}</definedName>
    <definedName name="trial46" hidden="1">{"SCH27",#N/A,FALSE,"summary";"SCH39",#N/A,FALSE,"summary";"SCH41",#N/A,FALSE,"summary"}</definedName>
    <definedName name="trial47" hidden="1">{"SCH54",#N/A,FALSE,"upside";"SCH55",#N/A,FALSE,"upside"}</definedName>
    <definedName name="trial48" hidden="1">{"SCH47",#N/A,FALSE,"value";"sch48",#N/A,FALSE,"value"}</definedName>
    <definedName name="trial49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g1">#REF!</definedName>
    <definedName name="trig2">#REF!</definedName>
    <definedName name="trig3">#REF!</definedName>
    <definedName name="trig4">#REF!</definedName>
    <definedName name="trig5">#REF!</definedName>
    <definedName name="triger">[29]PL!$A$86</definedName>
    <definedName name="Trigger_cost">#REF!</definedName>
    <definedName name="Trigger_Cost_Min">#REF!</definedName>
    <definedName name="trigger_cost_np">#REF!</definedName>
    <definedName name="Trigger_Cost_Switching">#REF!</definedName>
    <definedName name="TRNR_015c629378554b2d89c11afea29746bb_664_1" hidden="1">#REF!</definedName>
    <definedName name="TRNR_09767a019a38446fbe55ad7e8f263239_683_1" hidden="1">#REF!</definedName>
    <definedName name="TRNR_0b5b44c4cbae4f159814143916c7a524_662_1" hidden="1">#REF!</definedName>
    <definedName name="TRNR_126f15ebf51a4daa9be4c7cee3e42190_678_1" hidden="1">#REF!</definedName>
    <definedName name="TRNR_1d58d745c23b43c388d34d04fb4d1b73_671_1" hidden="1">#REF!</definedName>
    <definedName name="TRNR_28e43b8e05bf4ed3abbdb0f395f17cad_679_1" hidden="1">#REF!</definedName>
    <definedName name="TRNR_2caeedcf19e6432ab4ab3c94e2c3e813_685_1" hidden="1">#REF!</definedName>
    <definedName name="TRNR_3b22e9dd74a14c86b9cd1f4a16488ab1_676_1" hidden="1">#REF!</definedName>
    <definedName name="TRNR_426233b4470c471dbaa4e79928f517dd_674_1" hidden="1">#REF!</definedName>
    <definedName name="TRNR_4271920ecda749deb27d8e17092d7c8a_673_1" hidden="1">#REF!</definedName>
    <definedName name="TRNR_64010eebf8034d409fdd4c10be755dbe_686_1" hidden="1">#REF!</definedName>
    <definedName name="TRNR_68f8578cb46f40bb85c34171f53ec036_670_1" hidden="1">#REF!</definedName>
    <definedName name="TRNR_6dbdd7e094074fc29205d42f40770b2e_686_1" hidden="1">#REF!</definedName>
    <definedName name="TRNR_845d5cf9f0f647a0af765a25670691d5_675_1" hidden="1">#REF!</definedName>
    <definedName name="TRNR_922cd24d19af46f4982febc160724ec6_669_1" hidden="1">#REF!</definedName>
    <definedName name="TRNR_92fb9ba518dc4610a713475692997e87_682_1" hidden="1">#REF!</definedName>
    <definedName name="TRNR_9e807c3ca0244b029973149e1c91c0db_666_1" hidden="1">#REF!</definedName>
    <definedName name="TRNR_b8675e1940e64dc387081bb75c4a4ed9_663_1" hidden="1">#REF!</definedName>
    <definedName name="TRNR_ccea6f63450e4e6c9eff0ef32602ff40_667_1" hidden="1">#REF!</definedName>
    <definedName name="TRNR_dcaa8da48551435b959a08977ef3c80f_681_1" hidden="1">#REF!</definedName>
    <definedName name="TRNR_dcfb7221585e464993ae2488f9ef34f5_677_1" hidden="1">#REF!</definedName>
    <definedName name="TRNR_ea74a8fc063542ceb7410031b19755a0_672_1" hidden="1">#REF!</definedName>
    <definedName name="TRNR_ecd09381a51f439c9bf790e5de9ea79d_668_1" hidden="1">#REF!</definedName>
    <definedName name="TRNR_ede3f8a7a8574d94bdb00344041202b7_665_1" hidden="1">#REF!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TRT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ryeuyit" hidden="1">{#N/A,#N/A,FALSE,"Pharm";#N/A,#N/A,FALSE,"WWCM"}</definedName>
    <definedName name="tryeuyit_1" hidden="1">{#N/A,#N/A,FALSE,"Pharm";#N/A,#N/A,FALSE,"WWCM"}</definedName>
    <definedName name="tryeuyit_2" hidden="1">{#N/A,#N/A,FALSE,"Pharm";#N/A,#N/A,FALSE,"WWCM"}</definedName>
    <definedName name="tryeuyit_3" hidden="1">{#N/A,#N/A,FALSE,"Pharm";#N/A,#N/A,FALSE,"WWCM"}</definedName>
    <definedName name="tryeuyit_4" hidden="1">{#N/A,#N/A,FALSE,"Pharm";#N/A,#N/A,FALSE,"WWCM"}</definedName>
    <definedName name="tryiuyui">{"'1-TheatreBkgs'!$A$1:$L$102"}</definedName>
    <definedName name="ts" hidden="1">{"oct_res_comm",#N/A,FALSE,"VarToBud"}</definedName>
    <definedName name="TSM">#REF!</definedName>
    <definedName name="TSq">#REF!</definedName>
    <definedName name="tt" hidden="1">{"'ID(2)'!$E$1:$N$4"}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ax">#REF!</definedName>
    <definedName name="ttcase">#REF!</definedName>
    <definedName name="TTDesiredLevelOfEvidenceItems">#REF!</definedName>
    <definedName name="tti" hidden="1">{"table",#N/A,FALSE,"COVER";"income_statement",#N/A,FALSE,"COVER"}</definedName>
    <definedName name="TtlCOGS">#REF!</definedName>
    <definedName name="TtlMgn">#REF!</definedName>
    <definedName name="TtlMisc">#REF!</definedName>
    <definedName name="TtlRev">#REF!</definedName>
    <definedName name="ttt">#REF!</definedName>
    <definedName name="ttthtr" hidden="1">{#N/A,#N/A,FALSE,"TOWNSHIP"}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 hidden="1">{"PAGE 1",#N/A,FALSE,"WEST_OT"}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ttttttttttttttttttttttttt" hidden="1">{"Geographic P1",#N/A,FALSE,"Division &amp; Geog"}</definedName>
    <definedName name="ttttttttttttttttttttttttttttttttttttttttttttttttttttttttt" hidden="1">{#N/A,#N/A,FALSE,"P&amp;L";#N/A,#N/A,FALSE,"BalSheet";#N/A,#N/A,FALSE,"EBITDA";#N/A,#N/A,FALSE,"Assumptions";#N/A,#N/A,FALSE,"CashFlows"}</definedName>
    <definedName name="tttttttttttttttttttttttttttttttttttttttttttttttttttttttttttt" hidden="1">{#N/A,#N/A,FALSE,"P&amp;L";#N/A,#N/A,FALSE,"BalSheet";#N/A,#N/A,FALSE,"EBITDA";#N/A,#N/A,FALSE,"Assumptions";#N/A,#N/A,FALSE,"CashFlows"}</definedName>
    <definedName name="TTxRate">#REF!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ILKY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uio">{"'1-TheatreBkgs'!$A$1:$L$102"}</definedName>
    <definedName name="tuioiuo">{"'1-TheatreBkgs'!$A$1:$L$102"}</definedName>
    <definedName name="tuioo">{"'1-TheatreBkgs'!$A$1:$L$102"}</definedName>
    <definedName name="Tulsa" hidden="1">{#N/A,#N/A,FALSE,"Report Data";#N/A,#N/A,FALSE,"COMP POOL";#N/A,#N/A,FALSE,"COMP POOL NB95";#N/A,#N/A,FALSE,"COMP POOL NB94"}</definedName>
    <definedName name="TUR">#REF!</definedName>
    <definedName name="turd" hidden="1">{"detail",#N/A,FALSE,"mfg";"summary",#N/A,FALSE,"mfg"}</definedName>
    <definedName name="turind">#REF!</definedName>
    <definedName name="turnover_stub">#REF!</definedName>
    <definedName name="turnover_year1">#REF!</definedName>
    <definedName name="turnover_year2">#REF!</definedName>
    <definedName name="turnover_year3">#REF!</definedName>
    <definedName name="turnover_year4">#REF!</definedName>
    <definedName name="turnover_year5">#REF!</definedName>
    <definedName name="turnover_year6">#REF!</definedName>
    <definedName name="turnover_year7">#REF!</definedName>
    <definedName name="turnover_year8">#REF!</definedName>
    <definedName name="Turns">#REF!</definedName>
    <definedName name="TURPROY">'[53]TAB-SALES-97'!$S$3:$S$98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_Percent">#REF!</definedName>
    <definedName name="tval">#REF!</definedName>
    <definedName name="TVCorrection">#REF!</definedName>
    <definedName name="TVGRflag">#REF!</definedName>
    <definedName name="twe">#REF!</definedName>
    <definedName name="two" hidden="1">#REF!</definedName>
    <definedName name="TwoStepMisstatementIdentified">#REF!</definedName>
    <definedName name="TwoStepTolerableEstMisstmtCalc">#REF!</definedName>
    <definedName name="TWS">#REF!</definedName>
    <definedName name="ty" hidden="1">{"'Leading KPI'!$A$1:$P$33","'Leading KPI'!$A$1:$P$33"}</definedName>
    <definedName name="TYERERAG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ff" hidden="1">{#N/A,#N/A,FALSE,"PGW"}</definedName>
    <definedName name="TYHTR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iytiu">{"'1-TheatreBkgs'!$A$1:$L$102"}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onasset" hidden="1">#REF!</definedName>
    <definedName name="type">#REF!</definedName>
    <definedName name="Type_of_asset">#REF!</definedName>
    <definedName name="type_vesting">#REF!</definedName>
    <definedName name="Type1">#REF!</definedName>
    <definedName name="typeq">#REF!</definedName>
    <definedName name="tyr" hidden="1">{#N/A,#N/A,FALSE,"AD_Purch";#N/A,#N/A,FALSE,"Projections";#N/A,#N/A,FALSE,"DCF";#N/A,#N/A,FALSE,"Mkt Val"}</definedName>
    <definedName name="tyryrt" hidden="1">{#N/A,#N/A,FALSE,"REPORT"}</definedName>
    <definedName name="tyryu" hidden="1">{#N/A,#N/A,FALSE,"Sheet1";#N/A,#N/A,FALSE,"Summary";#N/A,#N/A,FALSE,"proj1";#N/A,#N/A,FALSE,"proj2"}</definedName>
    <definedName name="tyt" hidden="1">{#N/A,#N/A,FALSE,"Detailed";#N/A,#N/A,FALSE,"Total";#N/A,#N/A,FALSE,"Detailed (2)"}</definedName>
    <definedName name="tyt_1" hidden="1">{#N/A,#N/A,FALSE,"Detailed";#N/A,#N/A,FALSE,"Total";#N/A,#N/A,FALSE,"Detailed (2)"}</definedName>
    <definedName name="TYTYT">#REF!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it">{"'1-TheatreBkgs'!$A$1:$L$102"}</definedName>
    <definedName name="tyuityui">{"'1-TheatreBkgs'!$A$1:$L$102"}</definedName>
    <definedName name="tyuiu">{"'1-TheatreBkgs'!$A$1:$L$102"}</definedName>
    <definedName name="tyuiytuo">{"'1-TheatreBkgs'!$A$1:$L$102"}</definedName>
    <definedName name="tyutytyi" hidden="1">{#N/A,#N/A,FALSE,"Pharm";#N/A,#N/A,FALSE,"WWCM"}</definedName>
    <definedName name="tyutytyi_1" hidden="1">{#N/A,#N/A,FALSE,"Pharm";#N/A,#N/A,FALSE,"WWCM"}</definedName>
    <definedName name="tyutytyi_2" hidden="1">{#N/A,#N/A,FALSE,"Pharm";#N/A,#N/A,FALSE,"WWCM"}</definedName>
    <definedName name="tyutytyi_3" hidden="1">{#N/A,#N/A,FALSE,"Pharm";#N/A,#N/A,FALSE,"WWCM"}</definedName>
    <definedName name="tyutytyi_4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2" hidden="1">{#N/A,#N/A,FALSE,"Pharm";#N/A,#N/A,FALSE,"WWCM"}</definedName>
    <definedName name="tyyufkjkhjd_3" hidden="1">{#N/A,#N/A,FALSE,"Pharm";#N/A,#N/A,FALSE,"WWCM"}</definedName>
    <definedName name="tyyufkjkhjd_4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>#REF!</definedName>
    <definedName name="uf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FPrn20020131182233">#REF!</definedName>
    <definedName name="ugyi" hidden="1">{#N/A,#N/A,FALSE,"output";#N/A,#N/A,FALSE,"contrib";#N/A,#N/A,FALSE,"profile";#N/A,#N/A,FALSE,"comps"}</definedName>
    <definedName name="uh" hidden="1">{"detail",#N/A,FALSE,"mfg";"summary",#N/A,FALSE,"mfg"}</definedName>
    <definedName name="uhgugugug" hidden="1">"c1342"</definedName>
    <definedName name="uiim" hidden="1">{"Pg1",#N/A,FALSE,"OpExYTDvsBud";"Pg2",#N/A,FALSE,"OpExYTDvsBud"}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L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iooio">{"'1-TheatreBkgs'!$A$1:$L$102"}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WEEK">#REF!</definedName>
    <definedName name="umy" hidden="1">{"comps",#N/A,FALSE,"comps";"notes",#N/A,FALSE,"comps"}</definedName>
    <definedName name="under" hidden="1">{#N/A,#N/A,FALSE,"Adj2BS";#N/A,#N/A,FALSE,"AdjBS";#N/A,#N/A,FALSE,"AdjBS_CS"}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CAP" hidden="1">#REF!,#REF!,#REF!</definedName>
    <definedName name="Unique_ID">#REF!</definedName>
    <definedName name="UniqueID">#REF!</definedName>
    <definedName name="UNISK">#REF!</definedName>
    <definedName name="UNISK03">#REF!</definedName>
    <definedName name="UNISK용역비">#REF!</definedName>
    <definedName name="Unit" hidden="1">{#N/A,#N/A,FALSE,"Pharm";#N/A,#N/A,FALSE,"WWCM"}</definedName>
    <definedName name="Unit_1" hidden="1">{#N/A,#N/A,FALSE,"Pharm";#N/A,#N/A,FALSE,"WWCM"}</definedName>
    <definedName name="Unit_2" hidden="1">{#N/A,#N/A,FALSE,"Pharm";#N/A,#N/A,FALSE,"WWCM"}</definedName>
    <definedName name="Unit_3" hidden="1">{#N/A,#N/A,FALSE,"Pharm";#N/A,#N/A,FALSE,"WWCM"}</definedName>
    <definedName name="Unit_4" hidden="1">{#N/A,#N/A,FALSE,"Pharm";#N/A,#N/A,FALSE,"WWCM"}</definedName>
    <definedName name="UNIT_ECON_MULTIPLE">Investor_Deck_Calculations!$D$5</definedName>
    <definedName name="Unit_Price">#REF!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s">#REF!</definedName>
    <definedName name="Units_by_Device_from_CP_Market_Analysis">#REF!</definedName>
    <definedName name="UnitsDB">#REF!</definedName>
    <definedName name="unkknown" hidden="1">#REF!</definedName>
    <definedName name="Unknown" hidden="1">{#N/A,#N/A,FALSE,"Aging Summary";#N/A,#N/A,FALSE,"Ratio Analysis";#N/A,#N/A,FALSE,"Test 120 Day Accts";#N/A,#N/A,FALSE,"Tickmarks"}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leveredBetas">#REF!</definedName>
    <definedName name="unpatda">#REF!</definedName>
    <definedName name="up">#REF!</definedName>
    <definedName name="UPDASTE">#REF!</definedName>
    <definedName name="UPDATE">#REF!</definedName>
    <definedName name="updated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By">#REF!</definedName>
    <definedName name="UPDATESUMMARY" hidden="1">{#N/A,#N/A,FALSE,"FACTSHEETS";#N/A,#N/A,FALSE,"pump";#N/A,#N/A,FALSE,"filter"}</definedName>
    <definedName name="upuh">#REF!</definedName>
    <definedName name="uq" hidden="1">{"detail",#N/A,FALSE,"mfg";"summary",#N/A,FALSE,"mfg"}</definedName>
    <definedName name="UrbPriceFactor">#REF!</definedName>
    <definedName name="ure" hidden="1">{"assets",#N/A,FALSE,"historicBS";"liab",#N/A,FALSE,"historicBS";"is",#N/A,FALSE,"historicIS";"ratios",#N/A,FALSE,"ratios"}</definedName>
    <definedName name="urur" hidden="1">{#N/A,#N/A,FALSE,"Detailed";#N/A,#N/A,FALSE,"Total";#N/A,#N/A,FALSE,"Detailed (2)"}</definedName>
    <definedName name="urur_1" hidden="1">{#N/A,#N/A,FALSE,"Detailed";#N/A,#N/A,FALSE,"Total";#N/A,#N/A,FALSE,"Detailed (2)"}</definedName>
    <definedName name="US">#REF!</definedName>
    <definedName name="US_COL">#REF!</definedName>
    <definedName name="US_Dayrate">#REF!</definedName>
    <definedName name="US_EBIT_Margin">#REF!</definedName>
    <definedName name="US_EBITDA2">#REF!</definedName>
    <definedName name="US_Rev">#REF!</definedName>
    <definedName name="US_ROW">#REF!</definedName>
    <definedName name="US_SalesOffice">#REF!</definedName>
    <definedName name="US_Sallary_Overhead">#REF!</definedName>
    <definedName name="US_Share">#REF!</definedName>
    <definedName name="US_TAB">#REF!</definedName>
    <definedName name="US_Tax">#REF!</definedName>
    <definedName name="USAlaska_Utilization">#REF!</definedName>
    <definedName name="usban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usd">#REF!</definedName>
    <definedName name="USDollar">#REF!</definedName>
    <definedName name="USDRate">#REF!</definedName>
    <definedName name="USDrilling_Utilization">#REF!</definedName>
    <definedName name="User">#REF!</definedName>
    <definedName name="UserEnteredText1" hidden="1">#REF!</definedName>
    <definedName name="UserEnteredText2" hidden="1">#REF!</definedName>
    <definedName name="UserReportName" hidden="1">#REF!</definedName>
    <definedName name="USLower48_TotalRigs">#REF!</definedName>
    <definedName name="USN_COL">#REF!</definedName>
    <definedName name="USN_ROW">#REF!</definedName>
    <definedName name="USN_TAB">#REF!</definedName>
    <definedName name="USOF">#REF!</definedName>
    <definedName name="USOff_TotalFleet">#REF!</definedName>
    <definedName name="USOffshore_Utilization">#REF!</definedName>
    <definedName name="usoft">#REF!,#REF!,#REF!</definedName>
    <definedName name="USSE" hidden="1">{#N/A,#N/A,FALSE,"Aging Summary";#N/A,#N/A,FALSE,"Ratio Analysis";#N/A,#N/A,FALSE,"Test 120 Day Accts";#N/A,#N/A,FALSE,"Tickmarks"}</definedName>
    <definedName name="USSEUR" hidden="1">{#N/A,#N/A,FALSE,"Aging Summary";#N/A,#N/A,FALSE,"Ratio Analysis";#N/A,#N/A,FALSE,"Test 120 Day Accts";#N/A,#N/A,FALSE,"Tickmarks"}</definedName>
    <definedName name="UST5Year">#REF!</definedName>
    <definedName name="UST5YearDate">#REF!</definedName>
    <definedName name="ut" hidden="1">{#N/A,"PURCHM",FALSE,"Business Analysis";#N/A,"SPADD",FALSE,"Business Analysis"}</definedName>
    <definedName name="ut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ities____COGS">'[10]GL-PC'!#REF!</definedName>
    <definedName name="Utilities__Expense">'[10]GL-PC'!#REF!</definedName>
    <definedName name="Utilization">#REF!</definedName>
    <definedName name="Utilization_HP">#REF!</definedName>
    <definedName name="utilo.version" hidden="1">2.1</definedName>
    <definedName name="UTTFILENAME">________________________wrn7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{#N/A,#N/A,FALSE,"TSUM";#N/A,#N/A,FALSE,"shares";#N/A,#N/A,FALSE,"earnout";#N/A,#N/A,FALSE,"Heaty";#N/A,#N/A,FALSE,"self-tend";#N/A,#N/A,FALSE,"self-sum"}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uuu" hidden="1">{#N/A,#N/A,FALSE,"puboff";#N/A,#N/A,FALSE,"financials";#N/A,#N/A,FALSE,"valuation";#N/A,#N/A,FALSE,"split"}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UU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uuuu" hidden="1">{#N/A,#N/A,FALSE,"Summary";#N/A,#N/A,FALSE,"Projections";#N/A,#N/A,FALSE,"Mkt Mults";#N/A,#N/A,FALSE,"DCF";#N/A,#N/A,FALSE,"Accr Dil";#N/A,#N/A,FALSE,"PIC LBO";#N/A,#N/A,FALSE,"MULT10_4";#N/A,#N/A,FALSE,"CBI LBO"}</definedName>
    <definedName name="uuuuuuuuuuu" hidden="1">{#N/A,#N/A,FALSE,"Projections";#N/A,#N/A,FALSE,"Contribution_Stock";#N/A,#N/A,FALSE,"PF_Combo_Stock";#N/A,#N/A,FALSE,"Projections";#N/A,#N/A,FALSE,"Contribution_Cash";#N/A,#N/A,FALSE,"PF_Combo_Cash";#N/A,#N/A,FALSE,"IPO_Cash"}</definedName>
    <definedName name="uuuuuuuuuuuuu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uyhg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kuy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hidden="1">{#N/A,"PURCHM",FALSE,"Business Analysis";#N/A,"SPADD",FALSE,"Business Analysis"}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zuzuzu" hidden="1">{"glc1",#N/A,FALSE,"GLC";"glc2",#N/A,FALSE,"GLC";"glc3",#N/A,FALSE,"GLC";"glc4",#N/A,FALSE,"GLC";"glc5",#N/A,FALSE,"GLC"}</definedName>
    <definedName name="V">#REF!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hidden="1">{"rtn",#N/A,FALSE,"RTN";"tables",#N/A,FALSE,"RTN";"cf",#N/A,FALSE,"CF";"stats",#N/A,FALSE,"Stats";"prop",#N/A,FALSE,"Prop"}</definedName>
    <definedName name="vabs">#REF!</definedName>
    <definedName name="VACANCY_ALLOWANCE">#REF!</definedName>
    <definedName name="vacation">#REF!</definedName>
    <definedName name="VACATION_EXP">#REF!</definedName>
    <definedName name="VacationReport">#REF!</definedName>
    <definedName name="VacationTable">#REF!</definedName>
    <definedName name="vacpay">#REF!</definedName>
    <definedName name="val" hidden="1">{"detail",#N/A,FALSE,"mfg";"summary",#N/A,FALSE,"mfg"}</definedName>
    <definedName name="val_date">#REF!</definedName>
    <definedName name="valdate">#REF!</definedName>
    <definedName name="VALEXHIB">#REF!</definedName>
    <definedName name="VALID01234">#REF!,#REF!</definedName>
    <definedName name="VALUATION">#REF!</definedName>
    <definedName name="Valuation_1" hidden="1">{"Term Sheet",#N/A,FALSE,"Term Sheet";"Value Summary",#N/A,FALSE,"Value Sum";"Debt Coverage",#N/A,FALSE,"Debt Coverage"}</definedName>
    <definedName name="Valuation_1_1" hidden="1">{"Term Sheet",#N/A,FALSE,"Term Sheet";"Value Summary",#N/A,FALSE,"Value Sum";"Debt Coverage",#N/A,FALSE,"Debt Coverage"}</definedName>
    <definedName name="Valuation_1_2" hidden="1">{"Term Sheet",#N/A,FALSE,"Term Sheet";"Value Summary",#N/A,FALSE,"Value Sum";"Debt Coverage",#N/A,FALSE,"Debt Coverage"}</definedName>
    <definedName name="Valuation_1_3" hidden="1">{"Term Sheet",#N/A,FALSE,"Term Sheet";"Value Summary",#N/A,FALSE,"Value Sum";"Debt Coverage",#N/A,FALSE,"Debt Coverage"}</definedName>
    <definedName name="Valuation_1_4" hidden="1">{"Term Sheet",#N/A,FALSE,"Term Sheet";"Value Summary",#N/A,FALSE,"Value Sum";"Debt Coverage",#N/A,FALSE,"Debt Coverage"}</definedName>
    <definedName name="Valuation_1_5" hidden="1">{"Term Sheet",#N/A,FALSE,"Term Sheet";"Value Summary",#N/A,FALSE,"Value Sum";"Debt Coverage",#N/A,FALSE,"Debt Coverage"}</definedName>
    <definedName name="Valuation_2" hidden="1">{"Term Sheet",#N/A,FALSE,"Term Sheet";"Value Summary",#N/A,FALSE,"Value Sum";"Debt Coverage",#N/A,FALSE,"Debt Coverage"}</definedName>
    <definedName name="Valuation_2_1" hidden="1">{"Term Sheet",#N/A,FALSE,"Term Sheet";"Value Summary",#N/A,FALSE,"Value Sum";"Debt Coverage",#N/A,FALSE,"Debt Coverage"}</definedName>
    <definedName name="Valuation_2_2" hidden="1">{"Term Sheet",#N/A,FALSE,"Term Sheet";"Value Summary",#N/A,FALSE,"Value Sum";"Debt Coverage",#N/A,FALSE,"Debt Coverage"}</definedName>
    <definedName name="Valuation_2_3" hidden="1">{"Term Sheet",#N/A,FALSE,"Term Sheet";"Value Summary",#N/A,FALSE,"Value Sum";"Debt Coverage",#N/A,FALSE,"Debt Coverage"}</definedName>
    <definedName name="Valuation_2_4" hidden="1">{"Term Sheet",#N/A,FALSE,"Term Sheet";"Value Summary",#N/A,FALSE,"Value Sum";"Debt Coverage",#N/A,FALSE,"Debt Coverage"}</definedName>
    <definedName name="Valuation_2_5" hidden="1">{"Term Sheet",#N/A,FALSE,"Term Sheet";"Value Summary",#N/A,FALSE,"Value Sum";"Debt Coverage",#N/A,FALSE,"Debt Coverage"}</definedName>
    <definedName name="Valuation_3" hidden="1">{"Term Sheet",#N/A,FALSE,"Term Sheet";"Value Summary",#N/A,FALSE,"Value Sum";"Debt Coverage",#N/A,FALSE,"Debt Coverage"}</definedName>
    <definedName name="Valuation_3_1" hidden="1">{"Term Sheet",#N/A,FALSE,"Term Sheet";"Value Summary",#N/A,FALSE,"Value Sum";"Debt Coverage",#N/A,FALSE,"Debt Coverage"}</definedName>
    <definedName name="Valuation_3_2" hidden="1">{"Term Sheet",#N/A,FALSE,"Term Sheet";"Value Summary",#N/A,FALSE,"Value Sum";"Debt Coverage",#N/A,FALSE,"Debt Coverage"}</definedName>
    <definedName name="Valuation_3_3" hidden="1">{"Term Sheet",#N/A,FALSE,"Term Sheet";"Value Summary",#N/A,FALSE,"Value Sum";"Debt Coverage",#N/A,FALSE,"Debt Coverage"}</definedName>
    <definedName name="Valuation_3_4" hidden="1">{"Term Sheet",#N/A,FALSE,"Term Sheet";"Value Summary",#N/A,FALSE,"Value Sum";"Debt Coverage",#N/A,FALSE,"Debt Coverage"}</definedName>
    <definedName name="Valuation_3_5" hidden="1">{"Term Sheet",#N/A,FALSE,"Term Sheet";"Value Summary",#N/A,FALSE,"Value Sum";"Debt Coverage",#N/A,FALSE,"Debt Coverage"}</definedName>
    <definedName name="Valuation_4" hidden="1">{"Term Sheet",#N/A,FALSE,"Term Sheet";"Value Summary",#N/A,FALSE,"Value Sum";"Debt Coverage",#N/A,FALSE,"Debt Coverage"}</definedName>
    <definedName name="Valuation_4_1" hidden="1">{"Term Sheet",#N/A,FALSE,"Term Sheet";"Value Summary",#N/A,FALSE,"Value Sum";"Debt Coverage",#N/A,FALSE,"Debt Coverage"}</definedName>
    <definedName name="Valuation_4_2" hidden="1">{"Term Sheet",#N/A,FALSE,"Term Sheet";"Value Summary",#N/A,FALSE,"Value Sum";"Debt Coverage",#N/A,FALSE,"Debt Coverage"}</definedName>
    <definedName name="Valuation_4_3" hidden="1">{"Term Sheet",#N/A,FALSE,"Term Sheet";"Value Summary",#N/A,FALSE,"Value Sum";"Debt Coverage",#N/A,FALSE,"Debt Coverage"}</definedName>
    <definedName name="Valuation_4_4" hidden="1">{"Term Sheet",#N/A,FALSE,"Term Sheet";"Value Summary",#N/A,FALSE,"Value Sum";"Debt Coverage",#N/A,FALSE,"Debt Coverage"}</definedName>
    <definedName name="Valuation_4_5" hidden="1">{"Term Sheet",#N/A,FALSE,"Term Sheet";"Value Summary",#N/A,FALSE,"Value Sum";"Debt Coverage",#N/A,FALSE,"Debt Coverage"}</definedName>
    <definedName name="Valuation_5" hidden="1">{"Term Sheet",#N/A,FALSE,"Term Sheet";"Value Summary",#N/A,FALSE,"Value Sum";"Debt Coverage",#N/A,FALSE,"Debt Coverage"}</definedName>
    <definedName name="Valuation_5_1" hidden="1">{"Term Sheet",#N/A,FALSE,"Term Sheet";"Value Summary",#N/A,FALSE,"Value Sum";"Debt Coverage",#N/A,FALSE,"Debt Coverage"}</definedName>
    <definedName name="Valuation_5_2" hidden="1">{"Term Sheet",#N/A,FALSE,"Term Sheet";"Value Summary",#N/A,FALSE,"Value Sum";"Debt Coverage",#N/A,FALSE,"Debt Coverage"}</definedName>
    <definedName name="Valuation_5_3" hidden="1">{"Term Sheet",#N/A,FALSE,"Term Sheet";"Value Summary",#N/A,FALSE,"Value Sum";"Debt Coverage",#N/A,FALSE,"Debt Coverage"}</definedName>
    <definedName name="Valuation_5_4" hidden="1">{"Term Sheet",#N/A,FALSE,"Term Sheet";"Value Summary",#N/A,FALSE,"Value Sum";"Debt Coverage",#N/A,FALSE,"Debt Coverage"}</definedName>
    <definedName name="Valuation_5_5" hidden="1">{"Term Sheet",#N/A,FALSE,"Term Sheet";"Value Summary",#N/A,FALSE,"Value Sum";"Debt Coverage",#N/A,FALSE,"Debt Coverage"}</definedName>
    <definedName name="Valuation_Date">#REF!</definedName>
    <definedName name="ValuationBAAMultiple" hidden="1">{#N/A,#N/A,TRUE,"Cover sheet";#N/A,#N/A,TRUE,"INPUTS";#N/A,#N/A,TRUE,"OUTPUTS";#N/A,#N/A,TRUE,"VALUATION"}</definedName>
    <definedName name="value">3</definedName>
    <definedName name="VALUE_01">Investor_Deck_Calculations!$D$90</definedName>
    <definedName name="VALUE_02">Investor_Deck_Calculations!$D$91</definedName>
    <definedName name="VALUE_03">Investor_Deck_Calculations!$D$92</definedName>
    <definedName name="Value_performance_option_Data_List">#REF!</definedName>
    <definedName name="VALUE1">#REF!</definedName>
    <definedName name="values_array">{"חובה","SUM(חובה)","YNNNN",FALSE}</definedName>
    <definedName name="values_array_1">{"חובה","SUM(חובה)","YNNNN",FALSE}</definedName>
    <definedName name="values_array00">{"חובה","SUM(חובה)","YNNNN",FALSE}</definedName>
    <definedName name="values_array00_1">{"חובה","SUM(חובה)","YNNNN",FALSE}</definedName>
    <definedName name="Values_Entered" hidden="1">#N/A</definedName>
    <definedName name="valuevx">42.314159</definedName>
    <definedName name="vapl">#REF!</definedName>
    <definedName name="var" hidden="1">{#N/A,#N/A,FALSE,"FINAL"}</definedName>
    <definedName name="var_oh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ardit">#REF!</definedName>
    <definedName name="Variable_Cell">#REF!</definedName>
    <definedName name="Variable_data">#REF!</definedName>
    <definedName name="VARIANCE">#REF!</definedName>
    <definedName name="VAS_1">[5]מחירון!$A$3:$D$9</definedName>
    <definedName name="VAS_1_EXTRA">[5]מחירון!$D$10</definedName>
    <definedName name="VAS_2">[5]מחירון!$A$13:$D$19</definedName>
    <definedName name="VAS_2_EXTRA">[5]מחירון!$D$20</definedName>
    <definedName name="VAS_3">[5]מחירון!$A$23:$D$29</definedName>
    <definedName name="VAS_3_EXTRA">[5]מחירון!$D$30</definedName>
    <definedName name="VAS_CSR">[5]מחירון!#REF!</definedName>
    <definedName name="VAS_CSR_BUS">[5]מחירון!#REF!</definedName>
    <definedName name="VAS_CSR_BUS_EXTRA">[5]מחירון!#REF!</definedName>
    <definedName name="VAS_CSR_EXTRA">[5]מחירון!#REF!</definedName>
    <definedName name="VAS_TECH">[5]מחירון!#REF!</definedName>
    <definedName name="VAS_TECH_EXTRA">[5]מחירון!#REF!</definedName>
    <definedName name="VAT">#REF!</definedName>
    <definedName name="VATINCLUSIVE">#REF!</definedName>
    <definedName name="vatofgross">#REF!</definedName>
    <definedName name="vb" hidden="1">{"table",#N/A,FALSE,"COVER";"income_statement",#N/A,FALSE,"COVER"}</definedName>
    <definedName name="vbhj" hidden="1">{#N/A,"PURCHM",FALSE,"Business Analysis";#N/A,"SPADD",FALSE,"Business Analysis"}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">#REF!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sds" hidden="1">{#N/A,#N/A,FALSE,"Créances";#N/A,#N/A,FALSE,"Effectifs";#N/A,#N/A,FALSE,"SI"}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#REF!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">#REF!</definedName>
    <definedName name="Veeco1" hidden="1">{#N/A,#N/A,FALSE,"1263 Total"}</definedName>
    <definedName name="Vehicle_Lease_Expense_G_A">'[10]GL-PC'!#REF!</definedName>
    <definedName name="Vehicle_Lease_Expense_R_D">'[10]GL-PC'!#REF!</definedName>
    <definedName name="Vehicle_Lease_Expense_S_M">'[10]GL-PC'!#REF!</definedName>
    <definedName name="Vehicles_SM">'[10]GL-PC'!#REF!</definedName>
    <definedName name="VENDEUR">#REF!</definedName>
    <definedName name="VENDEURFI">#REF!</definedName>
    <definedName name="Version">1.45</definedName>
    <definedName name="VersionNameDRange">OFFSET(#REF!,,,#REF!,1)</definedName>
    <definedName name="versionno">1</definedName>
    <definedName name="vertex42_copyright">"© 2015 Vertex42 LLC"</definedName>
    <definedName name="vertex42_id">"waterfall-chart.xlsx"</definedName>
    <definedName name="vertex42_title">"Waterfall Chart Template"</definedName>
    <definedName name="Vest_Period">#REF!</definedName>
    <definedName name="VestingPeriod">#REF!</definedName>
    <definedName name="VestingStartDate">#REF!</definedName>
    <definedName name="VestingType">#REF!</definedName>
    <definedName name="vex" hidden="1">{"histincome",#N/A,FALSE,"hyfins";"closing balance",#N/A,FALSE,"hyfins"}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BN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fcd" hidden="1">{"QTD",#N/A,FALSE,"SUM"}</definedName>
    <definedName name="vfhy" hidden="1">{"GENERALH2",#N/A,FALSE,"CM"}</definedName>
    <definedName name="vg" hidden="1">{#N/A,#N/A,TRUE,"Cover sheet";#N/A,#N/A,TRUE,"DCF analysis";#N/A,#N/A,TRUE,"WACC calculation"}</definedName>
    <definedName name="vgf" hidden="1">{"GENERALH2",#N/A,FALSE,"CM"}</definedName>
    <definedName name="vgfdh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iastar" hidden="1">{#N/A,#N/A,FALSE,"Assumptions";#N/A,#N/A,FALSE,"N-IS-Sum";#N/A,#N/A,FALSE,"N-St-Sum";#N/A,#N/A,FALSE,"Inc Stmt";#N/A,#N/A,FALSE,"Stats"}</definedName>
    <definedName name="view_comps">#REF!</definedName>
    <definedName name="viisage" hidden="1">{#N/A,#N/A,TRUE,"MAIN FT TERM";#N/A,#N/A,TRUE,"MCI  FT TERM ";#N/A,#N/A,TRUE,"OC12 EQV"}</definedName>
    <definedName name="VIM_Authoring_tool___Set_up_fee__training_Course____CMG">#REF!</definedName>
    <definedName name="VIM_Authoring_tool___Set_up_fee__training_Course____Ericsson___global">#REF!</definedName>
    <definedName name="VIM_Authoring_tool___Set_up_fee__training_Course____Ericsson_Italy">#REF!</definedName>
    <definedName name="VIM_Authoring_tool___Set_up_fee__training_Course____Ericsson_Spain">#REF!</definedName>
    <definedName name="VIM_Authoring_tool___Set_up_fee__training_Course____Excem_France">#REF!</definedName>
    <definedName name="VIM_Authoring_tool___Set_up_fee__training_Course____Excem_Spain">#REF!</definedName>
    <definedName name="VIM_Authoring_tool___Set_up_fee__training_Course____Mitsui__BSI">#REF!</definedName>
    <definedName name="VIM_Authoring_tool___Set_up_fee__training_Course____Other_1">#REF!</definedName>
    <definedName name="VIM_Authoring_tool___Set_up_fee__training_Course____Other_2">#REF!</definedName>
    <definedName name="VIM_Authoring_tool___Set_up_fee__training_Course____Other_3">#REF!</definedName>
    <definedName name="VIM_Authoring_tool___Set_up_fee__training_Course____SchlumbergerSema">#REF!</definedName>
    <definedName name="VIM_Authoring_tool___Set_up_fee__training_Course____Sony__NSBCE">#REF!</definedName>
    <definedName name="VIM_Authoring_tool___Set_up_fee__training_Course____Technomen">#REF!</definedName>
    <definedName name="VIM_Authoring_tool___Set_up_fee__training_Course____Unisys">#REF!</definedName>
    <definedName name="VIM_Authoring_tool__royalties____Units___CMG">#REF!</definedName>
    <definedName name="VIM_Authoring_tool__royalties____Units___Ericsson___global">#REF!</definedName>
    <definedName name="VIM_Authoring_tool__royalties____Units___Ericsson_Italy">#REF!</definedName>
    <definedName name="VIM_Authoring_tool__royalties____Units___Ericsson_Spain">#REF!</definedName>
    <definedName name="VIM_Authoring_tool__royalties____Units___Excem_France">#REF!</definedName>
    <definedName name="VIM_Authoring_tool__royalties____Units___Excem_Spain">#REF!</definedName>
    <definedName name="VIM_Authoring_tool__royalties____Units___Mitsui__BSI">#REF!</definedName>
    <definedName name="VIM_Authoring_tool__royalties____Units___Other_1">#REF!</definedName>
    <definedName name="VIM_Authoring_tool__royalties____Units___Other_2">#REF!</definedName>
    <definedName name="VIM_Authoring_tool__royalties____Units___Other_3">#REF!</definedName>
    <definedName name="VIM_Authoring_tool__royalties____Units___SchlumbergerSema">#REF!</definedName>
    <definedName name="VIM_Authoring_tool__royalties____Units___Sony__NSBCE">#REF!</definedName>
    <definedName name="VIM_Authoring_tool__royalties____Units___Technomen">#REF!</definedName>
    <definedName name="VIM_Authoring_tool__royalties____Units___Unisys">#REF!</definedName>
    <definedName name="VIMedia_Composer___CMG">#REF!</definedName>
    <definedName name="VIMedia_Composer___Ericsson___global">#REF!</definedName>
    <definedName name="VIMedia_Composer___Ericsson_Italy">#REF!</definedName>
    <definedName name="VIMedia_Composer___Ericsson_Spain">#REF!</definedName>
    <definedName name="VIMedia_Composer___Excem_France">#REF!</definedName>
    <definedName name="VIMedia_Composer___Excem_Spain">#REF!</definedName>
    <definedName name="VIMedia_Composer___Mitsui__BSI">#REF!</definedName>
    <definedName name="VIMedia_Composer___Other_1">#REF!</definedName>
    <definedName name="VIMedia_Composer___Other_2">#REF!</definedName>
    <definedName name="VIMedia_Composer___Other_3">#REF!</definedName>
    <definedName name="VIMedia_Composer___SchlumbergerSema">#REF!</definedName>
    <definedName name="VIMedia_Composer___Sony__NSBCE">#REF!</definedName>
    <definedName name="VIMedia_Composer___Technomen">#REF!</definedName>
    <definedName name="VIMedia_Composer___Unisys">#REF!</definedName>
    <definedName name="VIMedia_Composer___Units___CMG">#REF!</definedName>
    <definedName name="VIMedia_Composer___Units___Ericsson___global">#REF!</definedName>
    <definedName name="VIMedia_Composer___Units___Ericsson_Italy">#REF!</definedName>
    <definedName name="VIMedia_Composer___Units___Ericsson_Spain">#REF!</definedName>
    <definedName name="VIMedia_Composer___Units___Excem_France">#REF!</definedName>
    <definedName name="VIMedia_Composer___Units___Excem_Spain">#REF!</definedName>
    <definedName name="VIMedia_Composer___Units___Mitsui__BSI">#REF!</definedName>
    <definedName name="VIMedia_Composer___Units___Other_1">#REF!</definedName>
    <definedName name="VIMedia_Composer___Units___Other_2">#REF!</definedName>
    <definedName name="VIMedia_Composer___Units___Other_3">#REF!</definedName>
    <definedName name="VIMedia_Composer___Units___SchlumbergerSema">#REF!</definedName>
    <definedName name="VIMedia_Composer___Units___Sony__NSBCE">#REF!</definedName>
    <definedName name="VIMedia_Composer___Units___Technomen">#REF!</definedName>
    <definedName name="VIMedia_Composer___Units___Unisys">#REF!</definedName>
    <definedName name="VIMedia_Gateway___CMG">#REF!</definedName>
    <definedName name="VIMedia_Gateway___Ericsson___global">#REF!</definedName>
    <definedName name="VIMedia_Gateway___Ericsson_Italy">#REF!</definedName>
    <definedName name="VIMedia_Gateway___Ericsson_Spain">#REF!</definedName>
    <definedName name="VIMedia_Gateway___Excem_France">#REF!</definedName>
    <definedName name="VIMedia_Gateway___Excem_Spain">#REF!</definedName>
    <definedName name="VIMedia_Gateway___Mitsui__BSI">#REF!</definedName>
    <definedName name="VIMedia_Gateway___Other_1">#REF!</definedName>
    <definedName name="VIMedia_Gateway___Other_2">#REF!</definedName>
    <definedName name="VIMedia_Gateway___Other_3">#REF!</definedName>
    <definedName name="VIMedia_Gateway___SchlumbergerSema">#REF!</definedName>
    <definedName name="VIMedia_Gateway___Sony__NSBCE">#REF!</definedName>
    <definedName name="VIMedia_Gateway___Technomen">#REF!</definedName>
    <definedName name="VIMedia_Gateway___Unisys">#REF!</definedName>
    <definedName name="VIP">#REF!</definedName>
    <definedName name="visits" hidden="1">{"'Customer Support Trends'!$A$1:$AB$13"}</definedName>
    <definedName name="VISTA">#REF!</definedName>
    <definedName name="vistis2" hidden="1">{"'Customer Support Trends'!$A$1:$AB$13"}</definedName>
    <definedName name="vk" hidden="1">{"bs",#N/A,FALSE,"SCF"}</definedName>
    <definedName name="vl" hidden="1">{"bs",#N/A,FALSE,"SCF"}</definedName>
    <definedName name="VLOOKUP_CCRegion">#REF!</definedName>
    <definedName name="VLOOKUP_Co_Code">#REF!</definedName>
    <definedName name="VLOOKUP_Intco_MURegion">#REF!</definedName>
    <definedName name="VLOOKUP_Intco_Region">#REF!</definedName>
    <definedName name="VLOOKUP_InterPlc_Sub">#REF!</definedName>
    <definedName name="VLOOKUP_Intra_Sub">#REF!</definedName>
    <definedName name="VLOOKUP_MU">#REF!</definedName>
    <definedName name="VLOOKUP_MURegion">#REF!</definedName>
    <definedName name="VLOOKUP_Period">#REF!</definedName>
    <definedName name="VLOOKUP_Product_Line">#REF!</definedName>
    <definedName name="VLOOKUP_Region">#REF!</definedName>
    <definedName name="VLookup_Region3">#REF!</definedName>
    <definedName name="VMS_Karachi" hidden="1">{#N/A,#N/A,FALSE,"ALM-ASISC"}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o" hidden="1">{"consolidated",#N/A,FALSE,"Sheet1";"cms",#N/A,FALSE,"Sheet1";"fse",#N/A,FALSE,"Sheet1"}</definedName>
    <definedName name="VOICE">[5]מחירון!#REF!</definedName>
    <definedName name="VOICE_CSR">[5]מחירון!#REF!</definedName>
    <definedName name="VOICE_CSR_BUS">[5]מחירון!#REF!</definedName>
    <definedName name="VOICE_CSR_BUS_EXTRA">[5]מחירון!#REF!</definedName>
    <definedName name="VOICE_CSR_EXTRA">[5]מחירון!#REF!</definedName>
    <definedName name="VOICE_EXTRA">[5]מחירון!#REF!</definedName>
    <definedName name="VOICE_עיסקי">[39]מחירון!$A$63:$D$69</definedName>
    <definedName name="VoiceCore_CircuitOption" hidden="1">{#N/A,#N/A,FALSE,"ALM-ASISC"}</definedName>
    <definedName name="VoiceCore_Option" hidden="1">{#N/A,#N/A,FALSE,"ALM-ASISC"}</definedName>
    <definedName name="vol">#REF!</definedName>
    <definedName name="Volume">OFFSET(#REF!,0,0,#REF!)</definedName>
    <definedName name="votl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sdfv" hidden="1">#REF!</definedName>
    <definedName name="vsdkfj" hidden="1">{"bs",#N/A,FALSE,"SCF"}</definedName>
    <definedName name="vslv" hidden="1">{"bs",#N/A,FALSE,"SCF"}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hidden="1">{"cash_marc",#N/A,FALSE,"dec95cr.xls"}</definedName>
    <definedName name="vvbvvbvfg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v" hidden="1">{#N/A,#N/A,FALSE,"Assump";#N/A,#N/A,FALSE,"Income";#N/A,#N/A,FALSE,"Balance";#N/A,#N/A,FALSE,"DCF Pump";#N/A,#N/A,FALSE,"Trans Assump";#N/A,#N/A,FALSE,"Combined Income";#N/A,#N/A,FALSE,"Combined Balance"}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hidden="1">{#N/A,#N/A,FALSE,"TOWNSHIP"}</definedName>
    <definedName name="vvv.xxx" hidden="1">{#N/A,#N/A,FALSE,"SUMMARY";#N/A,#N/A,FALSE,"SUMMARY"}</definedName>
    <definedName name="vvvv" hidden="1">{"DCF","UPSIDE CASE",FALSE,"Sheet1";"DCF","BASE CASE",FALSE,"Sheet1";"DCF","DOWNSIDE CASE",FALSE,"Sheet1"}</definedName>
    <definedName name="vvvvvvvvvv" hidden="1">{"net assets",#N/A,FALSE,"summary";"asset turnover",#N/A,FALSE,"summary";"orona",#N/A,FALSE,"summary"}</definedName>
    <definedName name="vvvvvvvvvvvvvvvvv" hidden="1">{"HW",#N/A,FALSE,"1998"}</definedName>
    <definedName name="vvvvvvvvvvvvvvvvvvvvvvvvvvvv" hidden="1">{"Back Page",#N/A,FALSE,"Front and Back"}</definedName>
    <definedName name="vwew32" hidden="1">{"Assumptions",#N/A,TRUE,"Assumptions";"Income",#N/A,TRUE,"Income";"Balance",#N/A,TRUE,"Balance"}</definedName>
    <definedName name="vxcvxc" hidden="1">#REF!</definedName>
    <definedName name="vxcz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z" hidden="1">{"detail",#N/A,FALSE,"mfg";"summary",#N/A,FALSE,"mfg"}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hidden="1">#REF!,#REF!,#REF!</definedName>
    <definedName name="w.capi" hidden="1">{"'Int.-Cem.unit -SUMMARY'!$A$1:$J$25"}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1">#REF!</definedName>
    <definedName name="w_2">#REF!</definedName>
    <definedName name="W_COL">#REF!</definedName>
    <definedName name="W_ROW">#REF!</definedName>
    <definedName name="W_TAB">#REF!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">#REF!</definedName>
    <definedName name="WACC_OCLI">#REF!</definedName>
    <definedName name="wacc_wara">#REF!</definedName>
    <definedName name="wacc1">#REF!</definedName>
    <definedName name="WACC2">"4474546C-95CC-4AC3-AA63-74663F8F2B42"</definedName>
    <definedName name="WACC3">{"adj95mult",#N/A,FALSE,"COMPCO";"adj95est",#N/A,FALSE,"COMPCO"}</definedName>
    <definedName name="wacco">#REF!</definedName>
    <definedName name="Wachstumsabschlag">#REF!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s_Expense_S_M">'[10]GL-PC'!#REF!</definedName>
    <definedName name="WALKING">#REF!</definedName>
    <definedName name="Waltham_Sq_ft">#REF!</definedName>
    <definedName name="war">#REF!</definedName>
    <definedName name="wara">#REF!</definedName>
    <definedName name="waresd" hidden="1">{#N/A,#N/A,FALSE,"Aging Summary";#N/A,#N/A,FALSE,"Ratio Analysis";#N/A,#N/A,FALSE,"Test 120 Day Accts";#N/A,#N/A,FALSE,"Tickmarks"}</definedName>
    <definedName name="WarrantPrice">#REF!</definedName>
    <definedName name="Warrants">#REF!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HER_DRYER_CONCESSIONS">#REF!</definedName>
    <definedName name="WASHER_DRYER_INCOME">#REF!</definedName>
    <definedName name="wb" hidden="1">{#N/A,#N/A,FALSE,"Pharm";#N/A,#N/A,FALSE,"WWCM"}</definedName>
    <definedName name="wb_1" hidden="1">{#N/A,#N/A,FALSE,"Pharm";#N/A,#N/A,FALSE,"WWCM"}</definedName>
    <definedName name="wb_2" hidden="1">{#N/A,#N/A,FALSE,"Pharm";#N/A,#N/A,FALSE,"WWCM"}</definedName>
    <definedName name="wb_3" hidden="1">{#N/A,#N/A,FALSE,"Pharm";#N/A,#N/A,FALSE,"WWCM"}</definedName>
    <definedName name="wb_4" hidden="1">{#N/A,#N/A,FALSE,"Pharm";#N/A,#N/A,FALSE,"WWCM"}</definedName>
    <definedName name="wc">#REF!</definedName>
    <definedName name="wc_1" hidden="1">{#N/A,#N/A,FALSE,"Pharm";#N/A,#N/A,FALSE,"WWCM"}</definedName>
    <definedName name="wc_2" hidden="1">{#N/A,#N/A,FALSE,"Pharm";#N/A,#N/A,FALSE,"WWCM"}</definedName>
    <definedName name="wc_3" hidden="1">{#N/A,#N/A,FALSE,"Pharm";#N/A,#N/A,FALSE,"WWCM"}</definedName>
    <definedName name="wc_4" hidden="1">{#N/A,#N/A,FALSE,"Pharm";#N/A,#N/A,FALSE,"WWCM"}</definedName>
    <definedName name="WC_Grow_Flag">#REF!</definedName>
    <definedName name="wcchanges">#REF!</definedName>
    <definedName name="wcint">#REF!</definedName>
    <definedName name="wcom" hidden="1">{"IS",#N/A,FALSE,"IS";"RPTIS",#N/A,FALSE,"RPTIS";"STATS",#N/A,FALSE,"STATS";"BS",#N/A,FALSE,"BS"}</definedName>
    <definedName name="wcom_1" hidden="1">{"orixcsc",#N/A,FALSE,"ORIX CSC";"orixcsc2",#N/A,FALSE,"ORIX CSC"}</definedName>
    <definedName name="wcom_1_1" hidden="1">{"orixcsc",#N/A,FALSE,"ORIX CSC";"orixcsc2",#N/A,FALSE,"ORIX CSC"}</definedName>
    <definedName name="wcom_1_2" hidden="1">{"orixcsc",#N/A,FALSE,"ORIX CSC";"orixcsc2",#N/A,FALSE,"ORIX CSC"}</definedName>
    <definedName name="wcom_1_3" hidden="1">{"orixcsc",#N/A,FALSE,"ORIX CSC";"orixcsc2",#N/A,FALSE,"ORIX CSC"}</definedName>
    <definedName name="wcom_1_4" hidden="1">{"orixcsc",#N/A,FALSE,"ORIX CSC";"orixcsc2",#N/A,FALSE,"ORIX CSC"}</definedName>
    <definedName name="wcom_1_5" hidden="1">{"orixcsc",#N/A,FALSE,"ORIX CSC";"orixcsc2",#N/A,FALSE,"ORIX CSC"}</definedName>
    <definedName name="wcom_2" hidden="1">{"orixcsc",#N/A,FALSE,"ORIX CSC";"orixcsc2",#N/A,FALSE,"ORIX CSC"}</definedName>
    <definedName name="wcom_2_1" hidden="1">{"orixcsc",#N/A,FALSE,"ORIX CSC";"orixcsc2",#N/A,FALSE,"ORIX CSC"}</definedName>
    <definedName name="wcom_2_2" hidden="1">{"orixcsc",#N/A,FALSE,"ORIX CSC";"orixcsc2",#N/A,FALSE,"ORIX CSC"}</definedName>
    <definedName name="wcom_2_3" hidden="1">{"orixcsc",#N/A,FALSE,"ORIX CSC";"orixcsc2",#N/A,FALSE,"ORIX CSC"}</definedName>
    <definedName name="wcom_2_4" hidden="1">{"orixcsc",#N/A,FALSE,"ORIX CSC";"orixcsc2",#N/A,FALSE,"ORIX CSC"}</definedName>
    <definedName name="wcom_2_5" hidden="1">{"orixcsc",#N/A,FALSE,"ORIX CSC";"orixcsc2",#N/A,FALSE,"ORIX CSC"}</definedName>
    <definedName name="wcom_3" hidden="1">{"orixcsc",#N/A,FALSE,"ORIX CSC";"orixcsc2",#N/A,FALSE,"ORIX CSC"}</definedName>
    <definedName name="wcom_3_1" hidden="1">{"orixcsc",#N/A,FALSE,"ORIX CSC";"orixcsc2",#N/A,FALSE,"ORIX CSC"}</definedName>
    <definedName name="wcom_3_2" hidden="1">{"orixcsc",#N/A,FALSE,"ORIX CSC";"orixcsc2",#N/A,FALSE,"ORIX CSC"}</definedName>
    <definedName name="wcom_3_3" hidden="1">{"orixcsc",#N/A,FALSE,"ORIX CSC";"orixcsc2",#N/A,FALSE,"ORIX CSC"}</definedName>
    <definedName name="wcom_3_4" hidden="1">{"orixcsc",#N/A,FALSE,"ORIX CSC";"orixcsc2",#N/A,FALSE,"ORIX CSC"}</definedName>
    <definedName name="wcom_3_5" hidden="1">{"orixcsc",#N/A,FALSE,"ORIX CSC";"orixcsc2",#N/A,FALSE,"ORIX CSC"}</definedName>
    <definedName name="wcom_4" hidden="1">{"orixcsc",#N/A,FALSE,"ORIX CSC";"orixcsc2",#N/A,FALSE,"ORIX CSC"}</definedName>
    <definedName name="wcom_4_1" hidden="1">{"orixcsc",#N/A,FALSE,"ORIX CSC";"orixcsc2",#N/A,FALSE,"ORIX CSC"}</definedName>
    <definedName name="wcom_4_2" hidden="1">{"orixcsc",#N/A,FALSE,"ORIX CSC";"orixcsc2",#N/A,FALSE,"ORIX CSC"}</definedName>
    <definedName name="wcom_4_3" hidden="1">{"orixcsc",#N/A,FALSE,"ORIX CSC";"orixcsc2",#N/A,FALSE,"ORIX CSC"}</definedName>
    <definedName name="wcom_4_4" hidden="1">{"orixcsc",#N/A,FALSE,"ORIX CSC";"orixcsc2",#N/A,FALSE,"ORIX CSC"}</definedName>
    <definedName name="wcom_4_5" hidden="1">{"orixcsc",#N/A,FALSE,"ORIX CSC";"orixcsc2",#N/A,FALSE,"ORIX CSC"}</definedName>
    <definedName name="wcom_5" hidden="1">{"orixcsc",#N/A,FALSE,"ORIX CSC";"orixcsc2",#N/A,FALSE,"ORIX CSC"}</definedName>
    <definedName name="wcom_5_1" hidden="1">{"orixcsc",#N/A,FALSE,"ORIX CSC";"orixcsc2",#N/A,FALSE,"ORIX CSC"}</definedName>
    <definedName name="wcom_5_2" hidden="1">{"orixcsc",#N/A,FALSE,"ORIX CSC";"orixcsc2",#N/A,FALSE,"ORIX CSC"}</definedName>
    <definedName name="wcom_5_3" hidden="1">{"orixcsc",#N/A,FALSE,"ORIX CSC";"orixcsc2",#N/A,FALSE,"ORIX CSC"}</definedName>
    <definedName name="wcom_5_4" hidden="1">{"orixcsc",#N/A,FALSE,"ORIX CSC";"orixcsc2",#N/A,FALSE,"ORIX CSC"}</definedName>
    <definedName name="wcom_5_5" hidden="1">{"orixcsc",#N/A,FALSE,"ORIX CSC";"orixcsc2",#N/A,FALSE,"ORIX CSC"}</definedName>
    <definedName name="wcy" hidden="1">{"YD PRS",#N/A,FALSE,"YTD"}</definedName>
    <definedName name="wd" hidden="1">{#N/A,#N/A,FALSE,"ALM-ASISC"}</definedName>
    <definedName name="WDESAX" hidden="1">{#N/A,#N/A,FALSE,"SUMMARY";#N/A,#N/A,FALSE,"SUMMARY"}</definedName>
    <definedName name="WDSX" hidden="1">{#N/A,#N/A,FALSE,"PGW"}</definedName>
    <definedName name="wdw" hidden="1">{#N/A,#N/A,FALSE,"ALM-ASISC"}</definedName>
    <definedName name="WDWD" hidden="1">{#N/A,#N/A,FALSE,"PGW"}</definedName>
    <definedName name="wdwdwd">{"חובה","SUM(חובה)","YNNNN",FALSE}</definedName>
    <definedName name="wdwdwd_1">{"חובה","SUM(חובה)","YNNNN",FALSE}</definedName>
    <definedName name="we" hidden="1">{#N/A,#N/A,FALSE,"Pharm";#N/A,#N/A,FALSE,"WWCM"}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hidden="1">{#N/A,#N/A,FALSE,"Pharm";#N/A,#N/A,FALSE,"WWCM"}</definedName>
    <definedName name="we_2" hidden="1">{#N/A,#N/A,FALSE,"Pharm";#N/A,#N/A,FALSE,"WWCM"}</definedName>
    <definedName name="we_3" hidden="1">{#N/A,#N/A,FALSE,"Pharm";#N/A,#N/A,FALSE,"WWCM"}</definedName>
    <definedName name="we_4" hidden="1">{#N/A,#N/A,FALSE,"Pharm";#N/A,#N/A,FALSE,"WWCM"}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b" hidden="1">{#N/A,#N/A,FALSE,"Taxblinc";#N/A,#N/A,FALSE,"Rsvsacls"}</definedName>
    <definedName name="webass">#REF!</definedName>
    <definedName name="webb">#REF!</definedName>
    <definedName name="webb1">#REF!</definedName>
    <definedName name="webbass">#REF!</definedName>
    <definedName name="Website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ge">#REF!</definedName>
    <definedName name="weds" hidden="1">{"overview",#N/A,FALSE,"summary";"net assets",#N/A,FALSE,"summary";"asset turnover",#N/A,FALSE,"summary";"orona",#N/A,FALSE,"summary"}</definedName>
    <definedName name="wed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WQDX" hidden="1">{#N/A,#N/A,FALSE,"OSBL"}</definedName>
    <definedName name="wee" hidden="1">{#N/A,#N/A,FALSE,"KA CH  (2)"}</definedName>
    <definedName name="week">#REF!</definedName>
    <definedName name="week_ending">'[54]תקציב שעות'!#REF!</definedName>
    <definedName name="WeekdayOption">MATCH(WeekStart,Weekdays,0)+10</definedName>
    <definedName name="Weekdays">{"Monday","Tuesday","Wednesday","Thursday","Friday","Saturday","Sunday"}</definedName>
    <definedName name="WeeksInYear">52</definedName>
    <definedName name="WeekStart">#REF!</definedName>
    <definedName name="WeekStartValue">IF(WeekStart="Monday",2,1)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ighted_Overall_Return">#REF!</definedName>
    <definedName name="WeightedAverageShares">#REF!</definedName>
    <definedName name="WeightedAverageSharesLQ">#REF!</definedName>
    <definedName name="WeightedAverageSharesLQA">#REF!</definedName>
    <definedName name="weix" hidden="1">{"Comp_of_Price_Effect",#N/A,FALSE,"QTRDPVAR"}</definedName>
    <definedName name="Welfare">'[10]GL-PC'!#REF!</definedName>
    <definedName name="Welfare___COGS">'[10]GL-PC'!#REF!</definedName>
    <definedName name="Welfare_Expense_R_D">'[10]GL-PC'!#REF!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r" hidden="1">#REF!</definedName>
    <definedName name="wer.g" hidden="1">{#N/A,#N/A,FALSE,"KA CH  (2)"}</definedName>
    <definedName name="werk">#REF!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hidden="1">{#N/A,#N/A,FALSE,"Pharm";#N/A,#N/A,FALSE,"WWCM"}</definedName>
    <definedName name="werrr_2" hidden="1">{#N/A,#N/A,FALSE,"Pharm";#N/A,#N/A,FALSE,"WWCM"}</definedName>
    <definedName name="werrr_3" hidden="1">{#N/A,#N/A,FALSE,"Pharm";#N/A,#N/A,FALSE,"WWCM"}</definedName>
    <definedName name="werrr_4" hidden="1">{#N/A,#N/A,FALSE,"Pharm";#N/A,#N/A,FALSE,"WWCM"}</definedName>
    <definedName name="wert" hidden="1">{#N/A,#N/A,FALSE,"Detailed";#N/A,#N/A,FALSE,"Total";#N/A,#N/A,FALSE,"Detailed (2)"}</definedName>
    <definedName name="wert_1" hidden="1">{#N/A,#N/A,FALSE,"Detailed";#N/A,#N/A,FALSE,"Total";#N/A,#N/A,FALSE,"Detailed (2)"}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ST">#REF!</definedName>
    <definedName name="West_Kentucky">#REF!</definedName>
    <definedName name="West_Virginia">#REF!</definedName>
    <definedName name="Westburne" hidden="1">{#N/A,#N/A,FALSE,"Projections";#N/A,#N/A,FALSE,"Multiples Valuation";#N/A,#N/A,FALSE,"LBO";#N/A,#N/A,FALSE,"Multiples_Sensitivity";#N/A,#N/A,FALSE,"Summary"}</definedName>
    <definedName name="wet" hidden="1">{#N/A,#N/A,FALSE,"Detailed";#N/A,#N/A,FALSE,"Total";#N/A,#N/A,FALSE,"Detailed (2)"}</definedName>
    <definedName name="wet_1" hidden="1">{#N/A,#N/A,FALSE,"Detailed";#N/A,#N/A,FALSE,"Total";#N/A,#N/A,FALSE,"Detailed (2)"}</definedName>
    <definedName name="WETFGW" hidden="1">{#N/A,#N/A,FALSE,"FINAL"}</definedName>
    <definedName name="we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w" hidden="1">{#N/A,#N/A,FALSE,"P&amp;L";#N/A,#N/A,FALSE,"BalSheet";#N/A,#N/A,FALSE,"EBITDA";#N/A,#N/A,FALSE,"Assumptions";#N/A,#N/A,FALSE,"CashFlows"}</definedName>
    <definedName name="wewe" hidden="1">{"LOUISIANA",#N/A,FALSE,"CM"}</definedName>
    <definedName name="wewee">{"'NPCGUIDELINES'!$A$1:$J$41"}</definedName>
    <definedName name="wewewe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">#REF!</definedName>
    <definedName name="WFT_Vlookup">#REF!</definedName>
    <definedName name="wgbwt" hidden="1">{#N/A,#N/A,FALSE,"ISBL"}</definedName>
    <definedName name="what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_IF">#REF!</definedName>
    <definedName name="what_is_this?" hidden="1">{#N/A,#N/A,FALSE,"Sheet1"}</definedName>
    <definedName name="what2" hidden="1">{"Structure",#N/A,FALSE,"Structure";"Ownership",#N/A,FALSE,"Ownership";"IRR Calc",#N/A,FALSE,"Returns Summary";"IRR Table",#N/A,FALSE,"Returns Summary"}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ATS" hidden="1">{"'Edit'!$A$1:$V$2277"}</definedName>
    <definedName name="whatthe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hatthehell" hidden="1">{"'Trend_Total'!$A$7:$V$10","'Trend_Total'!$A$1:$V$4"}</definedName>
    <definedName name="Wheatcroft">#REF!</definedName>
    <definedName name="whi" hidden="1">{"Drawing&amp;Homo.result",#N/A,FALSE,"Greco Hom. and BOM"}</definedName>
    <definedName name="WHO">{"'12690-8951'!$A$1:$L$58"}</definedName>
    <definedName name="whocares" hidden="1">{"All BS",#N/A,FALSE,"ConsolidatingBS"}</definedName>
    <definedName name="w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LL">#REF!</definedName>
    <definedName name="WIN" hidden="1">{"' calendrier 2000'!$A$1:$Q$38"}</definedName>
    <definedName name="WIPCompTable">#REF!</definedName>
    <definedName name="WIPGMTable">#REF!</definedName>
    <definedName name="WIPOMTable">#REF!</definedName>
    <definedName name="wippccmpsum">#REF!</definedName>
    <definedName name="wippctcomplete">#REF!</definedName>
    <definedName name="wireless_copy_data">#REF!</definedName>
    <definedName name="Wkg_Cptl_Pct_Sales">#REF!</definedName>
    <definedName name="wlkednjfc" hidden="1">{#N/A,#N/A,FALSE,"Aging Summary";#N/A,#N/A,FALSE,"Ratio Analysis";#N/A,#N/A,FALSE,"Test 120 Day Accts";#N/A,#N/A,FALSE,"Tickmarks"}</definedName>
    <definedName name="wlll" hidden="1">{"bs",#N/A,FALSE,"SCF"}</definedName>
    <definedName name="wm2.Worksheets." hidden="1">{"ConAccrual",#N/A,FALSE,"ConAccrual";"ConAccrualAnlalytical",#N/A,FALSE,"ConAccrual"}</definedName>
    <definedName name="WN_COL">#REF!</definedName>
    <definedName name="WN_ROW">#REF!</definedName>
    <definedName name="WN_TAB">#REF!</definedName>
    <definedName name="WNL_COMP">#REF!</definedName>
    <definedName name="WNL_IS">#REF!</definedName>
    <definedName name="wnw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i" hidden="1">{"detail",#N/A,FALSE,"mfg";"summary",#N/A,FALSE,"mfg"}</definedName>
    <definedName name="womxien" hidden="1">{"detail",#N/A,FALSE,"mfg";"summary",#N/A,FALSE,"mfg"}</definedName>
    <definedName name="Woods" hidden="1">#REF!</definedName>
    <definedName name="wooooo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rdMatrix">#REF!</definedName>
    <definedName name="work">#REF!</definedName>
    <definedName name="work_h_m">#REF!</definedName>
    <definedName name="workforce">#REF!</definedName>
    <definedName name="workforce_discrate">#REF!</definedName>
    <definedName name="Workforce_life">#REF!</definedName>
    <definedName name="Workforce_return">#REF!</definedName>
    <definedName name="workforce_val">#REF!</definedName>
    <definedName name="workforce_value">#REF!</definedName>
    <definedName name="working" hidden="1">{#N/A,#N/A,FALSE,"REPORT"}</definedName>
    <definedName name="working_1" hidden="1">{#N/A,#N/A,FALSE,"REPORT"}</definedName>
    <definedName name="working_2" hidden="1">{#N/A,#N/A,FALSE,"REPORT"}</definedName>
    <definedName name="working_3" hidden="1">{#N/A,#N/A,FALSE,"REPORT"}</definedName>
    <definedName name="working_4" hidden="1">{#N/A,#N/A,FALSE,"REPORT"}</definedName>
    <definedName name="Working_Cap_return">#REF!</definedName>
    <definedName name="Working_Capital">#REF!</definedName>
    <definedName name="wq" hidden="1">{"PRS",#N/A,FALSE,"CM"}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DAW" hidden="1">{#N/A,#N/A,FALSE,"ISBL"}</definedName>
    <definedName name="WQDSA" hidden="1">{#N/A,#N/A,FALSE,"PGW"}</definedName>
    <definedName name="WQ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hidden="1">{#N/A,#N/A,FALSE,"FREE"}</definedName>
    <definedName name="wqeq" hidden="1">{"Commentary",#N/A,FALSE,"May"}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wq" hidden="1">{"BA detail",#N/A,FALSE,"Q3YTD 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hidden="1">{"Comp_of_Price_Effect",#N/A,FALSE,"QTRDPVAR"}</definedName>
    <definedName name="wr" hidden="1">{#N/A,#N/A,FALSE,"COMP"}</definedName>
    <definedName name="wr34ar" hidden="1">{"QTD_LOUISIANA",#N/A,FALSE,"QTD"}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1_2" hidden="1">{"Cover",#N/A,FALSE,"Cover";"Summary",#N/A,FALSE,"Summarpage"}</definedName>
    <definedName name="wrd.2._.pagers.3_1_3" hidden="1">{"Cover",#N/A,FALSE,"Cover";"Summary",#N/A,FALSE,"Summarpage"}</definedName>
    <definedName name="wrd.2._.pagers.3_1_4" hidden="1">{"Cover",#N/A,FALSE,"Cover";"Summary",#N/A,FALSE,"Summarpage"}</definedName>
    <definedName name="wrd.2._.pagers.3_1_5" hidden="1">{"Cover",#N/A,FALSE,"Cover";"Summary",#N/A,FALSE,"Summarpage"}</definedName>
    <definedName name="wrd.2._.pagers.3_2" hidden="1">{"Cover",#N/A,FALSE,"Cover";"Summary",#N/A,FALSE,"Summarpage"}</definedName>
    <definedName name="wrd.2._.pagers.3_2_1" hidden="1">{"Cover",#N/A,FALSE,"Cover";"Summary",#N/A,FALSE,"Summarpage"}</definedName>
    <definedName name="wrd.2._.pagers.3_2_2" hidden="1">{"Cover",#N/A,FALSE,"Cover";"Summary",#N/A,FALSE,"Summarpage"}</definedName>
    <definedName name="wrd.2._.pagers.3_2_3" hidden="1">{"Cover",#N/A,FALSE,"Cover";"Summary",#N/A,FALSE,"Summarpage"}</definedName>
    <definedName name="wrd.2._.pagers.3_2_4" hidden="1">{"Cover",#N/A,FALSE,"Cover";"Summary",#N/A,FALSE,"Summarpage"}</definedName>
    <definedName name="wrd.2._.pagers.3_2_5" hidden="1">{"Cover",#N/A,FALSE,"Cover";"Summary",#N/A,FALSE,"Summarpage"}</definedName>
    <definedName name="wrd.2._.pagers.3_3" hidden="1">{"Cover",#N/A,FALSE,"Cover";"Summary",#N/A,FALSE,"Summarpage"}</definedName>
    <definedName name="wrd.2._.pagers.3_3_1" hidden="1">{"Cover",#N/A,FALSE,"Cover";"Summary",#N/A,FALSE,"Summarpage"}</definedName>
    <definedName name="wrd.2._.pagers.3_3_2" hidden="1">{"Cover",#N/A,FALSE,"Cover";"Summary",#N/A,FALSE,"Summarpage"}</definedName>
    <definedName name="wrd.2._.pagers.3_3_3" hidden="1">{"Cover",#N/A,FALSE,"Cover";"Summary",#N/A,FALSE,"Summarpage"}</definedName>
    <definedName name="wrd.2._.pagers.3_3_4" hidden="1">{"Cover",#N/A,FALSE,"Cover";"Summary",#N/A,FALSE,"Summarpage"}</definedName>
    <definedName name="wrd.2._.pagers.3_3_5" hidden="1">{"Cover",#N/A,FALSE,"Cover";"Summary",#N/A,FALSE,"Summarpage"}</definedName>
    <definedName name="wrd.2._.pagers.3_4" hidden="1">{"Cover",#N/A,FALSE,"Cover";"Summary",#N/A,FALSE,"Summarpage"}</definedName>
    <definedName name="wrd.2._.pagers.3_4_1" hidden="1">{"Cover",#N/A,FALSE,"Cover";"Summary",#N/A,FALSE,"Summarpage"}</definedName>
    <definedName name="wrd.2._.pagers.3_4_2" hidden="1">{"Cover",#N/A,FALSE,"Cover";"Summary",#N/A,FALSE,"Summarpage"}</definedName>
    <definedName name="wrd.2._.pagers.3_4_3" hidden="1">{"Cover",#N/A,FALSE,"Cover";"Summary",#N/A,FALSE,"Summarpage"}</definedName>
    <definedName name="wrd.2._.pagers.3_4_4" hidden="1">{"Cover",#N/A,FALSE,"Cover";"Summary",#N/A,FALSE,"Summarpage"}</definedName>
    <definedName name="wrd.2._.pagers.3_4_5" hidden="1">{"Cover",#N/A,FALSE,"Cover";"Summary",#N/A,FALSE,"Summarpage"}</definedName>
    <definedName name="wrd.2._.pagers.3_5" hidden="1">{"Cover",#N/A,FALSE,"Cover";"Summary",#N/A,FALSE,"Summarpage"}</definedName>
    <definedName name="wrd.2._.pagers.3_5_1" hidden="1">{"Cover",#N/A,FALSE,"Cover";"Summary",#N/A,FALSE,"Summarpage"}</definedName>
    <definedName name="wrd.2._.pagers.3_5_2" hidden="1">{"Cover",#N/A,FALSE,"Cover";"Summary",#N/A,FALSE,"Summarpage"}</definedName>
    <definedName name="wrd.2._.pagers.3_5_3" hidden="1">{"Cover",#N/A,FALSE,"Cover";"Summary",#N/A,FALSE,"Summarpage"}</definedName>
    <definedName name="wrd.2._.pagers.3_5_4" hidden="1">{"Cover",#N/A,FALSE,"Cover";"Summary",#N/A,FALSE,"Summarpage"}</definedName>
    <definedName name="wrd.2._.pagers.3_5_5" hidden="1">{"Cover",#N/A,FALSE,"Cover";"Summary",#N/A,FALSE,"Summarpage"}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hs_dbf">#REF!</definedName>
    <definedName name="wrhs_rcn">#REF!</definedName>
    <definedName name="WRI" hidden="1">{#N/A,#N/A,FALSE,"COMP"}</definedName>
    <definedName name="Writedown">#REF!</definedName>
    <definedName name="Wrkg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m.pucspaddq2" hidden="1">{#N/A,"PURCHM",FALSE,"Business Analysis";#N/A,"SPADD",FALSE,"Business Analysis"}</definedName>
    <definedName name="wrn" hidden="1">{#N/A,#N/A,FALSE,"Sales"}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{#N/A,#N/A,FALSE,"Calc";#N/A,#N/A,FALSE,"Sensitivity";#N/A,#N/A,FALSE,"LT Earn.Dil.";#N/A,#N/A,FALSE,"Dil. AVP"}</definedName>
    <definedName name="wrn.1.._.5._.Year._.Model.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1111" hidden="1">{#N/A,#N/A,FALSE,"Pharm";#N/A,#N/A,FALSE,"WWCM"}</definedName>
    <definedName name="wrn.111111_1" hidden="1">{#N/A,#N/A,FALSE,"Pharm";#N/A,#N/A,FALSE,"WWCM"}</definedName>
    <definedName name="wrn.111111_2" hidden="1">{#N/A,#N/A,FALSE,"Pharm";#N/A,#N/A,FALSE,"WWCM"}</definedName>
    <definedName name="wrn.111111_3" hidden="1">{#N/A,#N/A,FALSE,"Pharm";#N/A,#N/A,FALSE,"WWCM"}</definedName>
    <definedName name="wrn.111111_4" hidden="1">{#N/A,#N/A,FALSE,"Pharm";#N/A,#N/A,FALSE,"WWCM"}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PROPERTY._.AND._.BUSINESS._.INTERRUPTION._.VALUES." hidden="1">{#N/A,#N/A,TRUE,"96PROP"}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7." hidden="1">{"INTRON97",#N/A,FALSE,"REVCDLR";"MERCK1997",#N/A,FALSE,"REVCDLR";"SKB1997",#N/A,FALSE,"REVCDLR"}</definedName>
    <definedName name="wrn.1998" hidden="1">{"INTRON97",#N/A,FALSE,"REVCDLR";"MERCK1997",#N/A,FALSE,"REVCDLR";"SKB1997",#N/A,FALSE,"REVCDLR"}</definedName>
    <definedName name="wrn.1998." hidden="1">{"INTRON98",#N/A,FALSE,"REVCDLR";"MERCK98",#N/A,FALSE,"REVCDLR";"SKB98",#N/A,FALSE,"REVCDLR"}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Detail." hidden="1">{"MERCK",#N/A,FALSE,"SKB&amp;MERCK (HepB vaccine)";"SKB",#N/A,FALSE,"SKB&amp;MERCK (HepB vaccine)"}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2." hidden="1">{#N/A,#N/A,FALSE,"Calc";#N/A,#N/A,FALSE,"Sensitivity";#N/A,#N/A,FALSE,"LT Earn.Dil.";#N/A,#N/A,FALSE,"Dil. AVP"}</definedName>
    <definedName name="wrn.2.._.PPM.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1_2" hidden="1">{"Cover",#N/A,FALSE,"Cover";"Summary",#N/A,FALSE,"Summarpage"}</definedName>
    <definedName name="wrn.2._.pagers._1_3" hidden="1">{"Cover",#N/A,FALSE,"Cover";"Summary",#N/A,FALSE,"Summarpage"}</definedName>
    <definedName name="wrn.2._.pagers._1_4" hidden="1">{"Cover",#N/A,FALSE,"Cover";"Summary",#N/A,FALSE,"Summarpage"}</definedName>
    <definedName name="wrn.2._.pagers._1_5" hidden="1">{"Cover",#N/A,FALSE,"Cover";"Summary",#N/A,FALSE,"Summarpage"}</definedName>
    <definedName name="wrn.2._.pagers._2" hidden="1">{"Cover",#N/A,FALSE,"Cover";"Summary",#N/A,FALSE,"Summarpage"}</definedName>
    <definedName name="wrn.2._.pagers._2_1" hidden="1">{"Cover",#N/A,FALSE,"Cover";"Summary",#N/A,FALSE,"Summarpage"}</definedName>
    <definedName name="wrn.2._.pagers._2_2" hidden="1">{"Cover",#N/A,FALSE,"Cover";"Summary",#N/A,FALSE,"Summarpage"}</definedName>
    <definedName name="wrn.2._.pagers._2_3" hidden="1">{"Cover",#N/A,FALSE,"Cover";"Summary",#N/A,FALSE,"Summarpage"}</definedName>
    <definedName name="wrn.2._.pagers._2_4" hidden="1">{"Cover",#N/A,FALSE,"Cover";"Summary",#N/A,FALSE,"Summarpage"}</definedName>
    <definedName name="wrn.2._.pagers._2_5" hidden="1">{"Cover",#N/A,FALSE,"Cover";"Summary",#N/A,FALSE,"Summarpage"}</definedName>
    <definedName name="wrn.2._.pagers._3" hidden="1">{"Cover",#N/A,FALSE,"Cover";"Summary",#N/A,FALSE,"Summarpage"}</definedName>
    <definedName name="wrn.2._.pagers._3_1" hidden="1">{"Cover",#N/A,FALSE,"Cover";"Summary",#N/A,FALSE,"Summarpage"}</definedName>
    <definedName name="wrn.2._.pagers._3_2" hidden="1">{"Cover",#N/A,FALSE,"Cover";"Summary",#N/A,FALSE,"Summarpage"}</definedName>
    <definedName name="wrn.2._.pagers._3_3" hidden="1">{"Cover",#N/A,FALSE,"Cover";"Summary",#N/A,FALSE,"Summarpage"}</definedName>
    <definedName name="wrn.2._.pagers._3_4" hidden="1">{"Cover",#N/A,FALSE,"Cover";"Summary",#N/A,FALSE,"Summarpage"}</definedName>
    <definedName name="wrn.2._.pagers._3_5" hidden="1">{"Cover",#N/A,FALSE,"Cover";"Summary",#N/A,FALSE,"Summarpage"}</definedName>
    <definedName name="wrn.2._.pagers._4" hidden="1">{"Cover",#N/A,FALSE,"Cover";"Summary",#N/A,FALSE,"Summarpage"}</definedName>
    <definedName name="wrn.2._.pagers._4_1" hidden="1">{"Cover",#N/A,FALSE,"Cover";"Summary",#N/A,FALSE,"Summarpage"}</definedName>
    <definedName name="wrn.2._.pagers._4_2" hidden="1">{"Cover",#N/A,FALSE,"Cover";"Summary",#N/A,FALSE,"Summarpage"}</definedName>
    <definedName name="wrn.2._.pagers._4_3" hidden="1">{"Cover",#N/A,FALSE,"Cover";"Summary",#N/A,FALSE,"Summarpage"}</definedName>
    <definedName name="wrn.2._.pagers._4_4" hidden="1">{"Cover",#N/A,FALSE,"Cover";"Summary",#N/A,FALSE,"Summarpage"}</definedName>
    <definedName name="wrn.2._.pagers._4_5" hidden="1">{"Cover",#N/A,FALSE,"Cover";"Summary",#N/A,FALSE,"Summarpage"}</definedName>
    <definedName name="wrn.2._.pagers._5" hidden="1">{"Cover",#N/A,FALSE,"Cover";"Summary",#N/A,FALSE,"Summarpage"}</definedName>
    <definedName name="wrn.2._.pagers._5_1" hidden="1">{"Cover",#N/A,FALSE,"Cover";"Summary",#N/A,FALSE,"Summarpage"}</definedName>
    <definedName name="wrn.2._.pagers._5_2" hidden="1">{"Cover",#N/A,FALSE,"Cover";"Summary",#N/A,FALSE,"Summarpage"}</definedName>
    <definedName name="wrn.2._.pagers._5_3" hidden="1">{"Cover",#N/A,FALSE,"Cover";"Summary",#N/A,FALSE,"Summarpage"}</definedName>
    <definedName name="wrn.2._.pagers._5_4" hidden="1">{"Cover",#N/A,FALSE,"Cover";"Summary",#N/A,FALSE,"Summarpage"}</definedName>
    <definedName name="wrn.2._.pagers._5_5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1_2" hidden="1">{"Cover",#N/A,FALSE,"Cover";"Summary",#N/A,FALSE,"Summarpage"}</definedName>
    <definedName name="wrn.2._.pagers.2_1_3" hidden="1">{"Cover",#N/A,FALSE,"Cover";"Summary",#N/A,FALSE,"Summarpage"}</definedName>
    <definedName name="wrn.2._.pagers.2_1_4" hidden="1">{"Cover",#N/A,FALSE,"Cover";"Summary",#N/A,FALSE,"Summarpage"}</definedName>
    <definedName name="wrn.2._.pagers.2_1_5" hidden="1">{"Cover",#N/A,FALSE,"Cover";"Summary",#N/A,FALSE,"Summarpage"}</definedName>
    <definedName name="wrn.2._.pagers.2_2" hidden="1">{"Cover",#N/A,FALSE,"Cover";"Summary",#N/A,FALSE,"Summarpage"}</definedName>
    <definedName name="wrn.2._.pagers.2_2_1" hidden="1">{"Cover",#N/A,FALSE,"Cover";"Summary",#N/A,FALSE,"Summarpage"}</definedName>
    <definedName name="wrn.2._.pagers.2_2_2" hidden="1">{"Cover",#N/A,FALSE,"Cover";"Summary",#N/A,FALSE,"Summarpage"}</definedName>
    <definedName name="wrn.2._.pagers.2_2_3" hidden="1">{"Cover",#N/A,FALSE,"Cover";"Summary",#N/A,FALSE,"Summarpage"}</definedName>
    <definedName name="wrn.2._.pagers.2_2_4" hidden="1">{"Cover",#N/A,FALSE,"Cover";"Summary",#N/A,FALSE,"Summarpage"}</definedName>
    <definedName name="wrn.2._.pagers.2_2_5" hidden="1">{"Cover",#N/A,FALSE,"Cover";"Summary",#N/A,FALSE,"Summarpage"}</definedName>
    <definedName name="wrn.2._.pagers.2_3" hidden="1">{"Cover",#N/A,FALSE,"Cover";"Summary",#N/A,FALSE,"Summarpage"}</definedName>
    <definedName name="wrn.2._.pagers.2_3_1" hidden="1">{"Cover",#N/A,FALSE,"Cover";"Summary",#N/A,FALSE,"Summarpage"}</definedName>
    <definedName name="wrn.2._.pagers.2_3_2" hidden="1">{"Cover",#N/A,FALSE,"Cover";"Summary",#N/A,FALSE,"Summarpage"}</definedName>
    <definedName name="wrn.2._.pagers.2_3_3" hidden="1">{"Cover",#N/A,FALSE,"Cover";"Summary",#N/A,FALSE,"Summarpage"}</definedName>
    <definedName name="wrn.2._.pagers.2_3_4" hidden="1">{"Cover",#N/A,FALSE,"Cover";"Summary",#N/A,FALSE,"Summarpage"}</definedName>
    <definedName name="wrn.2._.pagers.2_3_5" hidden="1">{"Cover",#N/A,FALSE,"Cover";"Summary",#N/A,FALSE,"Summarpage"}</definedName>
    <definedName name="wrn.2._.pagers.2_4" hidden="1">{"Cover",#N/A,FALSE,"Cover";"Summary",#N/A,FALSE,"Summarpage"}</definedName>
    <definedName name="wrn.2._.pagers.2_4_1" hidden="1">{"Cover",#N/A,FALSE,"Cover";"Summary",#N/A,FALSE,"Summarpage"}</definedName>
    <definedName name="wrn.2._.pagers.2_4_2" hidden="1">{"Cover",#N/A,FALSE,"Cover";"Summary",#N/A,FALSE,"Summarpage"}</definedName>
    <definedName name="wrn.2._.pagers.2_4_3" hidden="1">{"Cover",#N/A,FALSE,"Cover";"Summary",#N/A,FALSE,"Summarpage"}</definedName>
    <definedName name="wrn.2._.pagers.2_4_4" hidden="1">{"Cover",#N/A,FALSE,"Cover";"Summary",#N/A,FALSE,"Summarpage"}</definedName>
    <definedName name="wrn.2._.pagers.2_4_5" hidden="1">{"Cover",#N/A,FALSE,"Cover";"Summary",#N/A,FALSE,"Summarpage"}</definedName>
    <definedName name="wrn.2._.pagers.2_5" hidden="1">{"Cover",#N/A,FALSE,"Cover";"Summary",#N/A,FALSE,"Summarpage"}</definedName>
    <definedName name="wrn.2._.pagers.2_5_1" hidden="1">{"Cover",#N/A,FALSE,"Cover";"Summary",#N/A,FALSE,"Summarpage"}</definedName>
    <definedName name="wrn.2._.pagers.2_5_2" hidden="1">{"Cover",#N/A,FALSE,"Cover";"Summary",#N/A,FALSE,"Summarpage"}</definedName>
    <definedName name="wrn.2._.pagers.2_5_3" hidden="1">{"Cover",#N/A,FALSE,"Cover";"Summary",#N/A,FALSE,"Summarpage"}</definedName>
    <definedName name="wrn.2._.pagers.2_5_4" hidden="1">{"Cover",#N/A,FALSE,"Cover";"Summary",#N/A,FALSE,"Summarpage"}</definedName>
    <definedName name="wrn.2._.pagers.2_5_5" hidden="1">{"Cover",#N/A,FALSE,"Cover";"Summary",#N/A,FALSE,"Summarpage"}</definedName>
    <definedName name="wrn.2_5_99._.Scenarios." hidden="1">{#N/A,"Scenario 4; Book Value",FALSE,"Stream INPUTS";#N/A,"Scenario 4; Market Value",FALSE,"Stream INPUTS";#N/A,"Scenario 5; Book Value",FALSE,"Stream INPUTS";#N/A,"Scenario 5; Market Value",FALSE,"Stream INPUTS"}</definedName>
    <definedName name="wrn.2004._.Contract._.Sales._.Forecast." hidden="1">{"2004 Net Change",#N/A,TRUE,"04 Contract Forecast";"2004 Budget",#N/A,TRUE,"04 Contract Budget";"2004 Forecast",#N/A,TRUE,"04 Net Change"}</definedName>
    <definedName name="wrn.2004._.PBP._.Template." hidden="1">{#N/A,#N/A,TRUE,"Project Summary";#N/A,#N/A,TRUE,"Financial Data Input";#N/A,#N/A,TRUE,"P&amp;L";#N/A,#N/A,TRUE,"Instructions"}</definedName>
    <definedName name="wrn.2005." hidden="1">{"lrp",#N/A,FALSE,"3_5_98lrp";"assump",#N/A,FALSE,"ASSUMP";"INTRON2005",#N/A,FALSE,"REVCDLR";"MERCK2005",#N/A,FALSE,"REVCDLR";"skb2005",#N/A,FALSE,"REVCDLR";"SKB1",#N/A,FALSE,"SKB&amp;MERCK (HepB vaccine)";"SKB2",#N/A,FALSE,"SKB&amp;MERCK (HepB vaccine)";"MERCKDETAIL",#N/A,FALSE,"SKB&amp;MERCK (HepB vaccine)";"INTRONDETAIL",#N/A,FALSE,"SHPLOUGH (Intron-A)";"licensee",#N/A,FALSE,"LICENSEE";"lic1997",#N/A,FALSE,"LIC Detail";"lic1998",#N/A,FALSE,"LIC Detail";"lic2005",#N/A,FALSE,"LIC Detail";"ext",#N/A,FALSE,"EXTENTIONS";#N/A,#N/A,FALSE,"VLA4";"intron2005",#N/A,FALSE," INTRON"}</definedName>
    <definedName name="wrn.2005._.Quarterly." hidden="1">{"2005 Finmodel Quarterly Financials",#N/A,TRUE,"Finmodel";"2005 Finmodel Quarterly Covenants",#N/A,TRUE,"Finmodel"}</definedName>
    <definedName name="wrn.3.._.Pre._.Opening." hidden="1">{"Pre Opening BS",#N/A,FALSE,"Pre-Opening";"Pre Opening Worksheet",#N/A,FALSE,"Pre-Opening"}</definedName>
    <definedName name="wrn.3.._.Pre._.Opening._1" hidden="1">{"Pre Opening BS",#N/A,FALSE,"Pre-Opening";"Pre Opening Worksheet",#N/A,FALSE,"Pre-Opening"}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96." hidden="1">{#N/A,#N/A,FALSE,"BAL 3-96";#N/A,#N/A,FALSE,"OPR 3-96";#N/A,#N/A,FALSE,"CF 3-96";#N/A,#N/A,FALSE,"ERN3-96"}</definedName>
    <definedName name="wrn.3cases." hidden="1">{#N/A,"Base",FALSE,"Dividend";#N/A,"Conservative",FALSE,"Dividend";#N/A,"Downside",FALSE,"Dividend"}</definedName>
    <definedName name="wrn.4.._.Detail._.Financial._.Statements." hidden="1">{"IS All",#N/A,FALSE,"Summary P&amp;L";"IS CS All",#N/A,FALSE,"CS Inc. Stmt.";"BS All",#N/A,FALSE,"Balance Sheet";"CF All",#N/A,FALSE,"CashFlow"}</definedName>
    <definedName name="wrn.4.._.Detail._.Financial._.Statements._1" hidden="1">{"IS All",#N/A,FALSE,"Summary P&amp;L";"IS CS All",#N/A,FALSE,"CS Inc. Stmt.";"BS All",#N/A,FALSE,"Balance Sheet";"CF All",#N/A,FALSE,"CashFlow"}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5.._.ALL._.Detail._.Support.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BY5." hidden="1">{"SCH44",#N/A,FALSE,"5b5f";"SCH45",#N/A,FALSE,"5b5f"}</definedName>
    <definedName name="wrn.6.._.Two._.Year._.Reports.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730." hidden="1">{#N/A,#N/A,FALSE,"REPORT"}</definedName>
    <definedName name="wrn.730._1" hidden="1">{#N/A,#N/A,FALSE,"REPORT"}</definedName>
    <definedName name="wrn.730._2" hidden="1">{#N/A,#N/A,FALSE,"REPORT"}</definedName>
    <definedName name="wrn.730._3" hidden="1">{#N/A,#N/A,FALSE,"REPORT"}</definedName>
    <definedName name="wrn.730._4" hidden="1">{#N/A,#N/A,FALSE,"REPORT"}</definedName>
    <definedName name="wrn.731" hidden="1">{#N/A,#N/A,FALSE,"REPORT"}</definedName>
    <definedName name="wrn.731_1" hidden="1">{#N/A,#N/A,FALSE,"REPORT"}</definedName>
    <definedName name="wrn.731_2" hidden="1">{#N/A,#N/A,FALSE,"REPORT"}</definedName>
    <definedName name="wrn.731_3" hidden="1">{#N/A,#N/A,FALSE,"REPORT"}</definedName>
    <definedName name="wrn.731_4" hidden="1">{#N/A,#N/A,FALSE,"REPORT"}</definedName>
    <definedName name="wrn.750." hidden="1">{#N/A,#N/A,FALSE,"REPORT"}</definedName>
    <definedName name="wrn.750._1" hidden="1">{#N/A,#N/A,FALSE,"REPORT"}</definedName>
    <definedName name="wrn.750._2" hidden="1">{#N/A,#N/A,FALSE,"REPORT"}</definedName>
    <definedName name="wrn.750._3" hidden="1">{#N/A,#N/A,FALSE,"REPORT"}</definedName>
    <definedName name="wrn.750._4" hidden="1">{#N/A,#N/A,FALSE,"REPORT"}</definedName>
    <definedName name="wrn.7501" hidden="1">{#N/A,#N/A,FALSE,"REPORT"}</definedName>
    <definedName name="wrn.7501_1" hidden="1">{#N/A,#N/A,FALSE,"REPORT"}</definedName>
    <definedName name="wrn.7501_2" hidden="1">{#N/A,#N/A,FALSE,"REPORT"}</definedName>
    <definedName name="wrn.7501_3" hidden="1">{#N/A,#N/A,FALSE,"REPORT"}</definedName>
    <definedName name="wrn.7501_4" hidden="1">{#N/A,#N/A,FALSE,"REPORT"}</definedName>
    <definedName name="wrn.760.16." hidden="1">{#N/A,#N/A,FALSE,"REPORT"}</definedName>
    <definedName name="wrn.760.16._1" hidden="1">{#N/A,#N/A,FALSE,"REPORT"}</definedName>
    <definedName name="wrn.760.16._2" hidden="1">{#N/A,#N/A,FALSE,"REPORT"}</definedName>
    <definedName name="wrn.760.16._3" hidden="1">{#N/A,#N/A,FALSE,"REPORT"}</definedName>
    <definedName name="wrn.760.16._4" hidden="1">{#N/A,#N/A,FALSE,"REPORT"}</definedName>
    <definedName name="wrn.7900" hidden="1">{#N/A,#N/A,FALSE,"REPORT"}</definedName>
    <definedName name="wrn.7900_1" hidden="1">{#N/A,#N/A,FALSE,"REPORT"}</definedName>
    <definedName name="wrn.7900_2" hidden="1">{#N/A,#N/A,FALSE,"REPORT"}</definedName>
    <definedName name="wrn.7900_3" hidden="1">{#N/A,#N/A,FALSE,"REPORT"}</definedName>
    <definedName name="wrn.7900_4" hidden="1">{#N/A,#N/A,FALSE,"REPORT"}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05" hidden="1">{#N/A,#N/A,FALSE,"REPORT"}</definedName>
    <definedName name="wrn.905_1" hidden="1">{#N/A,#N/A,FALSE,"REPORT"}</definedName>
    <definedName name="wrn.905_2" hidden="1">{#N/A,#N/A,FALSE,"REPORT"}</definedName>
    <definedName name="wrn.905_3" hidden="1">{#N/A,#N/A,FALSE,"REPORT"}</definedName>
    <definedName name="wrn.905_4" hidden="1">{#N/A,#N/A,FALSE,"REPORT"}</definedName>
    <definedName name="wrn.95PROV." hidden="1">{#N/A,#N/A,FALSE,"Taxblinc";#N/A,#N/A,FALSE,"Rsvsacls"}</definedName>
    <definedName name="wrn.99999" hidden="1">{#N/A,#N/A,FALSE,"REPORT"}</definedName>
    <definedName name="wrn.99999_1" hidden="1">{#N/A,#N/A,FALSE,"REPORT"}</definedName>
    <definedName name="wrn.99999_2" hidden="1">{#N/A,#N/A,FALSE,"REPORT"}</definedName>
    <definedName name="wrn.99999_3" hidden="1">{#N/A,#N/A,FALSE,"REPORT"}</definedName>
    <definedName name="wrn.99999_4" hidden="1">{#N/A,#N/A,FALSE,"REPORT"}</definedName>
    <definedName name="wrn.A.._.1263._.yr._.1." hidden="1">{#N/A,#N/A,FALSE,"1263 yr1"}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._1_1" hidden="1">{#N/A,#N/A,FALSE,"A_D";#N/A,#N/A,FALSE,"WACC";#N/A,#N/A,FALSE,"DCF";#N/A,#N/A,FALSE,"A";#N/A,#N/A,FALSE,"LBO";#N/A,#N/A,FALSE,"C";#N/A,#N/A,FALSE,"impd";#N/A,#N/A,FALSE,"comps"}</definedName>
    <definedName name="wrn.A_VALUATION._1_2" hidden="1">{#N/A,#N/A,FALSE,"A_D";#N/A,#N/A,FALSE,"WACC";#N/A,#N/A,FALSE,"DCF";#N/A,#N/A,FALSE,"A";#N/A,#N/A,FALSE,"LBO";#N/A,#N/A,FALSE,"C";#N/A,#N/A,FALSE,"impd";#N/A,#N/A,FALSE,"comps"}</definedName>
    <definedName name="wrn.A_VALUATION._1_3" hidden="1">{#N/A,#N/A,FALSE,"A_D";#N/A,#N/A,FALSE,"WACC";#N/A,#N/A,FALSE,"DCF";#N/A,#N/A,FALSE,"A";#N/A,#N/A,FALSE,"LBO";#N/A,#N/A,FALSE,"C";#N/A,#N/A,FALSE,"impd";#N/A,#N/A,FALSE,"comps"}</definedName>
    <definedName name="wrn.A_VALUATION._1_4" hidden="1">{#N/A,#N/A,FALSE,"A_D";#N/A,#N/A,FALSE,"WACC";#N/A,#N/A,FALSE,"DCF";#N/A,#N/A,FALSE,"A";#N/A,#N/A,FALSE,"LBO";#N/A,#N/A,FALSE,"C";#N/A,#N/A,FALSE,"impd";#N/A,#N/A,FALSE,"comps"}</definedName>
    <definedName name="wrn.A_VALUATION._1_5" hidden="1">{#N/A,#N/A,FALSE,"A_D";#N/A,#N/A,FALSE,"WACC";#N/A,#N/A,FALSE,"DCF";#N/A,#N/A,FALSE,"A";#N/A,#N/A,FALSE,"LBO";#N/A,#N/A,FALSE,"C";#N/A,#N/A,FALSE,"impd";#N/A,#N/A,FALSE,"comps"}</definedName>
    <definedName name="wrn.A_VALUATION._2" hidden="1">{#N/A,#N/A,FALSE,"A_D";#N/A,#N/A,FALSE,"WACC";#N/A,#N/A,FALSE,"DCF";#N/A,#N/A,FALSE,"A";#N/A,#N/A,FALSE,"LBO";#N/A,#N/A,FALSE,"C";#N/A,#N/A,FALSE,"impd";#N/A,#N/A,FALSE,"comps"}</definedName>
    <definedName name="wrn.A_VALUATION._2_1" hidden="1">{#N/A,#N/A,FALSE,"A_D";#N/A,#N/A,FALSE,"WACC";#N/A,#N/A,FALSE,"DCF";#N/A,#N/A,FALSE,"A";#N/A,#N/A,FALSE,"LBO";#N/A,#N/A,FALSE,"C";#N/A,#N/A,FALSE,"impd";#N/A,#N/A,FALSE,"comps"}</definedName>
    <definedName name="wrn.A_VALUATION._2_2" hidden="1">{#N/A,#N/A,FALSE,"A_D";#N/A,#N/A,FALSE,"WACC";#N/A,#N/A,FALSE,"DCF";#N/A,#N/A,FALSE,"A";#N/A,#N/A,FALSE,"LBO";#N/A,#N/A,FALSE,"C";#N/A,#N/A,FALSE,"impd";#N/A,#N/A,FALSE,"comps"}</definedName>
    <definedName name="wrn.A_VALUATION._2_3" hidden="1">{#N/A,#N/A,FALSE,"A_D";#N/A,#N/A,FALSE,"WACC";#N/A,#N/A,FALSE,"DCF";#N/A,#N/A,FALSE,"A";#N/A,#N/A,FALSE,"LBO";#N/A,#N/A,FALSE,"C";#N/A,#N/A,FALSE,"impd";#N/A,#N/A,FALSE,"comps"}</definedName>
    <definedName name="wrn.A_VALUATION._2_4" hidden="1">{#N/A,#N/A,FALSE,"A_D";#N/A,#N/A,FALSE,"WACC";#N/A,#N/A,FALSE,"DCF";#N/A,#N/A,FALSE,"A";#N/A,#N/A,FALSE,"LBO";#N/A,#N/A,FALSE,"C";#N/A,#N/A,FALSE,"impd";#N/A,#N/A,FALSE,"comps"}</definedName>
    <definedName name="wrn.A_VALUATION._2_5" hidden="1">{#N/A,#N/A,FALSE,"A_D";#N/A,#N/A,FALSE,"WACC";#N/A,#N/A,FALSE,"DCF";#N/A,#N/A,FALSE,"A";#N/A,#N/A,FALSE,"LBO";#N/A,#N/A,FALSE,"C";#N/A,#N/A,FALSE,"impd";#N/A,#N/A,FALSE,"comps"}</definedName>
    <definedName name="wrn.A_VALUATION._3" hidden="1">{#N/A,#N/A,FALSE,"A_D";#N/A,#N/A,FALSE,"WACC";#N/A,#N/A,FALSE,"DCF";#N/A,#N/A,FALSE,"A";#N/A,#N/A,FALSE,"LBO";#N/A,#N/A,FALSE,"C";#N/A,#N/A,FALSE,"impd";#N/A,#N/A,FALSE,"comps"}</definedName>
    <definedName name="wrn.A_VALUATION._3_1" hidden="1">{#N/A,#N/A,FALSE,"A_D";#N/A,#N/A,FALSE,"WACC";#N/A,#N/A,FALSE,"DCF";#N/A,#N/A,FALSE,"A";#N/A,#N/A,FALSE,"LBO";#N/A,#N/A,FALSE,"C";#N/A,#N/A,FALSE,"impd";#N/A,#N/A,FALSE,"comps"}</definedName>
    <definedName name="wrn.A_VALUATION._3_2" hidden="1">{#N/A,#N/A,FALSE,"A_D";#N/A,#N/A,FALSE,"WACC";#N/A,#N/A,FALSE,"DCF";#N/A,#N/A,FALSE,"A";#N/A,#N/A,FALSE,"LBO";#N/A,#N/A,FALSE,"C";#N/A,#N/A,FALSE,"impd";#N/A,#N/A,FALSE,"comps"}</definedName>
    <definedName name="wrn.A_VALUATION._3_3" hidden="1">{#N/A,#N/A,FALSE,"A_D";#N/A,#N/A,FALSE,"WACC";#N/A,#N/A,FALSE,"DCF";#N/A,#N/A,FALSE,"A";#N/A,#N/A,FALSE,"LBO";#N/A,#N/A,FALSE,"C";#N/A,#N/A,FALSE,"impd";#N/A,#N/A,FALSE,"comps"}</definedName>
    <definedName name="wrn.A_VALUATION._3_4" hidden="1">{#N/A,#N/A,FALSE,"A_D";#N/A,#N/A,FALSE,"WACC";#N/A,#N/A,FALSE,"DCF";#N/A,#N/A,FALSE,"A";#N/A,#N/A,FALSE,"LBO";#N/A,#N/A,FALSE,"C";#N/A,#N/A,FALSE,"impd";#N/A,#N/A,FALSE,"comps"}</definedName>
    <definedName name="wrn.A_VALUATION._3_5" hidden="1">{#N/A,#N/A,FALSE,"A_D";#N/A,#N/A,FALSE,"WACC";#N/A,#N/A,FALSE,"DCF";#N/A,#N/A,FALSE,"A";#N/A,#N/A,FALSE,"LBO";#N/A,#N/A,FALSE,"C";#N/A,#N/A,FALSE,"impd";#N/A,#N/A,FALSE,"comps"}</definedName>
    <definedName name="wrn.A_VALUATION._4" hidden="1">{#N/A,#N/A,FALSE,"A_D";#N/A,#N/A,FALSE,"WACC";#N/A,#N/A,FALSE,"DCF";#N/A,#N/A,FALSE,"A";#N/A,#N/A,FALSE,"LBO";#N/A,#N/A,FALSE,"C";#N/A,#N/A,FALSE,"impd";#N/A,#N/A,FALSE,"comps"}</definedName>
    <definedName name="wrn.A_VALUATION._4_1" hidden="1">{#N/A,#N/A,FALSE,"A_D";#N/A,#N/A,FALSE,"WACC";#N/A,#N/A,FALSE,"DCF";#N/A,#N/A,FALSE,"A";#N/A,#N/A,FALSE,"LBO";#N/A,#N/A,FALSE,"C";#N/A,#N/A,FALSE,"impd";#N/A,#N/A,FALSE,"comps"}</definedName>
    <definedName name="wrn.A_VALUATION._4_2" hidden="1">{#N/A,#N/A,FALSE,"A_D";#N/A,#N/A,FALSE,"WACC";#N/A,#N/A,FALSE,"DCF";#N/A,#N/A,FALSE,"A";#N/A,#N/A,FALSE,"LBO";#N/A,#N/A,FALSE,"C";#N/A,#N/A,FALSE,"impd";#N/A,#N/A,FALSE,"comps"}</definedName>
    <definedName name="wrn.A_VALUATION._4_3" hidden="1">{#N/A,#N/A,FALSE,"A_D";#N/A,#N/A,FALSE,"WACC";#N/A,#N/A,FALSE,"DCF";#N/A,#N/A,FALSE,"A";#N/A,#N/A,FALSE,"LBO";#N/A,#N/A,FALSE,"C";#N/A,#N/A,FALSE,"impd";#N/A,#N/A,FALSE,"comps"}</definedName>
    <definedName name="wrn.A_VALUATION._4_4" hidden="1">{#N/A,#N/A,FALSE,"A_D";#N/A,#N/A,FALSE,"WACC";#N/A,#N/A,FALSE,"DCF";#N/A,#N/A,FALSE,"A";#N/A,#N/A,FALSE,"LBO";#N/A,#N/A,FALSE,"C";#N/A,#N/A,FALSE,"impd";#N/A,#N/A,FALSE,"comps"}</definedName>
    <definedName name="wrn.A_VALUATION._4_5" hidden="1">{#N/A,#N/A,FALSE,"A_D";#N/A,#N/A,FALSE,"WACC";#N/A,#N/A,FALSE,"DCF";#N/A,#N/A,FALSE,"A";#N/A,#N/A,FALSE,"LBO";#N/A,#N/A,FALSE,"C";#N/A,#N/A,FALSE,"impd";#N/A,#N/A,FALSE,"comps"}</definedName>
    <definedName name="wrn.A_VALUATION._5" hidden="1">{#N/A,#N/A,FALSE,"A_D";#N/A,#N/A,FALSE,"WACC";#N/A,#N/A,FALSE,"DCF";#N/A,#N/A,FALSE,"A";#N/A,#N/A,FALSE,"LBO";#N/A,#N/A,FALSE,"C";#N/A,#N/A,FALSE,"impd";#N/A,#N/A,FALSE,"comps"}</definedName>
    <definedName name="wrn.A_VALUATION._5_1" hidden="1">{#N/A,#N/A,FALSE,"A_D";#N/A,#N/A,FALSE,"WACC";#N/A,#N/A,FALSE,"DCF";#N/A,#N/A,FALSE,"A";#N/A,#N/A,FALSE,"LBO";#N/A,#N/A,FALSE,"C";#N/A,#N/A,FALSE,"impd";#N/A,#N/A,FALSE,"comps"}</definedName>
    <definedName name="wrn.A_VALUATION._5_2" hidden="1">{#N/A,#N/A,FALSE,"A_D";#N/A,#N/A,FALSE,"WACC";#N/A,#N/A,FALSE,"DCF";#N/A,#N/A,FALSE,"A";#N/A,#N/A,FALSE,"LBO";#N/A,#N/A,FALSE,"C";#N/A,#N/A,FALSE,"impd";#N/A,#N/A,FALSE,"comps"}</definedName>
    <definedName name="wrn.A_VALUATION._5_3" hidden="1">{#N/A,#N/A,FALSE,"A_D";#N/A,#N/A,FALSE,"WACC";#N/A,#N/A,FALSE,"DCF";#N/A,#N/A,FALSE,"A";#N/A,#N/A,FALSE,"LBO";#N/A,#N/A,FALSE,"C";#N/A,#N/A,FALSE,"impd";#N/A,#N/A,FALSE,"comps"}</definedName>
    <definedName name="wrn.A_VALUATION._5_4" hidden="1">{#N/A,#N/A,FALSE,"A_D";#N/A,#N/A,FALSE,"WACC";#N/A,#N/A,FALSE,"DCF";#N/A,#N/A,FALSE,"A";#N/A,#N/A,FALSE,"LBO";#N/A,#N/A,FALSE,"C";#N/A,#N/A,FALSE,"impd";#N/A,#N/A,FALSE,"comps"}</definedName>
    <definedName name="wrn.A_VALUATION._5_5" hidden="1">{#N/A,#N/A,FALSE,"A_D";#N/A,#N/A,FALSE,"WACC";#N/A,#N/A,FALSE,"DCF";#N/A,#N/A,FALSE,"A";#N/A,#N/A,FALSE,"LBO";#N/A,#N/A,FALSE,"C";#N/A,#N/A,FALSE,"impd";#N/A,#N/A,FALSE,"comps"}</definedName>
    <definedName name="wrn.AA." hidden="1">{#N/A,#N/A,FALSE,"PMTABB";#N/A,#N/A,FALSE,"PMTABB"}</definedName>
    <definedName name="wrn.aaa" hidden="1">{#N/A,#N/A,FALSE,"Pharm";#N/A,#N/A,FALSE,"WWCM"}</definedName>
    <definedName name="wrn.aaa." hidden="1">{#N/A,#N/A,FALSE,"ALM-ASISC"}</definedName>
    <definedName name="wrn.aaa_1" hidden="1">{#N/A,#N/A,FALSE,"Pharm";#N/A,#N/A,FALSE,"WWCM"}</definedName>
    <definedName name="wrn.aaa_2" hidden="1">{#N/A,#N/A,FALSE,"Pharm";#N/A,#N/A,FALSE,"WWCM"}</definedName>
    <definedName name="wrn.aaa_3" hidden="1">{#N/A,#N/A,FALSE,"Pharm";#N/A,#N/A,FALSE,"WWCM"}</definedName>
    <definedName name="wrn.aaa_4" hidden="1">{#N/A,#N/A,FALSE,"Pharm";#N/A,#N/A,FALSE,"WWCM"}</definedName>
    <definedName name="wrn.aaaaaaa" hidden="1">{#N/A,#N/A,FALSE,"Pharm";#N/A,#N/A,FALSE,"WWCM"}</definedName>
    <definedName name="wrn.aaaaaaa_1" hidden="1">{#N/A,#N/A,FALSE,"Pharm";#N/A,#N/A,FALSE,"WWCM"}</definedName>
    <definedName name="wrn.aaaaaaa_2" hidden="1">{#N/A,#N/A,FALSE,"Pharm";#N/A,#N/A,FALSE,"WWCM"}</definedName>
    <definedName name="wrn.aaaaaaa_3" hidden="1">{#N/A,#N/A,FALSE,"Pharm";#N/A,#N/A,FALSE,"WWCM"}</definedName>
    <definedName name="wrn.aaaaaaa_4" hidden="1">{#N/A,#N/A,FALSE,"Pharm";#N/A,#N/A,FALSE,"WWCM"}</definedName>
    <definedName name="wrn.aba." hidden="1">{"ww",#N/A,FALSE,"Hospital Products";"us",#N/A,FALSE,"Hospital Products";"in",#N/A,FALSE,"Hospital Products"}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l." hidden="1">{"ww",#N/A,FALSE,"Hospital Products";"us",#N/A,FALSE,"Hospital Products";"in",#N/A,FALSE,"Hospital Products"}</definedName>
    <definedName name="wrn.abt." hidden="1">{"ww",#N/A,FALSE,"Hospital Products";"us",#N/A,FALSE,"Hospital Products";"in",#N/A,FALSE,"Hospital Products"}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_Dil._1_1" hidden="1">{#N/A,#N/A,FALSE,"Debt Accr";#N/A,#N/A,FALSE,"Stock Accr";#N/A,#N/A,FALSE,"Debt Stock Accr"}</definedName>
    <definedName name="wrn.Accr_Dil._1_2" hidden="1">{#N/A,#N/A,FALSE,"Debt Accr";#N/A,#N/A,FALSE,"Stock Accr";#N/A,#N/A,FALSE,"Debt Stock Accr"}</definedName>
    <definedName name="wrn.Accr_Dil._1_3" hidden="1">{#N/A,#N/A,FALSE,"Debt Accr";#N/A,#N/A,FALSE,"Stock Accr";#N/A,#N/A,FALSE,"Debt Stock Accr"}</definedName>
    <definedName name="wrn.Accr_Dil._1_4" hidden="1">{#N/A,#N/A,FALSE,"Debt Accr";#N/A,#N/A,FALSE,"Stock Accr";#N/A,#N/A,FALSE,"Debt Stock Accr"}</definedName>
    <definedName name="wrn.Accr_Dil._1_5" hidden="1">{#N/A,#N/A,FALSE,"Debt Accr";#N/A,#N/A,FALSE,"Stock Accr";#N/A,#N/A,FALSE,"Debt Stock Accr"}</definedName>
    <definedName name="wrn.Accr_Dil._2" hidden="1">{#N/A,#N/A,FALSE,"Debt Accr";#N/A,#N/A,FALSE,"Stock Accr";#N/A,#N/A,FALSE,"Debt Stock Accr"}</definedName>
    <definedName name="wrn.Accr_Dil._2_1" hidden="1">{#N/A,#N/A,FALSE,"Debt Accr";#N/A,#N/A,FALSE,"Stock Accr";#N/A,#N/A,FALSE,"Debt Stock Accr"}</definedName>
    <definedName name="wrn.Accr_Dil._2_2" hidden="1">{#N/A,#N/A,FALSE,"Debt Accr";#N/A,#N/A,FALSE,"Stock Accr";#N/A,#N/A,FALSE,"Debt Stock Accr"}</definedName>
    <definedName name="wrn.Accr_Dil._2_3" hidden="1">{#N/A,#N/A,FALSE,"Debt Accr";#N/A,#N/A,FALSE,"Stock Accr";#N/A,#N/A,FALSE,"Debt Stock Accr"}</definedName>
    <definedName name="wrn.Accr_Dil._2_4" hidden="1">{#N/A,#N/A,FALSE,"Debt Accr";#N/A,#N/A,FALSE,"Stock Accr";#N/A,#N/A,FALSE,"Debt Stock Accr"}</definedName>
    <definedName name="wrn.Accr_Dil._2_5" hidden="1">{#N/A,#N/A,FALSE,"Debt Accr";#N/A,#N/A,FALSE,"Stock Accr";#N/A,#N/A,FALSE,"Debt Stock Accr"}</definedName>
    <definedName name="wrn.Accr_Dil._3" hidden="1">{#N/A,#N/A,FALSE,"Debt Accr";#N/A,#N/A,FALSE,"Stock Accr";#N/A,#N/A,FALSE,"Debt Stock Accr"}</definedName>
    <definedName name="wrn.Accr_Dil._3_1" hidden="1">{#N/A,#N/A,FALSE,"Debt Accr";#N/A,#N/A,FALSE,"Stock Accr";#N/A,#N/A,FALSE,"Debt Stock Accr"}</definedName>
    <definedName name="wrn.Accr_Dil._3_2" hidden="1">{#N/A,#N/A,FALSE,"Debt Accr";#N/A,#N/A,FALSE,"Stock Accr";#N/A,#N/A,FALSE,"Debt Stock Accr"}</definedName>
    <definedName name="wrn.Accr_Dil._3_3" hidden="1">{#N/A,#N/A,FALSE,"Debt Accr";#N/A,#N/A,FALSE,"Stock Accr";#N/A,#N/A,FALSE,"Debt Stock Accr"}</definedName>
    <definedName name="wrn.Accr_Dil._3_4" hidden="1">{#N/A,#N/A,FALSE,"Debt Accr";#N/A,#N/A,FALSE,"Stock Accr";#N/A,#N/A,FALSE,"Debt Stock Accr"}</definedName>
    <definedName name="wrn.Accr_Dil._3_5" hidden="1">{#N/A,#N/A,FALSE,"Debt Accr";#N/A,#N/A,FALSE,"Stock Accr";#N/A,#N/A,FALSE,"Debt Stock Accr"}</definedName>
    <definedName name="wrn.Accr_Dil._4" hidden="1">{#N/A,#N/A,FALSE,"Debt Accr";#N/A,#N/A,FALSE,"Stock Accr";#N/A,#N/A,FALSE,"Debt Stock Accr"}</definedName>
    <definedName name="wrn.Accr_Dil._4_1" hidden="1">{#N/A,#N/A,FALSE,"Debt Accr";#N/A,#N/A,FALSE,"Stock Accr";#N/A,#N/A,FALSE,"Debt Stock Accr"}</definedName>
    <definedName name="wrn.Accr_Dil._4_2" hidden="1">{#N/A,#N/A,FALSE,"Debt Accr";#N/A,#N/A,FALSE,"Stock Accr";#N/A,#N/A,FALSE,"Debt Stock Accr"}</definedName>
    <definedName name="wrn.Accr_Dil._4_3" hidden="1">{#N/A,#N/A,FALSE,"Debt Accr";#N/A,#N/A,FALSE,"Stock Accr";#N/A,#N/A,FALSE,"Debt Stock Accr"}</definedName>
    <definedName name="wrn.Accr_Dil._4_4" hidden="1">{#N/A,#N/A,FALSE,"Debt Accr";#N/A,#N/A,FALSE,"Stock Accr";#N/A,#N/A,FALSE,"Debt Stock Accr"}</definedName>
    <definedName name="wrn.Accr_Dil._4_5" hidden="1">{#N/A,#N/A,FALSE,"Debt Accr";#N/A,#N/A,FALSE,"Stock Accr";#N/A,#N/A,FALSE,"Debt Stock Accr"}</definedName>
    <definedName name="wrn.Accr_Dil._5" hidden="1">{#N/A,#N/A,FALSE,"Debt Accr";#N/A,#N/A,FALSE,"Stock Accr";#N/A,#N/A,FALSE,"Debt Stock Accr"}</definedName>
    <definedName name="wrn.Accr_Dil._5_1" hidden="1">{#N/A,#N/A,FALSE,"Debt Accr";#N/A,#N/A,FALSE,"Stock Accr";#N/A,#N/A,FALSE,"Debt Stock Accr"}</definedName>
    <definedName name="wrn.Accr_Dil._5_2" hidden="1">{#N/A,#N/A,FALSE,"Debt Accr";#N/A,#N/A,FALSE,"Stock Accr";#N/A,#N/A,FALSE,"Debt Stock Accr"}</definedName>
    <definedName name="wrn.Accr_Dil._5_3" hidden="1">{#N/A,#N/A,FALSE,"Debt Accr";#N/A,#N/A,FALSE,"Stock Accr";#N/A,#N/A,FALSE,"Debt Stock Accr"}</definedName>
    <definedName name="wrn.Accr_Dil._5_4" hidden="1">{#N/A,#N/A,FALSE,"Debt Accr";#N/A,#N/A,FALSE,"Stock Accr";#N/A,#N/A,FALSE,"Debt Stock Accr"}</definedName>
    <definedName name="wrn.Accr_Dil._5_5" hidden="1">{#N/A,#N/A,FALSE,"Debt Accr";#N/A,#N/A,FALSE,"Stock Accr";#N/A,#N/A,FALSE,"Debt Stock Accr"}</definedName>
    <definedName name="wrn.Accretion." hidden="1">{"Accretion",#N/A,FALSE,"Assum"}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{"a_Acquiror Assumptions",#N/A,FALSE,"Financials";"b_Acquiror Income Statement",#N/A,FALSE,"Financials";"c_Acquiror Balance Sheet",#N/A,FALSE,"Financials";"d_Acquiror Cashflow Statement",#N/A,FALSE,"Financials"}</definedName>
    <definedName name="wrn.Acquiror._1" hidden="1">{"a_Acquiror Assumptions",#N/A,FALSE,"Financials";"b_Acquiror Income Statement",#N/A,FALSE,"Financials";"c_Acquiror Balance Sheet",#N/A,FALSE,"Financials";"d_Acquiror Cashflow Statement",#N/A,FALSE,"Financials"}</definedName>
    <definedName name="wrn.Acquisition_matrix.">{"Acq_matrix",#N/A,FALSE,"Acquisition Matrix"}</definedName>
    <definedName name="wrn.Acquisition_matrix._1" hidden="1">{"Acq_matrix",#N/A,FALSE,"Acquisition Matrix"}</definedName>
    <definedName name="wrn.Acquisition_matrix._2" hidden="1">{"Acq_matrix",#N/A,FALSE,"Acquisition Matrix"}</definedName>
    <definedName name="wrn.Acquisition_matrix._3" hidden="1">{"Acq_matrix",#N/A,FALSE,"Acquisition Matrix"}</definedName>
    <definedName name="wrn.Acquisition_matrix._4" hidden="1">{"Acq_matrix",#N/A,FALSE,"Acquisition Matrix"}</definedName>
    <definedName name="wrn.Acquisition_matrix._5" hidden="1">{"Acq_matrix",#N/A,FALSE,"Acquisition Matrix"}</definedName>
    <definedName name="wrn.Acquisition_matrix_from_DBAB" hidden="1">{"Acq_matrix",#N/A,FALSE,"Acquisition Matrix"}</definedName>
    <definedName name="wrn.AcqVal." hidden="1">{#N/A,#N/A,FALSE,"Acq-Val";#N/A,#N/A,FALSE,"Acq-Mult Val"}</definedName>
    <definedName name="wrn.Actives.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ual." hidden="1">{"Actual",#N/A,FALSE,"Actual"}</definedName>
    <definedName name="wrn.Actual._.Data._.Entry." hidden="1">{#N/A,#N/A,FALSE,"Sales"}</definedName>
    <definedName name="wrn.Actual._.Data._.Entry._1" hidden="1">{#N/A,#N/A,FALSE,"Sales"}</definedName>
    <definedName name="wrn.Actual._.Data._.Entry._1_1" hidden="1">{#N/A,#N/A,FALSE,"Sales"}</definedName>
    <definedName name="wrn.Actual._.Data._.Entry._1_2" hidden="1">{#N/A,#N/A,FALSE,"Sales"}</definedName>
    <definedName name="wrn.Actual._.Data._.Entry._1_3" hidden="1">{#N/A,#N/A,FALSE,"Sales"}</definedName>
    <definedName name="wrn.Actual._.Data._.Entry._1_4" hidden="1">{#N/A,#N/A,FALSE,"Sales"}</definedName>
    <definedName name="wrn.Actual._.Data._.Entry._1_5" hidden="1">{#N/A,#N/A,FALSE,"Sales"}</definedName>
    <definedName name="wrn.Actual._.Data._.Entry._2" hidden="1">{#N/A,#N/A,FALSE,"Sales"}</definedName>
    <definedName name="wrn.Actual._.Data._.Entry._2_1" hidden="1">{#N/A,#N/A,FALSE,"Sales"}</definedName>
    <definedName name="wrn.Actual._.Data._.Entry._2_2" hidden="1">{#N/A,#N/A,FALSE,"Sales"}</definedName>
    <definedName name="wrn.Actual._.Data._.Entry._2_3" hidden="1">{#N/A,#N/A,FALSE,"Sales"}</definedName>
    <definedName name="wrn.Actual._.Data._.Entry._2_4" hidden="1">{#N/A,#N/A,FALSE,"Sales"}</definedName>
    <definedName name="wrn.Actual._.Data._.Entry._2_5" hidden="1">{#N/A,#N/A,FALSE,"Sales"}</definedName>
    <definedName name="wrn.Actual._.Data._.Entry._3" hidden="1">{#N/A,#N/A,FALSE,"Sales"}</definedName>
    <definedName name="wrn.Actual._.Data._.Entry._3_1" hidden="1">{#N/A,#N/A,FALSE,"Sales"}</definedName>
    <definedName name="wrn.Actual._.Data._.Entry._3_2" hidden="1">{#N/A,#N/A,FALSE,"Sales"}</definedName>
    <definedName name="wrn.Actual._.Data._.Entry._3_3" hidden="1">{#N/A,#N/A,FALSE,"Sales"}</definedName>
    <definedName name="wrn.Actual._.Data._.Entry._3_4" hidden="1">{#N/A,#N/A,FALSE,"Sales"}</definedName>
    <definedName name="wrn.Actual._.Data._.Entry._3_5" hidden="1">{#N/A,#N/A,FALSE,"Sales"}</definedName>
    <definedName name="wrn.Actual._.Data._.Entry._4" hidden="1">{#N/A,#N/A,FALSE,"Sales"}</definedName>
    <definedName name="wrn.Actual._.Data._.Entry._4_1" hidden="1">{#N/A,#N/A,FALSE,"Sales"}</definedName>
    <definedName name="wrn.Actual._.Data._.Entry._4_2" hidden="1">{#N/A,#N/A,FALSE,"Sales"}</definedName>
    <definedName name="wrn.Actual._.Data._.Entry._4_3" hidden="1">{#N/A,#N/A,FALSE,"Sales"}</definedName>
    <definedName name="wrn.Actual._.Data._.Entry._4_4" hidden="1">{#N/A,#N/A,FALSE,"Sales"}</definedName>
    <definedName name="wrn.Actual._.Data._.Entry._4_5" hidden="1">{#N/A,#N/A,FALSE,"Sales"}</definedName>
    <definedName name="wrn.Actual._.Data._.Entry._5" hidden="1">{#N/A,#N/A,FALSE,"Sales"}</definedName>
    <definedName name="wrn.Actual._.Data._.Entry._5_1" hidden="1">{#N/A,#N/A,FALSE,"Sales"}</definedName>
    <definedName name="wrn.Actual._.Data._.Entry._5_2" hidden="1">{#N/A,#N/A,FALSE,"Sales"}</definedName>
    <definedName name="wrn.Actual._.Data._.Entry._5_3" hidden="1">{#N/A,#N/A,FALSE,"Sales"}</definedName>
    <definedName name="wrn.Actual._.Data._.Entry._5_4" hidden="1">{#N/A,#N/A,FALSE,"Sales"}</definedName>
    <definedName name="wrn.Actual._.Data._.Entry._5_5" hidden="1">{#N/A,#N/A,FALSE,"Sales"}</definedName>
    <definedName name="wrn.adj95.">{"adj95mult",#N/A,FALSE,"COMPCO";"adj95est",#N/A,FALSE,"COMPCO"}</definedName>
    <definedName name="wrn.adj95._from_DBAB" hidden="1">{"adj95mult",#N/A,FALSE,"COMPCO";"adj95est",#N/A,FALSE,"COMPCO"}</definedName>
    <definedName name="wrn.adj95a" hidden="1">{"adj95mult",#N/A,FALSE,"COMPCO";"adj95est",#N/A,FALSE,"COMPCO"}</definedName>
    <definedName name="wrn.Adjusted._.Mod._.Managed." hidden="1">{"MM Visits",#N/A,TRUE,"Moderately Managed";"MM Dollars per Hour",#N/A,TRUE,"Moderately Managed";"MM Hours per Visit",#N/A,TRUE,"Moderately Managed";"MM Dollars per Visit",#N/A,TRUE,"Moderately Managed";"MM Total Visits",#N/A,TRUE,"Moderately Managed";"MM PMPM",#N/A,TRUE,"Moderately Managed"}</definedName>
    <definedName name="wrn.Adjusted._.Optimal." hidden="1">{"OM Visits",#N/A,TRUE,"Optimal";"OM Dollars per Hour",#N/A,TRUE,"Optimal";"OM Hours per Visit",#N/A,TRUE,"Optimal";"OM Dollars per Visit",#N/A,TRUE,"Optimal";"OM Total Visits",#N/A,TRUE,"Optimal";"OM PMPM",#N/A,TRUE,"Optimal"}</definedName>
    <definedName name="wrn.Adjusted._.Unmanaged." hidden="1">{"UM Visits",#N/A,FALSE,"Unmanaged";"UM Dollars per Hour",#N/A,FALSE,"Unmanaged";"UM Hours per Visit",#N/A,FALSE,"Unmanaged";"UM Dollars per Visit",#N/A,FALSE,"Unmanaged";"UM Total Visits",#N/A,FALSE,"Unmanaged";"UM PMPM",#N/A,FALSE,"Unmanaged"}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fimilk." hidden="1">{"P&amp;L",#N/A,TRUE,"Summary";"Bal",#N/A,TRUE,"Summary";"Cash",#N/A,TRUE,"Summary"}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4_5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ging._.and._.Trend._.Analysis._5_2" hidden="1">{#N/A,#N/A,FALSE,"Aging Summary";#N/A,#N/A,FALSE,"Ratio Analysis";#N/A,#N/A,FALSE,"Test 120 Day Accts";#N/A,#N/A,FALSE,"Tickmarks"}</definedName>
    <definedName name="wrn.Aging._.and._.Trend._.Analysis._5_3" hidden="1">{#N/A,#N/A,FALSE,"Aging Summary";#N/A,#N/A,FALSE,"Ratio Analysis";#N/A,#N/A,FALSE,"Test 120 Day Accts";#N/A,#N/A,FALSE,"Tickmarks"}</definedName>
    <definedName name="wrn.Aging._.and._.Trend._.Analysis._5_4" hidden="1">{#N/A,#N/A,FALSE,"Aging Summary";#N/A,#N/A,FALSE,"Ratio Analysis";#N/A,#N/A,FALSE,"Test 120 Day Accts";#N/A,#N/A,FALSE,"Tickmarks"}</definedName>
    <definedName name="wrn.Aging._.and._.Trend._.Analysis._5_5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GN._.MODELS." hidden="1">{"QTRINC1",#N/A,FALSE,"QTRINC";"QTRINC2",#N/A,FALSE,"QTRINC";"QTRSALES",#N/A,FALSE,"QTRSALES";"ANNSALES",#N/A,FALSE,"ANNSALES";"CASHFLOW",#N/A,FALSE,"CASHFLOW"}</definedName>
    <definedName name="wrn.AHP._.MODELS." hidden="1">{"QTRINC",#N/A,FALSE,"QTRINC";"MARGIN",#N/A,FALSE,"MARGIN";"CASHFLOW",#N/A,FALSE,"CASHFLOW"}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" hidden="1">{"model",#N/A,TRUE,"Model";"capital",#N/A,TRUE,"Capital";"o and m",#N/A,TRUE,"O&amp;M"}</definedName>
    <definedName name="wrn.All.">{"Matrix",#N/A,FALSE,"ACQMTRX";"Fees",#N/A,FALSE,"ACQMTRX"}</definedName>
    <definedName name="wrn.all._.3._.years." hidden="1">{#N/A,#N/A,FALSE,"Worldwide FY00";#N/A,#N/A,FALSE,"Worldwide FY01";#N/A,#N/A,FALSE,"Worldwide FY02"}</definedName>
    <definedName name="wrn.All._.Agings._.with._.Excess._.Cash.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COGS." hidden="1">{"SAS-COGS",#N/A,FALSE,"COGS-Inventory";"UVD-COGS",#N/A,FALSE,"COGS-Inventory";"CMS-COGS",#N/A,FALSE,"COGS-Inventory";"POL-COGS",#N/A,FALSE,"COGS-Inventory"}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RAPHS.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5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Locations." hidden="1">{#N/A,#N/A,FALSE,"Asia";#N/A,#N/A,FALSE,"Moralco";#N/A,#N/A,FALSE,"AKL";#N/A,#N/A,FALSE,"Australia";#N/A,#N/A,FALSE,"Qingdao";#N/A,#N/A,FALSE,"Falta"}</definedName>
    <definedName name="wrn.All._.Main._.Schedules." hidden="1">{"PrefMain",#N/A,FALSE,"Pref";"AsmpMain",#N/A,FALSE,"Asmp";"IncMain",#N/A,FALSE,"Inc";"BalMain",#N/A,FALSE,"Bal";"GCFMain",#N/A,FALSE,"GCF";"RcDsMain",#N/A,FALSE,"RcDs";"RevMain",#N/A,FALSE,"Rev";"WCapMain",#N/A,FALSE,"WCap";"CapExMain",#N/A,FALSE,"CapEx";"DebtMain",#N/A,FALSE,"Debt";"RatMain",#N/A,FALSE,"Rat";"ValMain",#N/A,FALSE,"Val";"BEvnMain",#N/A,FALSE,"BEvn"}</definedName>
    <definedName name="wrn.All._.Models." hidden="1">{#N/A,#N/A,FALSE,"inc state";#N/A,#N/A,FALSE,"Products";#N/A,#N/A,FALSE,"bal sht"}</definedName>
    <definedName name="wrn.ALL._.PAGES." hidden="1">{#N/A,#N/A,FALSE,"puboff";#N/A,#N/A,FALSE,"financials";#N/A,#N/A,FALSE,"valuation";#N/A,#N/A,FALSE,"split"}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_1" hidden="1">{#N/A,#N/A,FALSE,"puboff";#N/A,#N/A,FALSE,"financials";#N/A,#N/A,FALSE,"valuation";#N/A,#N/A,FALSE,"split"}</definedName>
    <definedName name="wrn.ALL._.PAGES._1_2" hidden="1">{#N/A,#N/A,FALSE,"puboff";#N/A,#N/A,FALSE,"financials";#N/A,#N/A,FALSE,"valuation";#N/A,#N/A,FALSE,"split"}</definedName>
    <definedName name="wrn.ALL._.PAGES._1_3" hidden="1">{#N/A,#N/A,FALSE,"puboff";#N/A,#N/A,FALSE,"financials";#N/A,#N/A,FALSE,"valuation";#N/A,#N/A,FALSE,"split"}</definedName>
    <definedName name="wrn.ALL._.PAGES._1_4" hidden="1">{#N/A,#N/A,FALSE,"puboff";#N/A,#N/A,FALSE,"financials";#N/A,#N/A,FALSE,"valuation";#N/A,#N/A,FALSE,"split"}</definedName>
    <definedName name="wrn.ALL._.PAGES._1_5" hidden="1">{#N/A,#N/A,FALSE,"puboff";#N/A,#N/A,FALSE,"financials";#N/A,#N/A,FALSE,"valuation";#N/A,#N/A,FALSE,"split"}</definedName>
    <definedName name="wrn.All._.Pages.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_1" hidden="1">{#N/A,#N/A,FALSE,"puboff";#N/A,#N/A,FALSE,"financials";#N/A,#N/A,FALSE,"valuation";#N/A,#N/A,FALSE,"split"}</definedName>
    <definedName name="wrn.ALL._.PAGES._2_2" hidden="1">{#N/A,#N/A,FALSE,"puboff";#N/A,#N/A,FALSE,"financials";#N/A,#N/A,FALSE,"valuation";#N/A,#N/A,FALSE,"split"}</definedName>
    <definedName name="wrn.ALL._.PAGES._2_3" hidden="1">{#N/A,#N/A,FALSE,"puboff";#N/A,#N/A,FALSE,"financials";#N/A,#N/A,FALSE,"valuation";#N/A,#N/A,FALSE,"split"}</definedName>
    <definedName name="wrn.ALL._.PAGES._2_4" hidden="1">{#N/A,#N/A,FALSE,"puboff";#N/A,#N/A,FALSE,"financials";#N/A,#N/A,FALSE,"valuation";#N/A,#N/A,FALSE,"split"}</definedName>
    <definedName name="wrn.ALL._.PAGES._2_5" hidden="1">{#N/A,#N/A,FALSE,"puboff";#N/A,#N/A,FALSE,"financials";#N/A,#N/A,FALSE,"valuation";#N/A,#N/A,FALSE,"split"}</definedName>
    <definedName name="wrn.All._.Pages.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_1" hidden="1">{#N/A,#N/A,FALSE,"puboff";#N/A,#N/A,FALSE,"financials";#N/A,#N/A,FALSE,"valuation";#N/A,#N/A,FALSE,"split"}</definedName>
    <definedName name="wrn.ALL._.PAGES._3_2" hidden="1">{#N/A,#N/A,FALSE,"puboff";#N/A,#N/A,FALSE,"financials";#N/A,#N/A,FALSE,"valuation";#N/A,#N/A,FALSE,"split"}</definedName>
    <definedName name="wrn.ALL._.PAGES._3_3" hidden="1">{#N/A,#N/A,FALSE,"puboff";#N/A,#N/A,FALSE,"financials";#N/A,#N/A,FALSE,"valuation";#N/A,#N/A,FALSE,"split"}</definedName>
    <definedName name="wrn.ALL._.PAGES._3_4" hidden="1">{#N/A,#N/A,FALSE,"puboff";#N/A,#N/A,FALSE,"financials";#N/A,#N/A,FALSE,"valuation";#N/A,#N/A,FALSE,"split"}</definedName>
    <definedName name="wrn.ALL._.PAGES._3_5" hidden="1">{#N/A,#N/A,FALSE,"puboff";#N/A,#N/A,FALSE,"financials";#N/A,#N/A,FALSE,"valuation";#N/A,#N/A,FALSE,"split"}</definedName>
    <definedName name="wrn.All._.Pages.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_1" hidden="1">{#N/A,#N/A,FALSE,"puboff";#N/A,#N/A,FALSE,"financials";#N/A,#N/A,FALSE,"valuation";#N/A,#N/A,FALSE,"split"}</definedName>
    <definedName name="wrn.ALL._.PAGES._4_2" hidden="1">{#N/A,#N/A,FALSE,"puboff";#N/A,#N/A,FALSE,"financials";#N/A,#N/A,FALSE,"valuation";#N/A,#N/A,FALSE,"split"}</definedName>
    <definedName name="wrn.ALL._.PAGES._4_3" hidden="1">{#N/A,#N/A,FALSE,"puboff";#N/A,#N/A,FALSE,"financials";#N/A,#N/A,FALSE,"valuation";#N/A,#N/A,FALSE,"split"}</definedName>
    <definedName name="wrn.ALL._.PAGES._4_4" hidden="1">{#N/A,#N/A,FALSE,"puboff";#N/A,#N/A,FALSE,"financials";#N/A,#N/A,FALSE,"valuation";#N/A,#N/A,FALSE,"split"}</definedName>
    <definedName name="wrn.ALL._.PAGES._4_5" hidden="1">{#N/A,#N/A,FALSE,"puboff";#N/A,#N/A,FALSE,"financials";#N/A,#N/A,FALSE,"valuation";#N/A,#N/A,FALSE,"split"}</definedName>
    <definedName name="wrn.All._.Pages.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_1" hidden="1">{#N/A,#N/A,FALSE,"puboff";#N/A,#N/A,FALSE,"financials";#N/A,#N/A,FALSE,"valuation";#N/A,#N/A,FALSE,"split"}</definedName>
    <definedName name="wrn.ALL._.PAGES._5_2" hidden="1">{#N/A,#N/A,FALSE,"puboff";#N/A,#N/A,FALSE,"financials";#N/A,#N/A,FALSE,"valuation";#N/A,#N/A,FALSE,"split"}</definedName>
    <definedName name="wrn.ALL._.PAGES._5_3" hidden="1">{#N/A,#N/A,FALSE,"puboff";#N/A,#N/A,FALSE,"financials";#N/A,#N/A,FALSE,"valuation";#N/A,#N/A,FALSE,"split"}</definedName>
    <definedName name="wrn.ALL._.PAGES._5_4" hidden="1">{#N/A,#N/A,FALSE,"puboff";#N/A,#N/A,FALSE,"financials";#N/A,#N/A,FALSE,"valuation";#N/A,#N/A,FALSE,"split"}</definedName>
    <definedName name="wrn.ALL._.PAGES._5_5" hidden="1">{#N/A,#N/A,FALSE,"puboff";#N/A,#N/A,FALSE,"financials";#N/A,#N/A,FALSE,"valuation";#N/A,#N/A,FALSE,"split"}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Reports.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Scenario._.Report." hidden="1">{#N/A,#N/A,FALSE,"Comparison";#N/A,#N/A,FALSE,"Base Case";#N/A,#N/A,FALSE,"Alternative #1";#N/A,#N/A,FALSE,"Alternative #2"}</definedName>
    <definedName name="wrn.All._.Scenarios." hidden="1">{#N/A,"Mine Allocated; Keep AC",FALSE,"Transaction Summary";#N/A,"Mine Allocated; Sell AC",FALSE,"Transaction Summary";#N/A,"Commodity; Keep AC",FALSE,"Transaction Summary";#N/A,"Commodity; Sell AC",FALSE,"Transaction Summary";#N/A,"Step-Up; Keep AC",FALSE,"Transaction Summary";#N/A,"Step-Up; Sell AC",FALSE,"Transaction Summary"}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lides." hidden="1">{#N/A,#N/A,FALSE,"Trends";#N/A,#N/A,FALSE,"As Reported";#N/A,#N/A,FALSE,"(un) Commited"}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Tables._.Base._.Case." hidden="1">{"Main Tables","Base Case",TRUE,"Financials";"Main Tables",#N/A,TRUE,"Capital"}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1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FIN2." hidden="1">{"SCH35",#N/A,FALSE,"5X3";"SCH36",#N/A,FALSE,"5X3";"SCH37",#N/A,FALSE,"5X3";"SCH38",#N/A,FALSE,"5X3";"SCH39A",#N/A,FALSE,"5X3";"SCH39B",#N/A,FALSE,"5X3";"SCH40",#N/A,FALSE,"5X3"}</definedName>
    <definedName name="wrn.All_3_Cases.">{"Merger Conseq","Pooling",FALSE,"MERGECON-Purchase or Pooling";"Merger Conseq","Purchase - 100% Stock",FALSE,"MERGECON-Purchase or Pooling";"Merger Conseq","Purchase - 50%/50%",FALSE,"MERGECON-Purchase or Pooling"}</definedName>
    <definedName name="wrn.ALL_HR.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hidden="1">{#N/A,#N/A,FALSE,"Projections";#N/A,#N/A,FALSE,"Multiples Valuation";#N/A,#N/A,FALSE,"LBO";#N/A,#N/A,FALSE,"Multiples_Sensitivity";#N/A,#N/A,FALSE,"Summary"}</definedName>
    <definedName name="wrn.All_Plandol.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" hidden="1">{#N/A,#N/A,FALSE,"Comp Co";#N/A,#N/A,FALSE,"Debt &amp; Competitive Analysis";#N/A,#N/A,FALSE,"Grove Model";#N/A,#N/A,FALSE,"T&amp;C Model"}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Models.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Models._1_1" hidden="1">{#N/A,#N/A,FALSE,"AD_Purchase";#N/A,#N/A,FALSE,"Credit";#N/A,#N/A,FALSE,"PF Acquisition";#N/A,#N/A,FALSE,"PF Offering"}</definedName>
    <definedName name="wrn.AllModels._1_2" hidden="1">{#N/A,#N/A,FALSE,"AD_Purchase";#N/A,#N/A,FALSE,"Credit";#N/A,#N/A,FALSE,"PF Acquisition";#N/A,#N/A,FALSE,"PF Offering"}</definedName>
    <definedName name="wrn.AllModels._1_3" hidden="1">{#N/A,#N/A,FALSE,"AD_Purchase";#N/A,#N/A,FALSE,"Credit";#N/A,#N/A,FALSE,"PF Acquisition";#N/A,#N/A,FALSE,"PF Offering"}</definedName>
    <definedName name="wrn.AllModels._1_4" hidden="1">{#N/A,#N/A,FALSE,"AD_Purchase";#N/A,#N/A,FALSE,"Credit";#N/A,#N/A,FALSE,"PF Acquisition";#N/A,#N/A,FALSE,"PF Offering"}</definedName>
    <definedName name="wrn.AllModels._1_5" hidden="1">{#N/A,#N/A,FALSE,"AD_Purchase";#N/A,#N/A,FALSE,"Credit";#N/A,#N/A,FALSE,"PF Acquisition";#N/A,#N/A,FALSE,"PF Offering"}</definedName>
    <definedName name="wrn.AllModels._2" hidden="1">{#N/A,#N/A,FALSE,"AD_Purchase";#N/A,#N/A,FALSE,"Credit";#N/A,#N/A,FALSE,"PF Acquisition";#N/A,#N/A,FALSE,"PF Offering"}</definedName>
    <definedName name="wrn.AllModels._2_1" hidden="1">{#N/A,#N/A,FALSE,"AD_Purchase";#N/A,#N/A,FALSE,"Credit";#N/A,#N/A,FALSE,"PF Acquisition";#N/A,#N/A,FALSE,"PF Offering"}</definedName>
    <definedName name="wrn.AllModels._2_2" hidden="1">{#N/A,#N/A,FALSE,"AD_Purchase";#N/A,#N/A,FALSE,"Credit";#N/A,#N/A,FALSE,"PF Acquisition";#N/A,#N/A,FALSE,"PF Offering"}</definedName>
    <definedName name="wrn.AllModels._2_3" hidden="1">{#N/A,#N/A,FALSE,"AD_Purchase";#N/A,#N/A,FALSE,"Credit";#N/A,#N/A,FALSE,"PF Acquisition";#N/A,#N/A,FALSE,"PF Offering"}</definedName>
    <definedName name="wrn.AllModels._2_4" hidden="1">{#N/A,#N/A,FALSE,"AD_Purchase";#N/A,#N/A,FALSE,"Credit";#N/A,#N/A,FALSE,"PF Acquisition";#N/A,#N/A,FALSE,"PF Offering"}</definedName>
    <definedName name="wrn.AllModels._2_5" hidden="1">{#N/A,#N/A,FALSE,"AD_Purchase";#N/A,#N/A,FALSE,"Credit";#N/A,#N/A,FALSE,"PF Acquisition";#N/A,#N/A,FALSE,"PF Offering"}</definedName>
    <definedName name="wrn.AllModels._3" hidden="1">{#N/A,#N/A,FALSE,"AD_Purchase";#N/A,#N/A,FALSE,"Credit";#N/A,#N/A,FALSE,"PF Acquisition";#N/A,#N/A,FALSE,"PF Offering"}</definedName>
    <definedName name="wrn.AllModels._3_1" hidden="1">{#N/A,#N/A,FALSE,"AD_Purchase";#N/A,#N/A,FALSE,"Credit";#N/A,#N/A,FALSE,"PF Acquisition";#N/A,#N/A,FALSE,"PF Offering"}</definedName>
    <definedName name="wrn.AllModels._3_2" hidden="1">{#N/A,#N/A,FALSE,"AD_Purchase";#N/A,#N/A,FALSE,"Credit";#N/A,#N/A,FALSE,"PF Acquisition";#N/A,#N/A,FALSE,"PF Offering"}</definedName>
    <definedName name="wrn.AllModels._3_3" hidden="1">{#N/A,#N/A,FALSE,"AD_Purchase";#N/A,#N/A,FALSE,"Credit";#N/A,#N/A,FALSE,"PF Acquisition";#N/A,#N/A,FALSE,"PF Offering"}</definedName>
    <definedName name="wrn.AllModels._3_4" hidden="1">{#N/A,#N/A,FALSE,"AD_Purchase";#N/A,#N/A,FALSE,"Credit";#N/A,#N/A,FALSE,"PF Acquisition";#N/A,#N/A,FALSE,"PF Offering"}</definedName>
    <definedName name="wrn.AllModels._3_5" hidden="1">{#N/A,#N/A,FALSE,"AD_Purchase";#N/A,#N/A,FALSE,"Credit";#N/A,#N/A,FALSE,"PF Acquisition";#N/A,#N/A,FALSE,"PF Offering"}</definedName>
    <definedName name="wrn.AllModels._4" hidden="1">{#N/A,#N/A,FALSE,"AD_Purchase";#N/A,#N/A,FALSE,"Credit";#N/A,#N/A,FALSE,"PF Acquisition";#N/A,#N/A,FALSE,"PF Offering"}</definedName>
    <definedName name="wrn.AllModels._4_1" hidden="1">{#N/A,#N/A,FALSE,"AD_Purchase";#N/A,#N/A,FALSE,"Credit";#N/A,#N/A,FALSE,"PF Acquisition";#N/A,#N/A,FALSE,"PF Offering"}</definedName>
    <definedName name="wrn.AllModels._4_2" hidden="1">{#N/A,#N/A,FALSE,"AD_Purchase";#N/A,#N/A,FALSE,"Credit";#N/A,#N/A,FALSE,"PF Acquisition";#N/A,#N/A,FALSE,"PF Offering"}</definedName>
    <definedName name="wrn.AllModels._4_3" hidden="1">{#N/A,#N/A,FALSE,"AD_Purchase";#N/A,#N/A,FALSE,"Credit";#N/A,#N/A,FALSE,"PF Acquisition";#N/A,#N/A,FALSE,"PF Offering"}</definedName>
    <definedName name="wrn.AllModels._4_4" hidden="1">{#N/A,#N/A,FALSE,"AD_Purchase";#N/A,#N/A,FALSE,"Credit";#N/A,#N/A,FALSE,"PF Acquisition";#N/A,#N/A,FALSE,"PF Offering"}</definedName>
    <definedName name="wrn.AllModels._4_5" hidden="1">{#N/A,#N/A,FALSE,"AD_Purchase";#N/A,#N/A,FALSE,"Credit";#N/A,#N/A,FALSE,"PF Acquisition";#N/A,#N/A,FALSE,"PF Offering"}</definedName>
    <definedName name="wrn.AllModels._5" hidden="1">{#N/A,#N/A,FALSE,"AD_Purchase";#N/A,#N/A,FALSE,"Credit";#N/A,#N/A,FALSE,"PF Acquisition";#N/A,#N/A,FALSE,"PF Offering"}</definedName>
    <definedName name="wrn.AllModels._5_1" hidden="1">{#N/A,#N/A,FALSE,"AD_Purchase";#N/A,#N/A,FALSE,"Credit";#N/A,#N/A,FALSE,"PF Acquisition";#N/A,#N/A,FALSE,"PF Offering"}</definedName>
    <definedName name="wrn.AllModels._5_2" hidden="1">{#N/A,#N/A,FALSE,"AD_Purchase";#N/A,#N/A,FALSE,"Credit";#N/A,#N/A,FALSE,"PF Acquisition";#N/A,#N/A,FALSE,"PF Offering"}</definedName>
    <definedName name="wrn.AllModels._5_3" hidden="1">{#N/A,#N/A,FALSE,"AD_Purchase";#N/A,#N/A,FALSE,"Credit";#N/A,#N/A,FALSE,"PF Acquisition";#N/A,#N/A,FALSE,"PF Offering"}</definedName>
    <definedName name="wrn.AllModels._5_4" hidden="1">{#N/A,#N/A,FALSE,"AD_Purchase";#N/A,#N/A,FALSE,"Credit";#N/A,#N/A,FALSE,"PF Acquisition";#N/A,#N/A,FALSE,"PF Offering"}</definedName>
    <definedName name="wrn.AllModels._5_5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pages._2" hidden="1">{#N/A,#N/A,TRUE,"Historicals";#N/A,#N/A,TRUE,"Charts";#N/A,#N/A,TRUE,"Forecasts"}</definedName>
    <definedName name="wrn.allpages._3" hidden="1">{#N/A,#N/A,TRUE,"Historicals";#N/A,#N/A,TRUE,"Charts";#N/A,#N/A,TRUE,"Forecasts"}</definedName>
    <definedName name="wrn.allpages._4" hidden="1">{#N/A,#N/A,TRUE,"Historicals";#N/A,#N/A,TRUE,"Charts";#N/A,#N/A,TRUE,"Forecasts"}</definedName>
    <definedName name="wrn.allpages._5" hidden="1">{#N/A,#N/A,TRUE,"Historicals";#N/A,#N/A,TRUE,"Charts";#N/A,#N/A,TRUE,"Forecasts"}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TNOL." hidden="1">{#N/A,#N/A,TRUE,"91AMTNOL";#N/A,#N/A,TRUE,"92AMTNOL";#N/A,#N/A,TRUE,"93AMTNOL"}</definedName>
    <definedName name="wrn.Analysis." hidden="1">{"ratios",#N/A,FALSE,"Analyse";"multiples",#N/A,FALSE,"Analyse";"places",#N/A,FALSE,"Analyse"}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nual." hidden="1">{#N/A,#N/A,TRUE,"A01";#N/A,#N/A,TRUE,"A02ab";#N/A,#N/A,TRUE,"A03";#N/A,#N/A,TRUE,"A04";#N/A,#N/A,TRUE,"A05";#N/A,#N/A,TRUE,"A06";#N/A,#N/A,TRUE,"A07";#N/A,#N/A,TRUE,"A08";#N/A,#N/A,TRUE,"A09";#N/A,#N/A,TRUE,"A10";#N/A,#N/A,TRUE,"A11";#N/A,#N/A,TRUE,"A12";#N/A,#N/A,TRUE,"A14";#N/A,#N/A,TRUE,"A15";#N/A,#N/A,TRUE,"A16";#N/A,#N/A,TRUE,"A17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._1" hidden="1">{"Annual 1996",#N/A,FALSE,"Ann-Op (Mng)";"Annual 1996",#N/A,FALSE,"Ann-Op (Rep)";"Operating Vs. Reported Earnings",#N/A,FALSE,"Rpt-Op Inc"}</definedName>
    <definedName name="wrn.Annual._.Operating._.Earnings._2" hidden="1">{"Annual 1996",#N/A,FALSE,"Ann-Op (Mng)";"Annual 1996",#N/A,FALSE,"Ann-Op (Rep)";"Operating Vs. Reported Earnings",#N/A,FALSE,"Rpt-Op Inc"}</definedName>
    <definedName name="wrn.Annual._.Operating._.Earnings._3" hidden="1">{"Annual 1996",#N/A,FALSE,"Ann-Op (Mng)";"Annual 1996",#N/A,FALSE,"Ann-Op (Rep)";"Operating Vs. Reported Earnings",#N/A,FALSE,"Rpt-Op Inc"}</definedName>
    <definedName name="wrn.Annual._.Operating._.Earnings._4" hidden="1">{"Annual 1996",#N/A,FALSE,"Ann-Op (Mng)";"Annual 1996",#N/A,FALSE,"Ann-Op (Rep)";"Operating Vs. Reported Earnings",#N/A,FALSE,"Rpt-Op Inc"}</definedName>
    <definedName name="wrn.Annual._.Operating._.Earnings._5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nnual._.Operating._.Earnings1._1" hidden="1">{"Annual 1996",#N/A,FALSE,"Ann-Op (Mng)";"Annual 1996",#N/A,FALSE,"Ann-Op (Rep)";"Operating Vs. Reported Earnings",#N/A,FALSE,"Rpt-Op Inc"}</definedName>
    <definedName name="wrn.Annual._.Operating._.Earnings1._2" hidden="1">{"Annual 1996",#N/A,FALSE,"Ann-Op (Mng)";"Annual 1996",#N/A,FALSE,"Ann-Op (Rep)";"Operating Vs. Reported Earnings",#N/A,FALSE,"Rpt-Op Inc"}</definedName>
    <definedName name="wrn.Annual._.Operating._.Earnings1._3" hidden="1">{"Annual 1996",#N/A,FALSE,"Ann-Op (Mng)";"Annual 1996",#N/A,FALSE,"Ann-Op (Rep)";"Operating Vs. Reported Earnings",#N/A,FALSE,"Rpt-Op Inc"}</definedName>
    <definedName name="wrn.Annual._.Operating._.Earnings1._4" hidden="1">{"Annual 1996",#N/A,FALSE,"Ann-Op (Mng)";"Annual 1996",#N/A,FALSE,"Ann-Op (Rep)";"Operating Vs. Reported Earnings",#N/A,FALSE,"Rpt-Op Inc"}</definedName>
    <definedName name="wrn.Annual._.Operating._.Earnings1._5" hidden="1">{"Annual 1996",#N/A,FALSE,"Ann-Op (Mng)";"Annual 1996",#N/A,FALSE,"Ann-Op (Rep)";"Operating Vs. Reported Earnings",#N/A,FALSE,"Rpt-Op Inc"}</definedName>
    <definedName name="wrn.Annual_5yr." hidden="1">{"ISP1Y5",#N/A,TRUE,"Template";"ISP2Y5",#N/A,TRUE,"Template";"BSY5",#N/A,TRUE,"Template";"ICFY5",#N/A,TRUE,"Template";"TPY5",#N/A,TRUE,"Template";"CtrlY5",#N/A,TRUE,"Template"}</definedName>
    <definedName name="wrn.Annual_n_Quarterly." hidden="1">{"Annual",#N/A,FALSE,"Sales &amp; Market";"Quarterly",#N/A,FALSE,"Sales &amp; Market"}</definedName>
    <definedName name="wrn.Annual_n_Quarterly._1" hidden="1">{"Annual",#N/A,FALSE,"Sales &amp; Market";"Quarterly",#N/A,FALSE,"Sales &amp; Market"}</definedName>
    <definedName name="wrn.Annual_n_Quarterly._1_1" hidden="1">{"Annual",#N/A,FALSE,"Sales &amp; Market";"Quarterly",#N/A,FALSE,"Sales &amp; Market"}</definedName>
    <definedName name="wrn.Annual_n_Quarterly._1_2" hidden="1">{"Annual",#N/A,FALSE,"Sales &amp; Market";"Quarterly",#N/A,FALSE,"Sales &amp; Market"}</definedName>
    <definedName name="wrn.Annual_n_Quarterly._1_3" hidden="1">{"Annual",#N/A,FALSE,"Sales &amp; Market";"Quarterly",#N/A,FALSE,"Sales &amp; Market"}</definedName>
    <definedName name="wrn.Annual_n_Quarterly._1_4" hidden="1">{"Annual",#N/A,FALSE,"Sales &amp; Market";"Quarterly",#N/A,FALSE,"Sales &amp; Market"}</definedName>
    <definedName name="wrn.Annual_n_Quarterly._1_5" hidden="1">{"Annual",#N/A,FALSE,"Sales &amp; Market";"Quarterly",#N/A,FALSE,"Sales &amp; Market"}</definedName>
    <definedName name="wrn.Annual_n_Quarterly._2" hidden="1">{"Annual",#N/A,FALSE,"Sales &amp; Market";"Quarterly",#N/A,FALSE,"Sales &amp; Market"}</definedName>
    <definedName name="wrn.Annual_n_Quarterly._2_1" hidden="1">{"Annual",#N/A,FALSE,"Sales &amp; Market";"Quarterly",#N/A,FALSE,"Sales &amp; Market"}</definedName>
    <definedName name="wrn.Annual_n_Quarterly._2_2" hidden="1">{"Annual",#N/A,FALSE,"Sales &amp; Market";"Quarterly",#N/A,FALSE,"Sales &amp; Market"}</definedName>
    <definedName name="wrn.Annual_n_Quarterly._2_3" hidden="1">{"Annual",#N/A,FALSE,"Sales &amp; Market";"Quarterly",#N/A,FALSE,"Sales &amp; Market"}</definedName>
    <definedName name="wrn.Annual_n_Quarterly._2_4" hidden="1">{"Annual",#N/A,FALSE,"Sales &amp; Market";"Quarterly",#N/A,FALSE,"Sales &amp; Market"}</definedName>
    <definedName name="wrn.Annual_n_Quarterly._2_5" hidden="1">{"Annual",#N/A,FALSE,"Sales &amp; Market";"Quarterly",#N/A,FALSE,"Sales &amp; Market"}</definedName>
    <definedName name="wrn.Annual_n_Quarterly._3" hidden="1">{"Annual",#N/A,FALSE,"Sales &amp; Market";"Quarterly",#N/A,FALSE,"Sales &amp; Market"}</definedName>
    <definedName name="wrn.Annual_n_Quarterly._3_1" hidden="1">{"Annual",#N/A,FALSE,"Sales &amp; Market";"Quarterly",#N/A,FALSE,"Sales &amp; Market"}</definedName>
    <definedName name="wrn.Annual_n_Quarterly._3_2" hidden="1">{"Annual",#N/A,FALSE,"Sales &amp; Market";"Quarterly",#N/A,FALSE,"Sales &amp; Market"}</definedName>
    <definedName name="wrn.Annual_n_Quarterly._3_3" hidden="1">{"Annual",#N/A,FALSE,"Sales &amp; Market";"Quarterly",#N/A,FALSE,"Sales &amp; Market"}</definedName>
    <definedName name="wrn.Annual_n_Quarterly._3_4" hidden="1">{"Annual",#N/A,FALSE,"Sales &amp; Market";"Quarterly",#N/A,FALSE,"Sales &amp; Market"}</definedName>
    <definedName name="wrn.Annual_n_Quarterly._3_5" hidden="1">{"Annual",#N/A,FALSE,"Sales &amp; Market";"Quarterly",#N/A,FALSE,"Sales &amp; Market"}</definedName>
    <definedName name="wrn.Annual_n_Quarterly._4" hidden="1">{"Annual",#N/A,FALSE,"Sales &amp; Market";"Quarterly",#N/A,FALSE,"Sales &amp; Market"}</definedName>
    <definedName name="wrn.Annual_n_Quarterly._4_1" hidden="1">{"Annual",#N/A,FALSE,"Sales &amp; Market";"Quarterly",#N/A,FALSE,"Sales &amp; Market"}</definedName>
    <definedName name="wrn.Annual_n_Quarterly._4_2" hidden="1">{"Annual",#N/A,FALSE,"Sales &amp; Market";"Quarterly",#N/A,FALSE,"Sales &amp; Market"}</definedName>
    <definedName name="wrn.Annual_n_Quarterly._4_3" hidden="1">{"Annual",#N/A,FALSE,"Sales &amp; Market";"Quarterly",#N/A,FALSE,"Sales &amp; Market"}</definedName>
    <definedName name="wrn.Annual_n_Quarterly._4_4" hidden="1">{"Annual",#N/A,FALSE,"Sales &amp; Market";"Quarterly",#N/A,FALSE,"Sales &amp; Market"}</definedName>
    <definedName name="wrn.Annual_n_Quarterly._4_5" hidden="1">{"Annual",#N/A,FALSE,"Sales &amp; Market";"Quarterly",#N/A,FALSE,"Sales &amp; Market"}</definedName>
    <definedName name="wrn.Annual_n_Quarterly._5" hidden="1">{"Annual",#N/A,FALSE,"Sales &amp; Market";"Quarterly",#N/A,FALSE,"Sales &amp; Market"}</definedName>
    <definedName name="wrn.Annual_n_Quarterly._5_1" hidden="1">{"Annual",#N/A,FALSE,"Sales &amp; Market";"Quarterly",#N/A,FALSE,"Sales &amp; Market"}</definedName>
    <definedName name="wrn.Annual_n_Quarterly._5_2" hidden="1">{"Annual",#N/A,FALSE,"Sales &amp; Market";"Quarterly",#N/A,FALSE,"Sales &amp; Market"}</definedName>
    <definedName name="wrn.Annual_n_Quarterly._5_3" hidden="1">{"Annual",#N/A,FALSE,"Sales &amp; Market";"Quarterly",#N/A,FALSE,"Sales &amp; Market"}</definedName>
    <definedName name="wrn.Annual_n_Quarterly._5_4" hidden="1">{"Annual",#N/A,FALSE,"Sales &amp; Market";"Quarterly",#N/A,FALSE,"Sales &amp; Market"}</definedName>
    <definedName name="wrn.Annual_n_Quarterly._5_5" hidden="1">{"Annual",#N/A,FALSE,"Sales &amp; Market";"Quarterly",#N/A,FALSE,"Sales &amp; Market"}</definedName>
    <definedName name="wrn.annualpl." hidden="1">{#N/A,#N/A,FALSE,"Sheet1"}</definedName>
    <definedName name="wrn.ANOC." hidden="1">{"MONTHPLAN",#N/A,FALSE,"DETAIL REPORT";"MONTHPRIOR",#N/A,FALSE,"DETAIL REPORT";"YTDPLAN",#N/A,FALSE,"DETAIL REPORT";"YTDPRIOR",#N/A,FALSE,"DETAIL REPORT"}</definedName>
    <definedName name="wrn.A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AOE)";#N/A,#N/A,FALSE,"5SP (US Auto Fluid Sys AOE)";#N/A,#N/A,FALSE,"6SP-1 (US Auto Fluid Sys AOE)";#N/A,#N/A,FALSE,"6SP-2 (US Auto Fluid Sys AOE)";#N/A,#N/A,FALSE,"Bridge (US Auto Fluid Sys AOE)";#N/A,#N/A,FALSE,"13SP (US Auto Fluid Sys)";#N/A,#N/A,FALSE,"4SP (US Auto Fluid Sys)"}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hidden="1">{"Page1",#N/A,FALSE,"APCT";"Page2",#N/A,FALSE,"APCT"}</definedName>
    <definedName name="wrn.APL." hidden="1">{"Page1",#N/A,FALSE,"APL";"Page2",#N/A,FALSE,"APL"}</definedName>
    <definedName name="wrn.APPROPRIATION." hidden="1">{"appropriation",#N/A,FALSE,"APPROP"}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QUIROR._.DCF.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2" hidden="1">{"AQUIRORDCF",#N/A,FALSE,"Merger consequences";"Acquirorassns",#N/A,FALSE,"Merger consequences"}</definedName>
    <definedName name="wrn.AQUIROR._.DCF._3" hidden="1">{"AQUIRORDCF",#N/A,FALSE,"Merger consequences";"Acquirorassns",#N/A,FALSE,"Merger consequences"}</definedName>
    <definedName name="wrn.AQUIROR._.DCF._4" hidden="1">{"AQUIRORDCF",#N/A,FALSE,"Merger consequences";"Acquirorassns",#N/A,FALSE,"Merger consequences"}</definedName>
    <definedName name="wrn.AQUIROR._.DCF._5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.Total._.Variance." hidden="1">{#N/A,#N/A,FALSE,"Asia"}</definedName>
    <definedName name="wrn.Asia.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ociates._.International." hidden="1">{#N/A,#N/A,FALSE,"UK";#N/A,#N/A,FALSE,"BA";#N/A,#N/A,FALSE,"VZ"}</definedName>
    <definedName name="wrn.Associates._.Ontario.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wrn.Associates._.US._.1." hidden="1">{#N/A,#N/A,FALSE,"TA";#N/A,#N/A,FALSE,"LY";#N/A,#N/A,FALSE,"WP";#N/A,#N/A,FALSE,"NX";#N/A,#N/A,FALSE,"FL";#N/A,#N/A,FALSE,"TC";#N/A,#N/A,FALSE,"JA";#N/A,#N/A,FALSE,"MF";#N/A,#N/A,FALSE,"LF";#N/A,#N/A,FALSE,"FW";#N/A,#N/A,FALSE,"NF";#N/A,#N/A,FALSE,"FT";#N/A,#N/A,FALSE,"UC";#N/A,#N/A,FALSE,"UF";#N/A,#N/A,FALSE,"CB";#N/A,#N/A,FALSE,"MY";#N/A,#N/A,FALSE,"NC";#N/A,#N/A,FALSE,"RD";#N/A,#N/A,FALSE,"WC";#N/A,#N/A,FALSE,"FL";#N/A,#N/A,FALSE,"FW";#N/A,#N/A,FALSE,"FL";#N/A,#N/A,FALSE,"FW";#N/A,#N/A,FALSE,"FL";#N/A,#N/A,FALSE,"FW";#N/A,#N/A,FALSE,"LY";#N/A,#N/A,FALSE,"LY";#N/A,#N/A,FALSE,"LY";#N/A,#N/A,FALSE,"NC";#N/A,#N/A,FALSE,"NC";#N/A,#N/A,FALSE,"NC"}</definedName>
    <definedName name="wrn.Associates._.US._.2." hidden="1">{#N/A,#N/A,FALSE,"CL";#N/A,#N/A,FALSE,"CX";#N/A,#N/A,FALSE,"AU";#N/A,#N/A,FALSE,"TX";#N/A,#N/A,FALSE,"LV";#N/A,#N/A,FALSE,"HJ";#N/A,#N/A,FALSE,"MN";#N/A,#N/A,FALSE,"GC";#N/A,#N/A,FALSE,"HI";#N/A,#N/A,FALSE,"MD";#N/A,#N/A,FALSE,"NH";#N/A,#N/A,FALSE,"PP";#N/A,#N/A,FALSE,"MM";#N/A,#N/A,FALSE,"FH";#N/A,#N/A,FALSE,"LL";#N/A,#N/A,FALSE,"DR";#N/A,#N/A,FALSE,"PA";#N/A,#N/A,FALSE,"GC";#N/A,#N/A,FALSE,"GC";#N/A,#N/A,FALSE,"GC";#N/A,#N/A,FALSE,"LV";#N/A,#N/A,FALSE,"LV";#N/A,#N/A,FALSE,"LV";#N/A,#N/A,FALSE,"PA";#N/A,#N/A,FALSE,"PA";#N/A,#N/A,FALSE,"PA"}</definedName>
    <definedName name="wrn.Associates._.US._.3." hidden="1">{#N/A,#N/A,FALSE,"WA";#N/A,#N/A,FALSE,"VC";#N/A,#N/A,FALSE,"TL";#N/A,#N/A,FALSE,"ID";#N/A,#N/A,FALSE,"NS";#N/A,#N/A,FALSE,"UT";#N/A,#N/A,FALSE,"MU";#N/A,#N/A,FALSE,"TV";#N/A,#N/A,FALSE,"NM";#N/A,#N/A,FALSE,"AV";#N/A,#N/A,FALSE,"IN";#N/A,#N/A,FALSE,"KS";#N/A,#N/A,FALSE,"AK";#N/A,#N/A,FALSE,"ASSO-US";#N/A,#N/A,FALSE,"ASSO-US";#N/A,#N/A,FALSE,"ASSO-US"}</definedName>
    <definedName name="wrn.assumptions." hidden="1">{"casespecific",#N/A,FALSE,"Assumptions"}</definedName>
    <definedName name="wrn.assumptions._1" hidden="1">{"baseassum",#N/A,FALSE,"BASEDCF";"bassum2",#N/A,FALSE,"BASEDCF";"hmix",#N/A,FALSE,"BASEDCF"}</definedName>
    <definedName name="wrn.assumptions._1_1" hidden="1">{"baseassum",#N/A,FALSE,"BASEDCF";"bassum2",#N/A,FALSE,"BASEDCF";"hmix",#N/A,FALSE,"BASEDCF"}</definedName>
    <definedName name="wrn.assumptions._1_2" hidden="1">{"baseassum",#N/A,FALSE,"BASEDCF";"bassum2",#N/A,FALSE,"BASEDCF";"hmix",#N/A,FALSE,"BASEDCF"}</definedName>
    <definedName name="wrn.assumptions._1_3" hidden="1">{"baseassum",#N/A,FALSE,"BASEDCF";"bassum2",#N/A,FALSE,"BASEDCF";"hmix",#N/A,FALSE,"BASEDCF"}</definedName>
    <definedName name="wrn.assumptions._1_4" hidden="1">{"baseassum",#N/A,FALSE,"BASEDCF";"bassum2",#N/A,FALSE,"BASEDCF";"hmix",#N/A,FALSE,"BASEDCF"}</definedName>
    <definedName name="wrn.assumptions._1_5" hidden="1">{"baseassum",#N/A,FALSE,"BASEDCF";"bassum2",#N/A,FALSE,"BASEDCF";"hmix",#N/A,FALSE,"BASEDCF"}</definedName>
    <definedName name="wrn.assumptions._2" hidden="1">{"baseassum",#N/A,FALSE,"BASEDCF";"bassum2",#N/A,FALSE,"BASEDCF";"hmix",#N/A,FALSE,"BASEDCF"}</definedName>
    <definedName name="wrn.assumptions._2_1" hidden="1">{"baseassum",#N/A,FALSE,"BASEDCF";"bassum2",#N/A,FALSE,"BASEDCF";"hmix",#N/A,FALSE,"BASEDCF"}</definedName>
    <definedName name="wrn.assumptions._2_2" hidden="1">{"baseassum",#N/A,FALSE,"BASEDCF";"bassum2",#N/A,FALSE,"BASEDCF";"hmix",#N/A,FALSE,"BASEDCF"}</definedName>
    <definedName name="wrn.assumptions._2_3" hidden="1">{"baseassum",#N/A,FALSE,"BASEDCF";"bassum2",#N/A,FALSE,"BASEDCF";"hmix",#N/A,FALSE,"BASEDCF"}</definedName>
    <definedName name="wrn.assumptions._2_4" hidden="1">{"baseassum",#N/A,FALSE,"BASEDCF";"bassum2",#N/A,FALSE,"BASEDCF";"hmix",#N/A,FALSE,"BASEDCF"}</definedName>
    <definedName name="wrn.assumptions._2_5" hidden="1">{"baseassum",#N/A,FALSE,"BASEDCF";"bassum2",#N/A,FALSE,"BASEDCF";"hmix",#N/A,FALSE,"BASEDCF"}</definedName>
    <definedName name="wrn.assumptions._3" hidden="1">{"baseassum",#N/A,FALSE,"BASEDCF";"bassum2",#N/A,FALSE,"BASEDCF";"hmix",#N/A,FALSE,"BASEDCF"}</definedName>
    <definedName name="wrn.assumptions._3_1" hidden="1">{"baseassum",#N/A,FALSE,"BASEDCF";"bassum2",#N/A,FALSE,"BASEDCF";"hmix",#N/A,FALSE,"BASEDCF"}</definedName>
    <definedName name="wrn.assumptions._3_2" hidden="1">{"baseassum",#N/A,FALSE,"BASEDCF";"bassum2",#N/A,FALSE,"BASEDCF";"hmix",#N/A,FALSE,"BASEDCF"}</definedName>
    <definedName name="wrn.assumptions._3_3" hidden="1">{"baseassum",#N/A,FALSE,"BASEDCF";"bassum2",#N/A,FALSE,"BASEDCF";"hmix",#N/A,FALSE,"BASEDCF"}</definedName>
    <definedName name="wrn.assumptions._3_4" hidden="1">{"baseassum",#N/A,FALSE,"BASEDCF";"bassum2",#N/A,FALSE,"BASEDCF";"hmix",#N/A,FALSE,"BASEDCF"}</definedName>
    <definedName name="wrn.assumptions._3_5" hidden="1">{"baseassum",#N/A,FALSE,"BASEDCF";"bassum2",#N/A,FALSE,"BASEDCF";"hmix",#N/A,FALSE,"BASEDCF"}</definedName>
    <definedName name="wrn.assumptions._4" hidden="1">{"baseassum",#N/A,FALSE,"BASEDCF";"bassum2",#N/A,FALSE,"BASEDCF";"hmix",#N/A,FALSE,"BASEDCF"}</definedName>
    <definedName name="wrn.assumptions._4_1" hidden="1">{"baseassum",#N/A,FALSE,"BASEDCF";"bassum2",#N/A,FALSE,"BASEDCF";"hmix",#N/A,FALSE,"BASEDCF"}</definedName>
    <definedName name="wrn.assumptions._4_2" hidden="1">{"baseassum",#N/A,FALSE,"BASEDCF";"bassum2",#N/A,FALSE,"BASEDCF";"hmix",#N/A,FALSE,"BASEDCF"}</definedName>
    <definedName name="wrn.assumptions._4_3" hidden="1">{"baseassum",#N/A,FALSE,"BASEDCF";"bassum2",#N/A,FALSE,"BASEDCF";"hmix",#N/A,FALSE,"BASEDCF"}</definedName>
    <definedName name="wrn.assumptions._4_4" hidden="1">{"baseassum",#N/A,FALSE,"BASEDCF";"bassum2",#N/A,FALSE,"BASEDCF";"hmix",#N/A,FALSE,"BASEDCF"}</definedName>
    <definedName name="wrn.assumptions._4_5" hidden="1">{"baseassum",#N/A,FALSE,"BASEDCF";"bassum2",#N/A,FALSE,"BASEDCF";"hmix",#N/A,FALSE,"BASEDCF"}</definedName>
    <definedName name="wrn.assumptions._5" hidden="1">{"baseassum",#N/A,FALSE,"BASEDCF";"bassum2",#N/A,FALSE,"BASEDCF";"hmix",#N/A,FALSE,"BASEDCF"}</definedName>
    <definedName name="wrn.assumptions._5_1" hidden="1">{"baseassum",#N/A,FALSE,"BASEDCF";"bassum2",#N/A,FALSE,"BASEDCF";"hmix",#N/A,FALSE,"BASEDCF"}</definedName>
    <definedName name="wrn.assumptions._5_2" hidden="1">{"baseassum",#N/A,FALSE,"BASEDCF";"bassum2",#N/A,FALSE,"BASEDCF";"hmix",#N/A,FALSE,"BASEDCF"}</definedName>
    <definedName name="wrn.assumptions._5_3" hidden="1">{"baseassum",#N/A,FALSE,"BASEDCF";"bassum2",#N/A,FALSE,"BASEDCF";"hmix",#N/A,FALSE,"BASEDCF"}</definedName>
    <definedName name="wrn.assumptions._5_4" hidden="1">{"baseassum",#N/A,FALSE,"BASEDCF";"bassum2",#N/A,FALSE,"BASEDCF";"hmix",#N/A,FALSE,"BASEDCF"}</definedName>
    <definedName name="wrn.assumptions._5_5" hidden="1">{"baseassum",#N/A,FALSE,"BASEDCF";"bassum2",#N/A,FALSE,"BASEDCF";"hmix",#N/A,FALSE,"BASEDCF"}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to._.Comp." hidden="1">{#N/A,#N/A,FALSE,"Sheet1"}</definedName>
    <definedName name="wrn.Auto._.Comp1" hidden="1">{#N/A,#N/A,FALSE,"Sheet1"}</definedName>
    <definedName name="wrn.Auto._.Comp2." hidden="1">{#N/A,#N/A,FALSE,"Sheet1"}</definedName>
    <definedName name="wrn.Auto._.I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IOE)";#N/A,#N/A,FALSE,"5SP (US Auto Fluid Sys IOE)";#N/A,#N/A,FALSE,"6SP-1 (US Auto Fluid Sys IOE)";#N/A,#N/A,FALSE,"6SP-2 (US Auto Fluid Sys IOE)";#N/A,#N/A,FALSE,"Bridge (US Auto Fluid Sys IOE)";#N/A,#N/A,FALSE,"13SP (US Auto Fluid Sys)";#N/A,#N/A,FALSE,"4SP (US Auto Fluid Sys)";#N/A,#N/A,FALSE,"3.1SP (US Auto Fluid Sys)";#N/A,#N/A,FALSE,"2SP #1 (US Auto Fluid Sys IOE)";#N/A,#N/A,FALSE,"2SP #2 (US Auto Fluid Sys IOE)";#N/A,#N/A,FALSE,"2SP #3 (US Auto Fluid Sys IOE)";#N/A,#N/A,FALSE,"2.1SP (US Auto Fluid Systems)";#N/A,#N/A,FALSE,"3SP (US Auto Fluid Systems)";#N/A,#N/A,FALSE,"Sales By Product and NSB Mkt"}</definedName>
    <definedName name="wrn.away." hidden="1">{"away stand alones",#N/A,FALSE,"Target"}</definedName>
    <definedName name="wrn.B.._.1263._.yr2." hidden="1">{#N/A,#N/A,FALSE,"1263 yr2"}</definedName>
    <definedName name="wrn.Back._.Page." hidden="1">{"Back Page",#N/A,FALSE,"Front and Back"}</definedName>
    <definedName name="wrn.backup.">{"background",#N/A,FALSE,"CS First Boston Merger Model";"inputs",#N/A,FALSE,"CS First Boston Merger Model"}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" hidden="1">{"bs",#N/A,FALSE,"SCF"}</definedName>
    <definedName name="wrn.BALANCE._.SHEET._.ALL.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and._.P_L." hidden="1">{"Balance sheet",#N/A,FALSE,"P&amp;L";"P&amp;L",#N/A,FALSE,"P&amp;L"}</definedName>
    <definedName name="wrn.BALANCE._.SHEET._.EX._.US." hidden="1">{"balance sheet ex",#N/A,FALSE,"Bal. Sht.- Work Cap"}</definedName>
    <definedName name="wrn.BALANCE._.SHEET._.OTHER." hidden="1">{"balance sheet other",#N/A,FALSE,"Bal. Sht.- Work Cap"}</definedName>
    <definedName name="wrn.Balance._.Sheet._.Set.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US." hidden="1">{"balance sheet us",#N/A,FALSE,"Bal. Sht.- Work Cap"}</definedName>
    <definedName name="wrn.BALANCE._.SHEET._.WW." hidden="1">{"balance sheet ww",#N/A,FALSE,"Bal. Sht.- Work Cap"}</definedName>
    <definedName name="wrn.BALANCING." hidden="1">{#N/A,#N/A,TRUE,"96ANALYS"}</definedName>
    <definedName name="wrn.balsheet." hidden="1">{"ICDANDNONDIV",#N/A,FALSE,"BSALLNOW.XLS";"polyandpurperf",#N/A,FALSE,"BSALLNOW.XLS"}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e._.Case." hidden="1">{#N/A,#N/A,FALSE,"P&amp;L";#N/A,#N/A,FALSE,"BalSheet";#N/A,#N/A,FALSE,"EBITDA";#N/A,#N/A,FALSE,"Assumptions";#N/A,#N/A,FALSE,"CashFlows"}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Print._.Value._.MLP." hidden="1">{#N/A,#N/A,FALSE,"Valuation";#N/A,#N/A,FALSE,"MLP Impact"}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._1" hidden="1">{#N/A,#N/A,FALSE,"New Depr Sch-150% DB";#N/A,#N/A,FALSE,"Cash Flows RLP";#N/A,#N/A,FALSE,"IRR";#N/A,#N/A,FALSE,"Proforma IS";#N/A,#N/A,FALSE,"Assumptions"}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1_1" hidden="1">{#N/A,#N/A,FALSE,"Cover";#N/A,#N/A,FALSE,"Assumptions";#N/A,#N/A,FALSE,"Acquirer";#N/A,#N/A,FALSE,"Target";#N/A,#N/A,FALSE,"Income Statement";#N/A,#N/A,FALSE,"Summary Tables"}</definedName>
    <definedName name="wrn.Basic._1_2" hidden="1">{#N/A,#N/A,FALSE,"Cover";#N/A,#N/A,FALSE,"Assumptions";#N/A,#N/A,FALSE,"Acquirer";#N/A,#N/A,FALSE,"Target";#N/A,#N/A,FALSE,"Income Statement";#N/A,#N/A,FALSE,"Summary Tables"}</definedName>
    <definedName name="wrn.Basic._1_3" hidden="1">{#N/A,#N/A,FALSE,"Cover";#N/A,#N/A,FALSE,"Assumptions";#N/A,#N/A,FALSE,"Acquirer";#N/A,#N/A,FALSE,"Target";#N/A,#N/A,FALSE,"Income Statement";#N/A,#N/A,FALSE,"Summary Tables"}</definedName>
    <definedName name="wrn.Basic._1_4" hidden="1">{#N/A,#N/A,FALSE,"Cover";#N/A,#N/A,FALSE,"Assumptions";#N/A,#N/A,FALSE,"Acquirer";#N/A,#N/A,FALSE,"Target";#N/A,#N/A,FALSE,"Income Statement";#N/A,#N/A,FALSE,"Summary Tables"}</definedName>
    <definedName name="wrn.Basic._1_5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2_1" hidden="1">{#N/A,#N/A,FALSE,"Cover";#N/A,#N/A,FALSE,"Assumptions";#N/A,#N/A,FALSE,"Acquirer";#N/A,#N/A,FALSE,"Target";#N/A,#N/A,FALSE,"Income Statement";#N/A,#N/A,FALSE,"Summary Tables"}</definedName>
    <definedName name="wrn.Basic._2_2" hidden="1">{#N/A,#N/A,FALSE,"Cover";#N/A,#N/A,FALSE,"Assumptions";#N/A,#N/A,FALSE,"Acquirer";#N/A,#N/A,FALSE,"Target";#N/A,#N/A,FALSE,"Income Statement";#N/A,#N/A,FALSE,"Summary Tables"}</definedName>
    <definedName name="wrn.Basic._2_3" hidden="1">{#N/A,#N/A,FALSE,"Cover";#N/A,#N/A,FALSE,"Assumptions";#N/A,#N/A,FALSE,"Acquirer";#N/A,#N/A,FALSE,"Target";#N/A,#N/A,FALSE,"Income Statement";#N/A,#N/A,FALSE,"Summary Tables"}</definedName>
    <definedName name="wrn.Basic._2_4" hidden="1">{#N/A,#N/A,FALSE,"Cover";#N/A,#N/A,FALSE,"Assumptions";#N/A,#N/A,FALSE,"Acquirer";#N/A,#N/A,FALSE,"Target";#N/A,#N/A,FALSE,"Income Statement";#N/A,#N/A,FALSE,"Summary Tables"}</definedName>
    <definedName name="wrn.Basic._2_5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._3_1" hidden="1">{#N/A,#N/A,FALSE,"Cover";#N/A,#N/A,FALSE,"Assumptions";#N/A,#N/A,FALSE,"Acquirer";#N/A,#N/A,FALSE,"Target";#N/A,#N/A,FALSE,"Income Statement";#N/A,#N/A,FALSE,"Summary Tables"}</definedName>
    <definedName name="wrn.Basic._3_2" hidden="1">{#N/A,#N/A,FALSE,"Cover";#N/A,#N/A,FALSE,"Assumptions";#N/A,#N/A,FALSE,"Acquirer";#N/A,#N/A,FALSE,"Target";#N/A,#N/A,FALSE,"Income Statement";#N/A,#N/A,FALSE,"Summary Tables"}</definedName>
    <definedName name="wrn.Basic._3_3" hidden="1">{#N/A,#N/A,FALSE,"Cover";#N/A,#N/A,FALSE,"Assumptions";#N/A,#N/A,FALSE,"Acquirer";#N/A,#N/A,FALSE,"Target";#N/A,#N/A,FALSE,"Income Statement";#N/A,#N/A,FALSE,"Summary Tables"}</definedName>
    <definedName name="wrn.Basic._3_4" hidden="1">{#N/A,#N/A,FALSE,"Cover";#N/A,#N/A,FALSE,"Assumptions";#N/A,#N/A,FALSE,"Acquirer";#N/A,#N/A,FALSE,"Target";#N/A,#N/A,FALSE,"Income Statement";#N/A,#N/A,FALSE,"Summary Tables"}</definedName>
    <definedName name="wrn.Basic._3_5" hidden="1">{#N/A,#N/A,FALSE,"Cover";#N/A,#N/A,FALSE,"Assumptions";#N/A,#N/A,FALSE,"Acquirer";#N/A,#N/A,FALSE,"Target";#N/A,#N/A,FALSE,"Income Statement";#N/A,#N/A,FALSE,"Summary Tables"}</definedName>
    <definedName name="wrn.Basic._4" hidden="1">{#N/A,#N/A,FALSE,"Cover";#N/A,#N/A,FALSE,"Assumptions";#N/A,#N/A,FALSE,"Acquirer";#N/A,#N/A,FALSE,"Target";#N/A,#N/A,FALSE,"Income Statement";#N/A,#N/A,FALSE,"Summary Tables"}</definedName>
    <definedName name="wrn.Basic._4_1" hidden="1">{#N/A,#N/A,FALSE,"Cover";#N/A,#N/A,FALSE,"Assumptions";#N/A,#N/A,FALSE,"Acquirer";#N/A,#N/A,FALSE,"Target";#N/A,#N/A,FALSE,"Income Statement";#N/A,#N/A,FALSE,"Summary Tables"}</definedName>
    <definedName name="wrn.Basic._4_2" hidden="1">{#N/A,#N/A,FALSE,"Cover";#N/A,#N/A,FALSE,"Assumptions";#N/A,#N/A,FALSE,"Acquirer";#N/A,#N/A,FALSE,"Target";#N/A,#N/A,FALSE,"Income Statement";#N/A,#N/A,FALSE,"Summary Tables"}</definedName>
    <definedName name="wrn.Basic._4_3" hidden="1">{#N/A,#N/A,FALSE,"Cover";#N/A,#N/A,FALSE,"Assumptions";#N/A,#N/A,FALSE,"Acquirer";#N/A,#N/A,FALSE,"Target";#N/A,#N/A,FALSE,"Income Statement";#N/A,#N/A,FALSE,"Summary Tables"}</definedName>
    <definedName name="wrn.Basic._4_4" hidden="1">{#N/A,#N/A,FALSE,"Cover";#N/A,#N/A,FALSE,"Assumptions";#N/A,#N/A,FALSE,"Acquirer";#N/A,#N/A,FALSE,"Target";#N/A,#N/A,FALSE,"Income Statement";#N/A,#N/A,FALSE,"Summary Tables"}</definedName>
    <definedName name="wrn.Basic._4_5" hidden="1">{#N/A,#N/A,FALSE,"Cover";#N/A,#N/A,FALSE,"Assumptions";#N/A,#N/A,FALSE,"Acquirer";#N/A,#N/A,FALSE,"Target";#N/A,#N/A,FALSE,"Income Statement";#N/A,#N/A,FALSE,"Summary Tables"}</definedName>
    <definedName name="wrn.Basic._5" hidden="1">{#N/A,#N/A,FALSE,"Cover";#N/A,#N/A,FALSE,"Assumptions";#N/A,#N/A,FALSE,"Acquirer";#N/A,#N/A,FALSE,"Target";#N/A,#N/A,FALSE,"Income Statement";#N/A,#N/A,FALSE,"Summary Tables"}</definedName>
    <definedName name="wrn.Basic._5_1" hidden="1">{#N/A,#N/A,FALSE,"Cover";#N/A,#N/A,FALSE,"Assumptions";#N/A,#N/A,FALSE,"Acquirer";#N/A,#N/A,FALSE,"Target";#N/A,#N/A,FALSE,"Income Statement";#N/A,#N/A,FALSE,"Summary Tables"}</definedName>
    <definedName name="wrn.Basic._5_2" hidden="1">{#N/A,#N/A,FALSE,"Cover";#N/A,#N/A,FALSE,"Assumptions";#N/A,#N/A,FALSE,"Acquirer";#N/A,#N/A,FALSE,"Target";#N/A,#N/A,FALSE,"Income Statement";#N/A,#N/A,FALSE,"Summary Tables"}</definedName>
    <definedName name="wrn.Basic._5_3" hidden="1">{#N/A,#N/A,FALSE,"Cover";#N/A,#N/A,FALSE,"Assumptions";#N/A,#N/A,FALSE,"Acquirer";#N/A,#N/A,FALSE,"Target";#N/A,#N/A,FALSE,"Income Statement";#N/A,#N/A,FALSE,"Summary Tables"}</definedName>
    <definedName name="wrn.Basic._5_4" hidden="1">{#N/A,#N/A,FALSE,"Cover";#N/A,#N/A,FALSE,"Assumptions";#N/A,#N/A,FALSE,"Acquirer";#N/A,#N/A,FALSE,"Target";#N/A,#N/A,FALSE,"Income Statement";#N/A,#N/A,FALSE,"Summary Tables"}</definedName>
    <definedName name="wrn.Basic._5_5" hidden="1">{#N/A,#N/A,FALSE,"Cover";#N/A,#N/A,FALSE,"Assumptions";#N/A,#N/A,FALSE,"Acquirer";#N/A,#N/A,FALSE,"Target";#N/A,#N/A,FALSE,"Income Statement";#N/A,#N/A,FALSE,"Summary Tables"}</definedName>
    <definedName name="wrn.basicfin.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asicModel." hidden="1">{"MacroCo",#N/A,FALSE,"masmode";"IncomeS",#N/A,FALSE,"masmode";"BalanceS",#N/A,FALSE,"masmode";"CashF",#N/A,FALSE,"masmode";"Ratios",#N/A,FALSE,"masmode";"DebtFC",#N/A,FALSE,"masmode"}</definedName>
    <definedName name="wrn.basics." hidden="1">{#N/A,#N/A,FALSE,"TSUM";#N/A,#N/A,FALSE,"shares";#N/A,#N/A,FALSE,"earnout";#N/A,#N/A,FALSE,"Heaty";#N/A,#N/A,FALSE,"self-tend";#N/A,#N/A,FALSE,"self-sum"}</definedName>
    <definedName name="wrn.basics._1" hidden="1">{#N/A,#N/A,FALSE,"TSUM";#N/A,#N/A,FALSE,"shares";#N/A,#N/A,FALSE,"earnout";#N/A,#N/A,FALSE,"Heaty";#N/A,#N/A,FALSE,"self-tend";#N/A,#N/A,FALSE,"self-sum"}</definedName>
    <definedName name="wrn.basics._1_1" hidden="1">{#N/A,#N/A,FALSE,"TSUM";#N/A,#N/A,FALSE,"shares";#N/A,#N/A,FALSE,"earnout";#N/A,#N/A,FALSE,"Heaty";#N/A,#N/A,FALSE,"self-tend";#N/A,#N/A,FALSE,"self-sum"}</definedName>
    <definedName name="wrn.basics._1_2" hidden="1">{#N/A,#N/A,FALSE,"TSUM";#N/A,#N/A,FALSE,"shares";#N/A,#N/A,FALSE,"earnout";#N/A,#N/A,FALSE,"Heaty";#N/A,#N/A,FALSE,"self-tend";#N/A,#N/A,FALSE,"self-sum"}</definedName>
    <definedName name="wrn.basics._1_3" hidden="1">{#N/A,#N/A,FALSE,"TSUM";#N/A,#N/A,FALSE,"shares";#N/A,#N/A,FALSE,"earnout";#N/A,#N/A,FALSE,"Heaty";#N/A,#N/A,FALSE,"self-tend";#N/A,#N/A,FALSE,"self-sum"}</definedName>
    <definedName name="wrn.basics._1_4" hidden="1">{#N/A,#N/A,FALSE,"TSUM";#N/A,#N/A,FALSE,"shares";#N/A,#N/A,FALSE,"earnout";#N/A,#N/A,FALSE,"Heaty";#N/A,#N/A,FALSE,"self-tend";#N/A,#N/A,FALSE,"self-sum"}</definedName>
    <definedName name="wrn.basics._1_5" hidden="1">{#N/A,#N/A,FALSE,"TSUM";#N/A,#N/A,FALSE,"shares";#N/A,#N/A,FALSE,"earnout";#N/A,#N/A,FALSE,"Heaty";#N/A,#N/A,FALSE,"self-tend";#N/A,#N/A,FALSE,"self-sum"}</definedName>
    <definedName name="wrn.basics._2" hidden="1">{#N/A,#N/A,FALSE,"TSUM";#N/A,#N/A,FALSE,"shares";#N/A,#N/A,FALSE,"earnout";#N/A,#N/A,FALSE,"Heaty";#N/A,#N/A,FALSE,"self-tend";#N/A,#N/A,FALSE,"self-sum"}</definedName>
    <definedName name="wrn.basics._2_1" hidden="1">{#N/A,#N/A,FALSE,"TSUM";#N/A,#N/A,FALSE,"shares";#N/A,#N/A,FALSE,"earnout";#N/A,#N/A,FALSE,"Heaty";#N/A,#N/A,FALSE,"self-tend";#N/A,#N/A,FALSE,"self-sum"}</definedName>
    <definedName name="wrn.basics._2_2" hidden="1">{#N/A,#N/A,FALSE,"TSUM";#N/A,#N/A,FALSE,"shares";#N/A,#N/A,FALSE,"earnout";#N/A,#N/A,FALSE,"Heaty";#N/A,#N/A,FALSE,"self-tend";#N/A,#N/A,FALSE,"self-sum"}</definedName>
    <definedName name="wrn.basics._2_3" hidden="1">{#N/A,#N/A,FALSE,"TSUM";#N/A,#N/A,FALSE,"shares";#N/A,#N/A,FALSE,"earnout";#N/A,#N/A,FALSE,"Heaty";#N/A,#N/A,FALSE,"self-tend";#N/A,#N/A,FALSE,"self-sum"}</definedName>
    <definedName name="wrn.basics._2_4" hidden="1">{#N/A,#N/A,FALSE,"TSUM";#N/A,#N/A,FALSE,"shares";#N/A,#N/A,FALSE,"earnout";#N/A,#N/A,FALSE,"Heaty";#N/A,#N/A,FALSE,"self-tend";#N/A,#N/A,FALSE,"self-sum"}</definedName>
    <definedName name="wrn.basics._2_5" hidden="1">{#N/A,#N/A,FALSE,"TSUM";#N/A,#N/A,FALSE,"shares";#N/A,#N/A,FALSE,"earnout";#N/A,#N/A,FALSE,"Heaty";#N/A,#N/A,FALSE,"self-tend";#N/A,#N/A,FALSE,"self-sum"}</definedName>
    <definedName name="wrn.basics._3" hidden="1">{#N/A,#N/A,FALSE,"TSUM";#N/A,#N/A,FALSE,"shares";#N/A,#N/A,FALSE,"earnout";#N/A,#N/A,FALSE,"Heaty";#N/A,#N/A,FALSE,"self-tend";#N/A,#N/A,FALSE,"self-sum"}</definedName>
    <definedName name="wrn.basics._3_1" hidden="1">{#N/A,#N/A,FALSE,"TSUM";#N/A,#N/A,FALSE,"shares";#N/A,#N/A,FALSE,"earnout";#N/A,#N/A,FALSE,"Heaty";#N/A,#N/A,FALSE,"self-tend";#N/A,#N/A,FALSE,"self-sum"}</definedName>
    <definedName name="wrn.basics._3_2" hidden="1">{#N/A,#N/A,FALSE,"TSUM";#N/A,#N/A,FALSE,"shares";#N/A,#N/A,FALSE,"earnout";#N/A,#N/A,FALSE,"Heaty";#N/A,#N/A,FALSE,"self-tend";#N/A,#N/A,FALSE,"self-sum"}</definedName>
    <definedName name="wrn.basics._3_3" hidden="1">{#N/A,#N/A,FALSE,"TSUM";#N/A,#N/A,FALSE,"shares";#N/A,#N/A,FALSE,"earnout";#N/A,#N/A,FALSE,"Heaty";#N/A,#N/A,FALSE,"self-tend";#N/A,#N/A,FALSE,"self-sum"}</definedName>
    <definedName name="wrn.basics._3_4" hidden="1">{#N/A,#N/A,FALSE,"TSUM";#N/A,#N/A,FALSE,"shares";#N/A,#N/A,FALSE,"earnout";#N/A,#N/A,FALSE,"Heaty";#N/A,#N/A,FALSE,"self-tend";#N/A,#N/A,FALSE,"self-sum"}</definedName>
    <definedName name="wrn.basics._3_5" hidden="1">{#N/A,#N/A,FALSE,"TSUM";#N/A,#N/A,FALSE,"shares";#N/A,#N/A,FALSE,"earnout";#N/A,#N/A,FALSE,"Heaty";#N/A,#N/A,FALSE,"self-tend";#N/A,#N/A,FALSE,"self-sum"}</definedName>
    <definedName name="wrn.basics._4" hidden="1">{#N/A,#N/A,FALSE,"TSUM";#N/A,#N/A,FALSE,"shares";#N/A,#N/A,FALSE,"earnout";#N/A,#N/A,FALSE,"Heaty";#N/A,#N/A,FALSE,"self-tend";#N/A,#N/A,FALSE,"self-sum"}</definedName>
    <definedName name="wrn.basics._4_1" hidden="1">{#N/A,#N/A,FALSE,"TSUM";#N/A,#N/A,FALSE,"shares";#N/A,#N/A,FALSE,"earnout";#N/A,#N/A,FALSE,"Heaty";#N/A,#N/A,FALSE,"self-tend";#N/A,#N/A,FALSE,"self-sum"}</definedName>
    <definedName name="wrn.basics._4_2" hidden="1">{#N/A,#N/A,FALSE,"TSUM";#N/A,#N/A,FALSE,"shares";#N/A,#N/A,FALSE,"earnout";#N/A,#N/A,FALSE,"Heaty";#N/A,#N/A,FALSE,"self-tend";#N/A,#N/A,FALSE,"self-sum"}</definedName>
    <definedName name="wrn.basics._4_3" hidden="1">{#N/A,#N/A,FALSE,"TSUM";#N/A,#N/A,FALSE,"shares";#N/A,#N/A,FALSE,"earnout";#N/A,#N/A,FALSE,"Heaty";#N/A,#N/A,FALSE,"self-tend";#N/A,#N/A,FALSE,"self-sum"}</definedName>
    <definedName name="wrn.basics._4_4" hidden="1">{#N/A,#N/A,FALSE,"TSUM";#N/A,#N/A,FALSE,"shares";#N/A,#N/A,FALSE,"earnout";#N/A,#N/A,FALSE,"Heaty";#N/A,#N/A,FALSE,"self-tend";#N/A,#N/A,FALSE,"self-sum"}</definedName>
    <definedName name="wrn.basics._4_5" hidden="1">{#N/A,#N/A,FALSE,"TSUM";#N/A,#N/A,FALSE,"shares";#N/A,#N/A,FALSE,"earnout";#N/A,#N/A,FALSE,"Heaty";#N/A,#N/A,FALSE,"self-tend";#N/A,#N/A,FALSE,"self-sum"}</definedName>
    <definedName name="wrn.basics._5" hidden="1">{#N/A,#N/A,FALSE,"TSUM";#N/A,#N/A,FALSE,"shares";#N/A,#N/A,FALSE,"earnout";#N/A,#N/A,FALSE,"Heaty";#N/A,#N/A,FALSE,"self-tend";#N/A,#N/A,FALSE,"self-sum"}</definedName>
    <definedName name="wrn.basics._5_1" hidden="1">{#N/A,#N/A,FALSE,"TSUM";#N/A,#N/A,FALSE,"shares";#N/A,#N/A,FALSE,"earnout";#N/A,#N/A,FALSE,"Heaty";#N/A,#N/A,FALSE,"self-tend";#N/A,#N/A,FALSE,"self-sum"}</definedName>
    <definedName name="wrn.basics._5_2" hidden="1">{#N/A,#N/A,FALSE,"TSUM";#N/A,#N/A,FALSE,"shares";#N/A,#N/A,FALSE,"earnout";#N/A,#N/A,FALSE,"Heaty";#N/A,#N/A,FALSE,"self-tend";#N/A,#N/A,FALSE,"self-sum"}</definedName>
    <definedName name="wrn.basics._5_3" hidden="1">{#N/A,#N/A,FALSE,"TSUM";#N/A,#N/A,FALSE,"shares";#N/A,#N/A,FALSE,"earnout";#N/A,#N/A,FALSE,"Heaty";#N/A,#N/A,FALSE,"self-tend";#N/A,#N/A,FALSE,"self-sum"}</definedName>
    <definedName name="wrn.basics._5_4" hidden="1">{#N/A,#N/A,FALSE,"TSUM";#N/A,#N/A,FALSE,"shares";#N/A,#N/A,FALSE,"earnout";#N/A,#N/A,FALSE,"Heaty";#N/A,#N/A,FALSE,"self-tend";#N/A,#N/A,FALSE,"self-sum"}</definedName>
    <definedName name="wrn.basics._5_5" hidden="1">{#N/A,#N/A,FALSE,"TSUM";#N/A,#N/A,FALSE,"shares";#N/A,#N/A,FALSE,"earnout";#N/A,#N/A,FALSE,"Heaty";#N/A,#N/A,FALSE,"self-tend";#N/A,#N/A,FALSE,"self-sum"}</definedName>
    <definedName name="wrn.BAY." hidden="1">{"baypage1",#N/A,FALSE,"1995";"baypage2",#N/A,FALSE,"1995";"baypage3",#N/A,FALSE,"1995"}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BEL." hidden="1">{"IS",#N/A,FALSE,"IS";"RPTIS",#N/A,FALSE,"RPTIS";"STATS",#N/A,FALSE,"STATS";"CELL",#N/A,FALSE,"CELL";"BS",#N/A,FALSE,"BS"}</definedName>
    <definedName name="wrn.BEL._1" hidden="1">{"IS",#N/A,FALSE,"IS";"RPTIS",#N/A,FALSE,"RPTIS";"STATS",#N/A,FALSE,"STATS";"CELL",#N/A,FALSE,"CELL";"BS",#N/A,FALSE,"BS"}</definedName>
    <definedName name="wrn.BEL._1_1" hidden="1">{"IS",#N/A,FALSE,"IS";"RPTIS",#N/A,FALSE,"RPTIS";"STATS",#N/A,FALSE,"STATS";"CELL",#N/A,FALSE,"CELL";"BS",#N/A,FALSE,"BS"}</definedName>
    <definedName name="wrn.BEL._1_2" hidden="1">{"IS",#N/A,FALSE,"IS";"RPTIS",#N/A,FALSE,"RPTIS";"STATS",#N/A,FALSE,"STATS";"CELL",#N/A,FALSE,"CELL";"BS",#N/A,FALSE,"BS"}</definedName>
    <definedName name="wrn.BEL._1_3" hidden="1">{"IS",#N/A,FALSE,"IS";"RPTIS",#N/A,FALSE,"RPTIS";"STATS",#N/A,FALSE,"STATS";"CELL",#N/A,FALSE,"CELL";"BS",#N/A,FALSE,"BS"}</definedName>
    <definedName name="wrn.BEL._1_4" hidden="1">{"IS",#N/A,FALSE,"IS";"RPTIS",#N/A,FALSE,"RPTIS";"STATS",#N/A,FALSE,"STATS";"CELL",#N/A,FALSE,"CELL";"BS",#N/A,FALSE,"BS"}</definedName>
    <definedName name="wrn.BEL._1_5" hidden="1">{"IS",#N/A,FALSE,"IS";"RPTIS",#N/A,FALSE,"RPTIS";"STATS",#N/A,FALSE,"STATS";"CELL",#N/A,FALSE,"CELL";"BS",#N/A,FALSE,"BS"}</definedName>
    <definedName name="wrn.BEL._2" hidden="1">{"IS",#N/A,FALSE,"IS";"RPTIS",#N/A,FALSE,"RPTIS";"STATS",#N/A,FALSE,"STATS";"CELL",#N/A,FALSE,"CELL";"BS",#N/A,FALSE,"BS"}</definedName>
    <definedName name="wrn.BEL._2_1" hidden="1">{"IS",#N/A,FALSE,"IS";"RPTIS",#N/A,FALSE,"RPTIS";"STATS",#N/A,FALSE,"STATS";"CELL",#N/A,FALSE,"CELL";"BS",#N/A,FALSE,"BS"}</definedName>
    <definedName name="wrn.BEL._2_2" hidden="1">{"IS",#N/A,FALSE,"IS";"RPTIS",#N/A,FALSE,"RPTIS";"STATS",#N/A,FALSE,"STATS";"CELL",#N/A,FALSE,"CELL";"BS",#N/A,FALSE,"BS"}</definedName>
    <definedName name="wrn.BEL._2_3" hidden="1">{"IS",#N/A,FALSE,"IS";"RPTIS",#N/A,FALSE,"RPTIS";"STATS",#N/A,FALSE,"STATS";"CELL",#N/A,FALSE,"CELL";"BS",#N/A,FALSE,"BS"}</definedName>
    <definedName name="wrn.BEL._2_4" hidden="1">{"IS",#N/A,FALSE,"IS";"RPTIS",#N/A,FALSE,"RPTIS";"STATS",#N/A,FALSE,"STATS";"CELL",#N/A,FALSE,"CELL";"BS",#N/A,FALSE,"BS"}</definedName>
    <definedName name="wrn.BEL._2_5" hidden="1">{"IS",#N/A,FALSE,"IS";"RPTIS",#N/A,FALSE,"RPTIS";"STATS",#N/A,FALSE,"STATS";"CELL",#N/A,FALSE,"CELL";"BS",#N/A,FALSE,"BS"}</definedName>
    <definedName name="wrn.BEL._3" hidden="1">{"IS",#N/A,FALSE,"IS";"RPTIS",#N/A,FALSE,"RPTIS";"STATS",#N/A,FALSE,"STATS";"CELL",#N/A,FALSE,"CELL";"BS",#N/A,FALSE,"BS"}</definedName>
    <definedName name="wrn.BEL._3_1" hidden="1">{"IS",#N/A,FALSE,"IS";"RPTIS",#N/A,FALSE,"RPTIS";"STATS",#N/A,FALSE,"STATS";"CELL",#N/A,FALSE,"CELL";"BS",#N/A,FALSE,"BS"}</definedName>
    <definedName name="wrn.BEL._3_2" hidden="1">{"IS",#N/A,FALSE,"IS";"RPTIS",#N/A,FALSE,"RPTIS";"STATS",#N/A,FALSE,"STATS";"CELL",#N/A,FALSE,"CELL";"BS",#N/A,FALSE,"BS"}</definedName>
    <definedName name="wrn.BEL._3_3" hidden="1">{"IS",#N/A,FALSE,"IS";"RPTIS",#N/A,FALSE,"RPTIS";"STATS",#N/A,FALSE,"STATS";"CELL",#N/A,FALSE,"CELL";"BS",#N/A,FALSE,"BS"}</definedName>
    <definedName name="wrn.BEL._3_4" hidden="1">{"IS",#N/A,FALSE,"IS";"RPTIS",#N/A,FALSE,"RPTIS";"STATS",#N/A,FALSE,"STATS";"CELL",#N/A,FALSE,"CELL";"BS",#N/A,FALSE,"BS"}</definedName>
    <definedName name="wrn.BEL._3_5" hidden="1">{"IS",#N/A,FALSE,"IS";"RPTIS",#N/A,FALSE,"RPTIS";"STATS",#N/A,FALSE,"STATS";"CELL",#N/A,FALSE,"CELL";"BS",#N/A,FALSE,"BS"}</definedName>
    <definedName name="wrn.BEL._4" hidden="1">{"IS",#N/A,FALSE,"IS";"RPTIS",#N/A,FALSE,"RPTIS";"STATS",#N/A,FALSE,"STATS";"CELL",#N/A,FALSE,"CELL";"BS",#N/A,FALSE,"BS"}</definedName>
    <definedName name="wrn.BEL._4_1" hidden="1">{"IS",#N/A,FALSE,"IS";"RPTIS",#N/A,FALSE,"RPTIS";"STATS",#N/A,FALSE,"STATS";"CELL",#N/A,FALSE,"CELL";"BS",#N/A,FALSE,"BS"}</definedName>
    <definedName name="wrn.BEL._4_2" hidden="1">{"IS",#N/A,FALSE,"IS";"RPTIS",#N/A,FALSE,"RPTIS";"STATS",#N/A,FALSE,"STATS";"CELL",#N/A,FALSE,"CELL";"BS",#N/A,FALSE,"BS"}</definedName>
    <definedName name="wrn.BEL._4_3" hidden="1">{"IS",#N/A,FALSE,"IS";"RPTIS",#N/A,FALSE,"RPTIS";"STATS",#N/A,FALSE,"STATS";"CELL",#N/A,FALSE,"CELL";"BS",#N/A,FALSE,"BS"}</definedName>
    <definedName name="wrn.BEL._4_4" hidden="1">{"IS",#N/A,FALSE,"IS";"RPTIS",#N/A,FALSE,"RPTIS";"STATS",#N/A,FALSE,"STATS";"CELL",#N/A,FALSE,"CELL";"BS",#N/A,FALSE,"BS"}</definedName>
    <definedName name="wrn.BEL._4_5" hidden="1">{"IS",#N/A,FALSE,"IS";"RPTIS",#N/A,FALSE,"RPTIS";"STATS",#N/A,FALSE,"STATS";"CELL",#N/A,FALSE,"CELL";"BS",#N/A,FALSE,"BS"}</definedName>
    <definedName name="wrn.BEL._5" hidden="1">{"IS",#N/A,FALSE,"IS";"RPTIS",#N/A,FALSE,"RPTIS";"STATS",#N/A,FALSE,"STATS";"CELL",#N/A,FALSE,"CELL";"BS",#N/A,FALSE,"BS"}</definedName>
    <definedName name="wrn.BEL._5_1" hidden="1">{"IS",#N/A,FALSE,"IS";"RPTIS",#N/A,FALSE,"RPTIS";"STATS",#N/A,FALSE,"STATS";"CELL",#N/A,FALSE,"CELL";"BS",#N/A,FALSE,"BS"}</definedName>
    <definedName name="wrn.BEL._5_2" hidden="1">{"IS",#N/A,FALSE,"IS";"RPTIS",#N/A,FALSE,"RPTIS";"STATS",#N/A,FALSE,"STATS";"CELL",#N/A,FALSE,"CELL";"BS",#N/A,FALSE,"BS"}</definedName>
    <definedName name="wrn.BEL._5_3" hidden="1">{"IS",#N/A,FALSE,"IS";"RPTIS",#N/A,FALSE,"RPTIS";"STATS",#N/A,FALSE,"STATS";"CELL",#N/A,FALSE,"CELL";"BS",#N/A,FALSE,"BS"}</definedName>
    <definedName name="wrn.BEL._5_4" hidden="1">{"IS",#N/A,FALSE,"IS";"RPTIS",#N/A,FALSE,"RPTIS";"STATS",#N/A,FALSE,"STATS";"CELL",#N/A,FALSE,"CELL";"BS",#N/A,FALSE,"BS"}</definedName>
    <definedName name="wrn.BEL._5_5" hidden="1">{"IS",#N/A,FALSE,"IS";"RPTIS",#N/A,FALSE,"RPTIS";"STATS",#N/A,FALSE,"STATS";"CELL",#N/A,FALSE,"CELL";"BS",#N/A,FALSE,"BS"}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idCo." hidden="1">{#N/A,#N/A,FALSE,"BidCo Assumptions";#N/A,#N/A,FALSE,"Credit Stats";#N/A,#N/A,FALSE,"Bidco Summary";#N/A,#N/A,FALSE,"BIDCO Consolidated"}</definedName>
    <definedName name="wrn.Bilanz." hidden="1">{#N/A,#N/A,FALSE,"Layout Aktiva";#N/A,#N/A,FALSE,"Layout Passiva"}</definedName>
    <definedName name="wrn.BiPolar." hidden="1">{#N/A,#N/A,FALSE,"Bi-Polar"}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VALUE." hidden="1">{#N/A,#N/A,FALSE,"Cover";#N/A,#N/A,FALSE,"TABLE 1";#N/A,#N/A,FALSE,"Table 2"}</definedName>
    <definedName name="wrn.BODMeeting.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ok." hidden="1">{"EVA",#N/A,FALSE,"SMT2";#N/A,#N/A,FALSE,"Summary";#N/A,#N/A,FALSE,"Graphs";#N/A,#N/A,FALSE,"4 Panel"}</definedName>
    <definedName name="wrn.Both." hidden="1">{"detail",#N/A,FALSE,"mfg";"summary",#N/A,FALSE,"mfg"}</definedName>
    <definedName name="wrn.both._.pages." hidden="1">{"page 1",#N/A,FALSE,"Comps";"page 2",#N/A,FALSE,"Comps"}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othrepts." hidden="1">{"legalsumm",#N/A,FALSE,"Forecast (no FAW)";"legaldetail",#N/A,FALSE,"Forecast (no FAW)"}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ranch._.Income._.Statement.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eakout." hidden="1">{#N/A,#N/A,FALSE,"BreakoutFY95";#N/A,#N/A,FALSE,"BreakoutFY96";#N/A,#N/A,FALSE,"BreakoutFY97";#N/A,#N/A,FALSE,"BreakoutFY98"}</definedName>
    <definedName name="wrn.brian." hidden="1">{#N/A,#N/A,FALSE,"output";#N/A,#N/A,FALSE,"contrib";#N/A,#N/A,FALSE,"profile";#N/A,#N/A,FALSE,"comps"}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_.2004." hidden="1">{"division at glance",#N/A,FALSE,"02-04 Qtr per Div";"division model",#N/A,FALSE,"02-04 Qtr per Div";"doron at glance",#N/A,FALSE,"02-04 Qtr per Div";"doron model",#N/A,FALSE,"02-04 Qtr per Div"}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UDGET_SUMMARY." hidden="1">{#N/A,#N/A,FALSE,"Business Plan"}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ildups._1_1" hidden="1">{"ACQ",#N/A,FALSE,"ACQUISITIONS";"ACQF",#N/A,FALSE,"ACQUISITIONS";"PF",#N/A,FALSE,"PROYECTOVILA";"PV",#N/A,FALSE,"PROYECTOVILA";"Fee Dev",#N/A,FALSE,"DEVELOPMENT GROWTH";"gd",#N/A,FALSE,"DEVELOPMENT GROWTH"}</definedName>
    <definedName name="wrn.Buildups._1_2" hidden="1">{"ACQ",#N/A,FALSE,"ACQUISITIONS";"ACQF",#N/A,FALSE,"ACQUISITIONS";"PF",#N/A,FALSE,"PROYECTOVILA";"PV",#N/A,FALSE,"PROYECTOVILA";"Fee Dev",#N/A,FALSE,"DEVELOPMENT GROWTH";"gd",#N/A,FALSE,"DEVELOPMENT GROWTH"}</definedName>
    <definedName name="wrn.Buildups._1_3" hidden="1">{"ACQ",#N/A,FALSE,"ACQUISITIONS";"ACQF",#N/A,FALSE,"ACQUISITIONS";"PF",#N/A,FALSE,"PROYECTOVILA";"PV",#N/A,FALSE,"PROYECTOVILA";"Fee Dev",#N/A,FALSE,"DEVELOPMENT GROWTH";"gd",#N/A,FALSE,"DEVELOPMENT GROWTH"}</definedName>
    <definedName name="wrn.Buildups._1_4" hidden="1">{"ACQ",#N/A,FALSE,"ACQUISITIONS";"ACQF",#N/A,FALSE,"ACQUISITIONS";"PF",#N/A,FALSE,"PROYECTOVILA";"PV",#N/A,FALSE,"PROYECTOVILA";"Fee Dev",#N/A,FALSE,"DEVELOPMENT GROWTH";"gd",#N/A,FALSE,"DEVELOPMENT GROWTH"}</definedName>
    <definedName name="wrn.Buildups._1_5" hidden="1">{"ACQ",#N/A,FALSE,"ACQUISITIONS";"ACQF",#N/A,FALSE,"ACQUISITIONS";"PF",#N/A,FALSE,"PROYECTOVILA";"PV",#N/A,FALSE,"PROYECTOVILA";"Fee Dev",#N/A,FALSE,"DEVELOPMENT GROWTH";"gd",#N/A,FALSE,"DEVELOPMENT GROWTH"}</definedName>
    <definedName name="wrn.Buildups._2" hidden="1">{"ACQ",#N/A,FALSE,"ACQUISITIONS";"ACQF",#N/A,FALSE,"ACQUISITIONS";"PF",#N/A,FALSE,"PROYECTOVILA";"PV",#N/A,FALSE,"PROYECTOVILA";"Fee Dev",#N/A,FALSE,"DEVELOPMENT GROWTH";"gd",#N/A,FALSE,"DEVELOPMENT GROWTH"}</definedName>
    <definedName name="wrn.Buildups._2_1" hidden="1">{"ACQ",#N/A,FALSE,"ACQUISITIONS";"ACQF",#N/A,FALSE,"ACQUISITIONS";"PF",#N/A,FALSE,"PROYECTOVILA";"PV",#N/A,FALSE,"PROYECTOVILA";"Fee Dev",#N/A,FALSE,"DEVELOPMENT GROWTH";"gd",#N/A,FALSE,"DEVELOPMENT GROWTH"}</definedName>
    <definedName name="wrn.Buildups._2_2" hidden="1">{"ACQ",#N/A,FALSE,"ACQUISITIONS";"ACQF",#N/A,FALSE,"ACQUISITIONS";"PF",#N/A,FALSE,"PROYECTOVILA";"PV",#N/A,FALSE,"PROYECTOVILA";"Fee Dev",#N/A,FALSE,"DEVELOPMENT GROWTH";"gd",#N/A,FALSE,"DEVELOPMENT GROWTH"}</definedName>
    <definedName name="wrn.Buildups._2_3" hidden="1">{"ACQ",#N/A,FALSE,"ACQUISITIONS";"ACQF",#N/A,FALSE,"ACQUISITIONS";"PF",#N/A,FALSE,"PROYECTOVILA";"PV",#N/A,FALSE,"PROYECTOVILA";"Fee Dev",#N/A,FALSE,"DEVELOPMENT GROWTH";"gd",#N/A,FALSE,"DEVELOPMENT GROWTH"}</definedName>
    <definedName name="wrn.Buildups._2_4" hidden="1">{"ACQ",#N/A,FALSE,"ACQUISITIONS";"ACQF",#N/A,FALSE,"ACQUISITIONS";"PF",#N/A,FALSE,"PROYECTOVILA";"PV",#N/A,FALSE,"PROYECTOVILA";"Fee Dev",#N/A,FALSE,"DEVELOPMENT GROWTH";"gd",#N/A,FALSE,"DEVELOPMENT GROWTH"}</definedName>
    <definedName name="wrn.Buildups._2_5" hidden="1">{"ACQ",#N/A,FALSE,"ACQUISITIONS";"ACQF",#N/A,FALSE,"ACQUISITIONS";"PF",#N/A,FALSE,"PROYECTOVILA";"PV",#N/A,FALSE,"PROYECTOVILA";"Fee Dev",#N/A,FALSE,"DEVELOPMENT GROWTH";"gd",#N/A,FALSE,"DEVELOPMENT GROWTH"}</definedName>
    <definedName name="wrn.Buildups._3" hidden="1">{"ACQ",#N/A,FALSE,"ACQUISITIONS";"ACQF",#N/A,FALSE,"ACQUISITIONS";"PF",#N/A,FALSE,"PROYECTOVILA";"PV",#N/A,FALSE,"PROYECTOVILA";"Fee Dev",#N/A,FALSE,"DEVELOPMENT GROWTH";"gd",#N/A,FALSE,"DEVELOPMENT GROWTH"}</definedName>
    <definedName name="wrn.Buildups._3_1" hidden="1">{"ACQ",#N/A,FALSE,"ACQUISITIONS";"ACQF",#N/A,FALSE,"ACQUISITIONS";"PF",#N/A,FALSE,"PROYECTOVILA";"PV",#N/A,FALSE,"PROYECTOVILA";"Fee Dev",#N/A,FALSE,"DEVELOPMENT GROWTH";"gd",#N/A,FALSE,"DEVELOPMENT GROWTH"}</definedName>
    <definedName name="wrn.Buildups._3_2" hidden="1">{"ACQ",#N/A,FALSE,"ACQUISITIONS";"ACQF",#N/A,FALSE,"ACQUISITIONS";"PF",#N/A,FALSE,"PROYECTOVILA";"PV",#N/A,FALSE,"PROYECTOVILA";"Fee Dev",#N/A,FALSE,"DEVELOPMENT GROWTH";"gd",#N/A,FALSE,"DEVELOPMENT GROWTH"}</definedName>
    <definedName name="wrn.Buildups._3_3" hidden="1">{"ACQ",#N/A,FALSE,"ACQUISITIONS";"ACQF",#N/A,FALSE,"ACQUISITIONS";"PF",#N/A,FALSE,"PROYECTOVILA";"PV",#N/A,FALSE,"PROYECTOVILA";"Fee Dev",#N/A,FALSE,"DEVELOPMENT GROWTH";"gd",#N/A,FALSE,"DEVELOPMENT GROWTH"}</definedName>
    <definedName name="wrn.Buildups._3_4" hidden="1">{"ACQ",#N/A,FALSE,"ACQUISITIONS";"ACQF",#N/A,FALSE,"ACQUISITIONS";"PF",#N/A,FALSE,"PROYECTOVILA";"PV",#N/A,FALSE,"PROYECTOVILA";"Fee Dev",#N/A,FALSE,"DEVELOPMENT GROWTH";"gd",#N/A,FALSE,"DEVELOPMENT GROWTH"}</definedName>
    <definedName name="wrn.Buildups._3_5" hidden="1">{"ACQ",#N/A,FALSE,"ACQUISITIONS";"ACQF",#N/A,FALSE,"ACQUISITIONS";"PF",#N/A,FALSE,"PROYECTOVILA";"PV",#N/A,FALSE,"PROYECTOVILA";"Fee Dev",#N/A,FALSE,"DEVELOPMENT GROWTH";"gd",#N/A,FALSE,"DEVELOPMENT GROWTH"}</definedName>
    <definedName name="wrn.Buildups._4" hidden="1">{"ACQ",#N/A,FALSE,"ACQUISITIONS";"ACQF",#N/A,FALSE,"ACQUISITIONS";"PF",#N/A,FALSE,"PROYECTOVILA";"PV",#N/A,FALSE,"PROYECTOVILA";"Fee Dev",#N/A,FALSE,"DEVELOPMENT GROWTH";"gd",#N/A,FALSE,"DEVELOPMENT GROWTH"}</definedName>
    <definedName name="wrn.Buildups._4_1" hidden="1">{"ACQ",#N/A,FALSE,"ACQUISITIONS";"ACQF",#N/A,FALSE,"ACQUISITIONS";"PF",#N/A,FALSE,"PROYECTOVILA";"PV",#N/A,FALSE,"PROYECTOVILA";"Fee Dev",#N/A,FALSE,"DEVELOPMENT GROWTH";"gd",#N/A,FALSE,"DEVELOPMENT GROWTH"}</definedName>
    <definedName name="wrn.Buildups._4_2" hidden="1">{"ACQ",#N/A,FALSE,"ACQUISITIONS";"ACQF",#N/A,FALSE,"ACQUISITIONS";"PF",#N/A,FALSE,"PROYECTOVILA";"PV",#N/A,FALSE,"PROYECTOVILA";"Fee Dev",#N/A,FALSE,"DEVELOPMENT GROWTH";"gd",#N/A,FALSE,"DEVELOPMENT GROWTH"}</definedName>
    <definedName name="wrn.Buildups._4_3" hidden="1">{"ACQ",#N/A,FALSE,"ACQUISITIONS";"ACQF",#N/A,FALSE,"ACQUISITIONS";"PF",#N/A,FALSE,"PROYECTOVILA";"PV",#N/A,FALSE,"PROYECTOVILA";"Fee Dev",#N/A,FALSE,"DEVELOPMENT GROWTH";"gd",#N/A,FALSE,"DEVELOPMENT GROWTH"}</definedName>
    <definedName name="wrn.Buildups._4_4" hidden="1">{"ACQ",#N/A,FALSE,"ACQUISITIONS";"ACQF",#N/A,FALSE,"ACQUISITIONS";"PF",#N/A,FALSE,"PROYECTOVILA";"PV",#N/A,FALSE,"PROYECTOVILA";"Fee Dev",#N/A,FALSE,"DEVELOPMENT GROWTH";"gd",#N/A,FALSE,"DEVELOPMENT GROWTH"}</definedName>
    <definedName name="wrn.Buildups._4_5" hidden="1">{"ACQ",#N/A,FALSE,"ACQUISITIONS";"ACQF",#N/A,FALSE,"ACQUISITIONS";"PF",#N/A,FALSE,"PROYECTOVILA";"PV",#N/A,FALSE,"PROYECTOVILA";"Fee Dev",#N/A,FALSE,"DEVELOPMENT GROWTH";"gd",#N/A,FALSE,"DEVELOPMENT GROWTH"}</definedName>
    <definedName name="wrn.Buildups._5" hidden="1">{"ACQ",#N/A,FALSE,"ACQUISITIONS";"ACQF",#N/A,FALSE,"ACQUISITIONS";"PF",#N/A,FALSE,"PROYECTOVILA";"PV",#N/A,FALSE,"PROYECTOVILA";"Fee Dev",#N/A,FALSE,"DEVELOPMENT GROWTH";"gd",#N/A,FALSE,"DEVELOPMENT GROWTH"}</definedName>
    <definedName name="wrn.Buildups._5_1" hidden="1">{"ACQ",#N/A,FALSE,"ACQUISITIONS";"ACQF",#N/A,FALSE,"ACQUISITIONS";"PF",#N/A,FALSE,"PROYECTOVILA";"PV",#N/A,FALSE,"PROYECTOVILA";"Fee Dev",#N/A,FALSE,"DEVELOPMENT GROWTH";"gd",#N/A,FALSE,"DEVELOPMENT GROWTH"}</definedName>
    <definedName name="wrn.Buildups._5_2" hidden="1">{"ACQ",#N/A,FALSE,"ACQUISITIONS";"ACQF",#N/A,FALSE,"ACQUISITIONS";"PF",#N/A,FALSE,"PROYECTOVILA";"PV",#N/A,FALSE,"PROYECTOVILA";"Fee Dev",#N/A,FALSE,"DEVELOPMENT GROWTH";"gd",#N/A,FALSE,"DEVELOPMENT GROWTH"}</definedName>
    <definedName name="wrn.Buildups._5_3" hidden="1">{"ACQ",#N/A,FALSE,"ACQUISITIONS";"ACQF",#N/A,FALSE,"ACQUISITIONS";"PF",#N/A,FALSE,"PROYECTOVILA";"PV",#N/A,FALSE,"PROYECTOVILA";"Fee Dev",#N/A,FALSE,"DEVELOPMENT GROWTH";"gd",#N/A,FALSE,"DEVELOPMENT GROWTH"}</definedName>
    <definedName name="wrn.Buildups._5_4" hidden="1">{"ACQ",#N/A,FALSE,"ACQUISITIONS";"ACQF",#N/A,FALSE,"ACQUISITIONS";"PF",#N/A,FALSE,"PROYECTOVILA";"PV",#N/A,FALSE,"PROYECTOVILA";"Fee Dev",#N/A,FALSE,"DEVELOPMENT GROWTH";"gd",#N/A,FALSE,"DEVELOPMENT GROWTH"}</definedName>
    <definedName name="wrn.Buildups._5_5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llshit1._1_1" hidden="1">{#N/A,#N/A,FALSE,"Sheet1";#N/A,#N/A,FALSE,"Summary";#N/A,#N/A,FALSE,"proj1";#N/A,#N/A,FALSE,"proj2"}</definedName>
    <definedName name="wrn.bullshit1._1_2" hidden="1">{#N/A,#N/A,FALSE,"Sheet1";#N/A,#N/A,FALSE,"Summary";#N/A,#N/A,FALSE,"proj1";#N/A,#N/A,FALSE,"proj2"}</definedName>
    <definedName name="wrn.bullshit1._1_3" hidden="1">{#N/A,#N/A,FALSE,"Sheet1";#N/A,#N/A,FALSE,"Summary";#N/A,#N/A,FALSE,"proj1";#N/A,#N/A,FALSE,"proj2"}</definedName>
    <definedName name="wrn.bullshit1._1_4" hidden="1">{#N/A,#N/A,FALSE,"Sheet1";#N/A,#N/A,FALSE,"Summary";#N/A,#N/A,FALSE,"proj1";#N/A,#N/A,FALSE,"proj2"}</definedName>
    <definedName name="wrn.bullshit1._1_5" hidden="1">{#N/A,#N/A,FALSE,"Sheet1";#N/A,#N/A,FALSE,"Summary";#N/A,#N/A,FALSE,"proj1";#N/A,#N/A,FALSE,"proj2"}</definedName>
    <definedName name="wrn.bullshit1._2" hidden="1">{#N/A,#N/A,FALSE,"Sheet1";#N/A,#N/A,FALSE,"Summary";#N/A,#N/A,FALSE,"proj1";#N/A,#N/A,FALSE,"proj2"}</definedName>
    <definedName name="wrn.bullshit1._2_1" hidden="1">{#N/A,#N/A,FALSE,"Sheet1";#N/A,#N/A,FALSE,"Summary";#N/A,#N/A,FALSE,"proj1";#N/A,#N/A,FALSE,"proj2"}</definedName>
    <definedName name="wrn.bullshit1._2_2" hidden="1">{#N/A,#N/A,FALSE,"Sheet1";#N/A,#N/A,FALSE,"Summary";#N/A,#N/A,FALSE,"proj1";#N/A,#N/A,FALSE,"proj2"}</definedName>
    <definedName name="wrn.bullshit1._2_3" hidden="1">{#N/A,#N/A,FALSE,"Sheet1";#N/A,#N/A,FALSE,"Summary";#N/A,#N/A,FALSE,"proj1";#N/A,#N/A,FALSE,"proj2"}</definedName>
    <definedName name="wrn.bullshit1._2_4" hidden="1">{#N/A,#N/A,FALSE,"Sheet1";#N/A,#N/A,FALSE,"Summary";#N/A,#N/A,FALSE,"proj1";#N/A,#N/A,FALSE,"proj2"}</definedName>
    <definedName name="wrn.bullshit1._2_5" hidden="1">{#N/A,#N/A,FALSE,"Sheet1";#N/A,#N/A,FALSE,"Summary";#N/A,#N/A,FALSE,"proj1";#N/A,#N/A,FALSE,"proj2"}</definedName>
    <definedName name="wrn.bullshit1._3" hidden="1">{#N/A,#N/A,FALSE,"Sheet1";#N/A,#N/A,FALSE,"Summary";#N/A,#N/A,FALSE,"proj1";#N/A,#N/A,FALSE,"proj2"}</definedName>
    <definedName name="wrn.bullshit1._3_1" hidden="1">{#N/A,#N/A,FALSE,"Sheet1";#N/A,#N/A,FALSE,"Summary";#N/A,#N/A,FALSE,"proj1";#N/A,#N/A,FALSE,"proj2"}</definedName>
    <definedName name="wrn.bullshit1._3_2" hidden="1">{#N/A,#N/A,FALSE,"Sheet1";#N/A,#N/A,FALSE,"Summary";#N/A,#N/A,FALSE,"proj1";#N/A,#N/A,FALSE,"proj2"}</definedName>
    <definedName name="wrn.bullshit1._3_3" hidden="1">{#N/A,#N/A,FALSE,"Sheet1";#N/A,#N/A,FALSE,"Summary";#N/A,#N/A,FALSE,"proj1";#N/A,#N/A,FALSE,"proj2"}</definedName>
    <definedName name="wrn.bullshit1._3_4" hidden="1">{#N/A,#N/A,FALSE,"Sheet1";#N/A,#N/A,FALSE,"Summary";#N/A,#N/A,FALSE,"proj1";#N/A,#N/A,FALSE,"proj2"}</definedName>
    <definedName name="wrn.bullshit1._3_5" hidden="1">{#N/A,#N/A,FALSE,"Sheet1";#N/A,#N/A,FALSE,"Summary";#N/A,#N/A,FALSE,"proj1";#N/A,#N/A,FALSE,"proj2"}</definedName>
    <definedName name="wrn.bullshit1._4" hidden="1">{#N/A,#N/A,FALSE,"Sheet1";#N/A,#N/A,FALSE,"Summary";#N/A,#N/A,FALSE,"proj1";#N/A,#N/A,FALSE,"proj2"}</definedName>
    <definedName name="wrn.bullshit1._4_1" hidden="1">{#N/A,#N/A,FALSE,"Sheet1";#N/A,#N/A,FALSE,"Summary";#N/A,#N/A,FALSE,"proj1";#N/A,#N/A,FALSE,"proj2"}</definedName>
    <definedName name="wrn.bullshit1._4_2" hidden="1">{#N/A,#N/A,FALSE,"Sheet1";#N/A,#N/A,FALSE,"Summary";#N/A,#N/A,FALSE,"proj1";#N/A,#N/A,FALSE,"proj2"}</definedName>
    <definedName name="wrn.bullshit1._4_3" hidden="1">{#N/A,#N/A,FALSE,"Sheet1";#N/A,#N/A,FALSE,"Summary";#N/A,#N/A,FALSE,"proj1";#N/A,#N/A,FALSE,"proj2"}</definedName>
    <definedName name="wrn.bullshit1._4_4" hidden="1">{#N/A,#N/A,FALSE,"Sheet1";#N/A,#N/A,FALSE,"Summary";#N/A,#N/A,FALSE,"proj1";#N/A,#N/A,FALSE,"proj2"}</definedName>
    <definedName name="wrn.bullshit1._4_5" hidden="1">{#N/A,#N/A,FALSE,"Sheet1";#N/A,#N/A,FALSE,"Summary";#N/A,#N/A,FALSE,"proj1";#N/A,#N/A,FALSE,"proj2"}</definedName>
    <definedName name="wrn.bullshit1._5" hidden="1">{#N/A,#N/A,FALSE,"Sheet1";#N/A,#N/A,FALSE,"Summary";#N/A,#N/A,FALSE,"proj1";#N/A,#N/A,FALSE,"proj2"}</definedName>
    <definedName name="wrn.bullshit1._5_1" hidden="1">{#N/A,#N/A,FALSE,"Sheet1";#N/A,#N/A,FALSE,"Summary";#N/A,#N/A,FALSE,"proj1";#N/A,#N/A,FALSE,"proj2"}</definedName>
    <definedName name="wrn.bullshit1._5_2" hidden="1">{#N/A,#N/A,FALSE,"Sheet1";#N/A,#N/A,FALSE,"Summary";#N/A,#N/A,FALSE,"proj1";#N/A,#N/A,FALSE,"proj2"}</definedName>
    <definedName name="wrn.bullshit1._5_3" hidden="1">{#N/A,#N/A,FALSE,"Sheet1";#N/A,#N/A,FALSE,"Summary";#N/A,#N/A,FALSE,"proj1";#N/A,#N/A,FALSE,"proj2"}</definedName>
    <definedName name="wrn.bullshit1._5_4" hidden="1">{#N/A,#N/A,FALSE,"Sheet1";#N/A,#N/A,FALSE,"Summary";#N/A,#N/A,FALSE,"proj1";#N/A,#N/A,FALSE,"proj2"}</definedName>
    <definedName name="wrn.bullshit1._5_5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C.._.1263._.yr3." hidden="1">{#N/A,#N/A,FALSE,"1263 yr3"}</definedName>
    <definedName name="wrn.CAG." hidden="1">{#N/A,#N/A,FALSE,"CAG"}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nac._.Operation.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wrn.Canada._.West._.and._.East." hidden="1">{#N/A,#N/A,FALSE,"CY";#N/A,#N/A,FALSE,"KA";#N/A,#N/A,FALSE,"BC";#N/A,#N/A,FALSE,"PR";#N/A,#N/A,FALSE,"PG";#N/A,#N/A,FALSE,"XE";#N/A,#N/A,FALSE,"VE";#N/A,#N/A,FALSE,"VN";#N/A,#N/A,FALSE,"WE";#N/A,#N/A,FALSE,"CA";#N/A,#N/A,FALSE,"DM";#N/A,#N/A,FALSE,"PE";#N/A,#N/A,FALSE,"FR";#N/A,#N/A,FALSE,"QU";#N/A,#N/A,FALSE,"ED";#N/A,#N/A,FALSE,"EG";#N/A,#N/A,FALSE,"SK";#N/A,#N/A,FALSE,"CANADA";#N/A,#N/A,FALSE,"CANADA";#N/A,#N/A,FALSE,"CANADA";#N/A,#N/A,FALSE,"CA";#N/A,#N/A,FALSE,"CA";#N/A,#N/A,FALSE,"CA";#N/A,#N/A,FALSE,"DM";#N/A,#N/A,FALSE,"DM";#N/A,#N/A,FALSE,"DM"}</definedName>
    <definedName name="wrn.Capital._.Plan.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RAT.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diovasculars." hidden="1">{#N/A,#N/A,FALSE,"Card";#N/A,#N/A,FALSE,"Prav";#N/A,#N/A,FALSE,"Irbe";#N/A,#N/A,FALSE,"Plavix";#N/A,#N/A,FALSE,"Capt";#N/A,#N/A,FALSE,"Fosi"}</definedName>
    <definedName name="wrn.Cardiovasculars._1" hidden="1">{#N/A,#N/A,FALSE,"Card";#N/A,#N/A,FALSE,"Prav";#N/A,#N/A,FALSE,"Irbe";#N/A,#N/A,FALSE,"Plavix";#N/A,#N/A,FALSE,"Capt";#N/A,#N/A,FALSE,"Fosi"}</definedName>
    <definedName name="wrn.Cardiovasculars._2" hidden="1">{#N/A,#N/A,FALSE,"Card";#N/A,#N/A,FALSE,"Prav";#N/A,#N/A,FALSE,"Irbe";#N/A,#N/A,FALSE,"Plavix";#N/A,#N/A,FALSE,"Capt";#N/A,#N/A,FALSE,"Fosi"}</definedName>
    <definedName name="wrn.Cardiovasculars._3" hidden="1">{#N/A,#N/A,FALSE,"Card";#N/A,#N/A,FALSE,"Prav";#N/A,#N/A,FALSE,"Irbe";#N/A,#N/A,FALSE,"Plavix";#N/A,#N/A,FALSE,"Capt";#N/A,#N/A,FALSE,"Fosi"}</definedName>
    <definedName name="wrn.Cardiovasculars._4" hidden="1">{#N/A,#N/A,FALSE,"Card";#N/A,#N/A,FALSE,"Prav";#N/A,#N/A,FALSE,"Irbe";#N/A,#N/A,FALSE,"Plavix";#N/A,#N/A,FALSE,"Capt";#N/A,#N/A,FALSE,"Fosi"}</definedName>
    <definedName name="wrn.Cars." hidden="1">{"CAR Schedule",#N/A,TRUE,"Leased Cars";"OLD Cars",#N/A,TRUE,"Leased Cars";"OLD Cars",#N/A,TRUE,"Leased Cars"}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hidden="1">{#N/A,#N/A,FALSE,"Cash Flow"}</definedName>
    <definedName name="wrn.CASH._.FLOW._.ALL." hidden="1">{"cash flow ww",#N/A,FALSE,"Cash Flow";"cash flow other",#N/A,FALSE,"Cash Flow";"cash flow ex",#N/A,FALSE,"Cash Flow";"cash flow us",#N/A,FALSE,"Cash Flow"}</definedName>
    <definedName name="wrn.CASH._.FLOW._.EX._.US." hidden="1">{"cash flow ex",#N/A,FALSE,"Cash Flow"}</definedName>
    <definedName name="wrn.Cash._.Flow._.LE." hidden="1">{#N/A,#N/A,FALSE,"Income Statement LE";#N/A,#N/A,FALSE,"Cash Flow LE";#N/A,#N/A,FALSE,"Balance Sheet"}</definedName>
    <definedName name="wrn.CASH._.FLOW._.OTHER." hidden="1">{"cash flow other",#N/A,FALSE,"Cash Flow"}</definedName>
    <definedName name="wrn.CASH._.FLOW._.US." hidden="1">{"cash flow us",#N/A,FALSE,"Cash Flow"}</definedName>
    <definedName name="wrn.CASH._.FLOW._.WW." hidden="1">{"cash flow ww",#N/A,FALSE,"Cash Flow"}</definedName>
    <definedName name="wrn.Cash._.Plan." hidden="1">{"cash plan",#N/A,FALSE,"fccashflow"}</definedName>
    <definedName name="wrn.Cash._.V._.LY.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Prior.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sh._1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3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2." hidden="1">{#N/A,#N/A,FALSE,"KGFORE94"}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Nervous._.System." hidden="1">{#N/A,#N/A,FALSE,"CNS";#N/A,#N/A,FALSE,"Serz";#N/A,#N/A,FALSE,"Ace"}</definedName>
    <definedName name="wrn.Central._.Nervous._.System._1" hidden="1">{#N/A,#N/A,FALSE,"CNS";#N/A,#N/A,FALSE,"Serz";#N/A,#N/A,FALSE,"Ace"}</definedName>
    <definedName name="wrn.Central._.Nervous._.System._2" hidden="1">{#N/A,#N/A,FALSE,"CNS";#N/A,#N/A,FALSE,"Serz";#N/A,#N/A,FALSE,"Ace"}</definedName>
    <definedName name="wrn.Central._.Nervous._.System._3" hidden="1">{#N/A,#N/A,FALSE,"CNS";#N/A,#N/A,FALSE,"Serz";#N/A,#N/A,FALSE,"Ace"}</definedName>
    <definedName name="wrn.Central._.Nervous._.System._4" hidden="1">{#N/A,#N/A,FALSE,"CNS";#N/A,#N/A,FALSE,"Serz";#N/A,#N/A,FALSE,"Ace"}</definedName>
    <definedName name="wrn.cf." hidden="1">{"one",#N/A,FALSE,"cf";"two",#N/A,FALSE,"cf"}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HART." hidden="1">{"CHART",#N/A,FALSE,"Arch Communications"}</definedName>
    <definedName name="wrn.Chemicals." hidden="1">{"PnL",#N/A,FALSE,"Chem P&amp;L";"Responsibility",#N/A,FALSE,"Chem P&amp;L";"Cost Control",#N/A,FALSE,"Chem P&amp;L"}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ider." hidden="1">{#N/A,#N/A,FALSE,"Cider Segment";#N/A,#N/A,FALSE,"Bulmers";#N/A,#N/A,FALSE,"Ritz";#N/A,#N/A,FALSE,"Stag";#N/A,#N/A,FALSE,"Cider Others"}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cfbs._1" hidden="1">{"client cfbs",#N/A,FALSE,"Client"}</definedName>
    <definedName name="wrn.Client._.cfbs._1_1" hidden="1">{"client cfbs",#N/A,FALSE,"Client"}</definedName>
    <definedName name="wrn.Client._.cfbs._1_2" hidden="1">{"client cfbs",#N/A,FALSE,"Client"}</definedName>
    <definedName name="wrn.Client._.cfbs._1_3" hidden="1">{"client cfbs",#N/A,FALSE,"Client"}</definedName>
    <definedName name="wrn.Client._.cfbs._1_4" hidden="1">{"client cfbs",#N/A,FALSE,"Client"}</definedName>
    <definedName name="wrn.Client._.cfbs._1_5" hidden="1">{"client cfbs",#N/A,FALSE,"Client"}</definedName>
    <definedName name="wrn.Client._.cfbs._2" hidden="1">{"client cfbs",#N/A,FALSE,"Client"}</definedName>
    <definedName name="wrn.Client._.cfbs._2_1" hidden="1">{"client cfbs",#N/A,FALSE,"Client"}</definedName>
    <definedName name="wrn.Client._.cfbs._2_2" hidden="1">{"client cfbs",#N/A,FALSE,"Client"}</definedName>
    <definedName name="wrn.Client._.cfbs._2_3" hidden="1">{"client cfbs",#N/A,FALSE,"Client"}</definedName>
    <definedName name="wrn.Client._.cfbs._2_4" hidden="1">{"client cfbs",#N/A,FALSE,"Client"}</definedName>
    <definedName name="wrn.Client._.cfbs._2_5" hidden="1">{"client cfbs",#N/A,FALSE,"Client"}</definedName>
    <definedName name="wrn.Client._.cfbs._3" hidden="1">{"client cfbs",#N/A,FALSE,"Client"}</definedName>
    <definedName name="wrn.Client._.cfbs._3_1" hidden="1">{"client cfbs",#N/A,FALSE,"Client"}</definedName>
    <definedName name="wrn.Client._.cfbs._3_2" hidden="1">{"client cfbs",#N/A,FALSE,"Client"}</definedName>
    <definedName name="wrn.Client._.cfbs._3_3" hidden="1">{"client cfbs",#N/A,FALSE,"Client"}</definedName>
    <definedName name="wrn.Client._.cfbs._3_4" hidden="1">{"client cfbs",#N/A,FALSE,"Client"}</definedName>
    <definedName name="wrn.Client._.cfbs._3_5" hidden="1">{"client cfbs",#N/A,FALSE,"Client"}</definedName>
    <definedName name="wrn.Client._.cfbs._4" hidden="1">{"client cfbs",#N/A,FALSE,"Client"}</definedName>
    <definedName name="wrn.Client._.cfbs._4_1" hidden="1">{"client cfbs",#N/A,FALSE,"Client"}</definedName>
    <definedName name="wrn.Client._.cfbs._4_2" hidden="1">{"client cfbs",#N/A,FALSE,"Client"}</definedName>
    <definedName name="wrn.Client._.cfbs._4_3" hidden="1">{"client cfbs",#N/A,FALSE,"Client"}</definedName>
    <definedName name="wrn.Client._.cfbs._4_4" hidden="1">{"client cfbs",#N/A,FALSE,"Client"}</definedName>
    <definedName name="wrn.Client._.cfbs._4_5" hidden="1">{"client cfbs",#N/A,FALSE,"Client"}</definedName>
    <definedName name="wrn.Client._.cfbs._5" hidden="1">{"client cfbs",#N/A,FALSE,"Client"}</definedName>
    <definedName name="wrn.Client._.cfbs._5_1" hidden="1">{"client cfbs",#N/A,FALSE,"Client"}</definedName>
    <definedName name="wrn.Client._.cfbs._5_2" hidden="1">{"client cfbs",#N/A,FALSE,"Client"}</definedName>
    <definedName name="wrn.Client._.cfbs._5_3" hidden="1">{"client cfbs",#N/A,FALSE,"Client"}</definedName>
    <definedName name="wrn.Client._.cfbs._5_4" hidden="1">{"client cfbs",#N/A,FALSE,"Client"}</definedName>
    <definedName name="wrn.Client._.cfbs._5_5" hidden="1">{"client cfbs",#N/A,FALSE,"Client"}</definedName>
    <definedName name="wrn.Client._.is." hidden="1">{"client is",#N/A,FALSE,"Client"}</definedName>
    <definedName name="wrn.Client._.is._1" hidden="1">{"client is",#N/A,FALSE,"Client"}</definedName>
    <definedName name="wrn.Client._.is._1_1" hidden="1">{"client is",#N/A,FALSE,"Client"}</definedName>
    <definedName name="wrn.Client._.is._1_2" hidden="1">{"client is",#N/A,FALSE,"Client"}</definedName>
    <definedName name="wrn.Client._.is._1_3" hidden="1">{"client is",#N/A,FALSE,"Client"}</definedName>
    <definedName name="wrn.Client._.is._1_4" hidden="1">{"client is",#N/A,FALSE,"Client"}</definedName>
    <definedName name="wrn.Client._.is._1_5" hidden="1">{"client is",#N/A,FALSE,"Client"}</definedName>
    <definedName name="wrn.Client._.is._2" hidden="1">{"client is",#N/A,FALSE,"Client"}</definedName>
    <definedName name="wrn.Client._.is._2_1" hidden="1">{"client is",#N/A,FALSE,"Client"}</definedName>
    <definedName name="wrn.Client._.is._2_2" hidden="1">{"client is",#N/A,FALSE,"Client"}</definedName>
    <definedName name="wrn.Client._.is._2_3" hidden="1">{"client is",#N/A,FALSE,"Client"}</definedName>
    <definedName name="wrn.Client._.is._2_4" hidden="1">{"client is",#N/A,FALSE,"Client"}</definedName>
    <definedName name="wrn.Client._.is._2_5" hidden="1">{"client is",#N/A,FALSE,"Client"}</definedName>
    <definedName name="wrn.Client._.is._3" hidden="1">{"client is",#N/A,FALSE,"Client"}</definedName>
    <definedName name="wrn.Client._.is._3_1" hidden="1">{"client is",#N/A,FALSE,"Client"}</definedName>
    <definedName name="wrn.Client._.is._3_2" hidden="1">{"client is",#N/A,FALSE,"Client"}</definedName>
    <definedName name="wrn.Client._.is._3_3" hidden="1">{"client is",#N/A,FALSE,"Client"}</definedName>
    <definedName name="wrn.Client._.is._3_4" hidden="1">{"client is",#N/A,FALSE,"Client"}</definedName>
    <definedName name="wrn.Client._.is._3_5" hidden="1">{"client is",#N/A,FALSE,"Client"}</definedName>
    <definedName name="wrn.Client._.is._4" hidden="1">{"client is",#N/A,FALSE,"Client"}</definedName>
    <definedName name="wrn.Client._.is._4_1" hidden="1">{"client is",#N/A,FALSE,"Client"}</definedName>
    <definedName name="wrn.Client._.is._4_2" hidden="1">{"client is",#N/A,FALSE,"Client"}</definedName>
    <definedName name="wrn.Client._.is._4_3" hidden="1">{"client is",#N/A,FALSE,"Client"}</definedName>
    <definedName name="wrn.Client._.is._4_4" hidden="1">{"client is",#N/A,FALSE,"Client"}</definedName>
    <definedName name="wrn.Client._.is._4_5" hidden="1">{"client is",#N/A,FALSE,"Client"}</definedName>
    <definedName name="wrn.Client._.is._5" hidden="1">{"client is",#N/A,FALSE,"Client"}</definedName>
    <definedName name="wrn.Client._.is._5_1" hidden="1">{"client is",#N/A,FALSE,"Client"}</definedName>
    <definedName name="wrn.Client._.is._5_2" hidden="1">{"client is",#N/A,FALSE,"Client"}</definedName>
    <definedName name="wrn.Client._.is._5_3" hidden="1">{"client is",#N/A,FALSE,"Client"}</definedName>
    <definedName name="wrn.Client._.is._5_4" hidden="1">{"client is",#N/A,FALSE,"Client"}</definedName>
    <definedName name="wrn.Client._.is._5_5" hidden="1">{"client is",#N/A,FALSE,"Client"}</definedName>
    <definedName name="wrn.Client._.stats." hidden="1">{"client stats",#N/A,FALSE,"Client"}</definedName>
    <definedName name="wrn.Client._.stats._1" hidden="1">{"client stats",#N/A,FALSE,"Client"}</definedName>
    <definedName name="wrn.Client._.stats._1_1" hidden="1">{"client stats",#N/A,FALSE,"Client"}</definedName>
    <definedName name="wrn.Client._.stats._1_2" hidden="1">{"client stats",#N/A,FALSE,"Client"}</definedName>
    <definedName name="wrn.Client._.stats._1_3" hidden="1">{"client stats",#N/A,FALSE,"Client"}</definedName>
    <definedName name="wrn.Client._.stats._1_4" hidden="1">{"client stats",#N/A,FALSE,"Client"}</definedName>
    <definedName name="wrn.Client._.stats._1_5" hidden="1">{"client stats",#N/A,FALSE,"Client"}</definedName>
    <definedName name="wrn.Client._.stats._2" hidden="1">{"client stats",#N/A,FALSE,"Client"}</definedName>
    <definedName name="wrn.Client._.stats._2_1" hidden="1">{"client stats",#N/A,FALSE,"Client"}</definedName>
    <definedName name="wrn.Client._.stats._2_2" hidden="1">{"client stats",#N/A,FALSE,"Client"}</definedName>
    <definedName name="wrn.Client._.stats._2_3" hidden="1">{"client stats",#N/A,FALSE,"Client"}</definedName>
    <definedName name="wrn.Client._.stats._2_4" hidden="1">{"client stats",#N/A,FALSE,"Client"}</definedName>
    <definedName name="wrn.Client._.stats._2_5" hidden="1">{"client stats",#N/A,FALSE,"Client"}</definedName>
    <definedName name="wrn.Client._.stats._3" hidden="1">{"client stats",#N/A,FALSE,"Client"}</definedName>
    <definedName name="wrn.Client._.stats._3_1" hidden="1">{"client stats",#N/A,FALSE,"Client"}</definedName>
    <definedName name="wrn.Client._.stats._3_2" hidden="1">{"client stats",#N/A,FALSE,"Client"}</definedName>
    <definedName name="wrn.Client._.stats._3_3" hidden="1">{"client stats",#N/A,FALSE,"Client"}</definedName>
    <definedName name="wrn.Client._.stats._3_4" hidden="1">{"client stats",#N/A,FALSE,"Client"}</definedName>
    <definedName name="wrn.Client._.stats._3_5" hidden="1">{"client stats",#N/A,FALSE,"Client"}</definedName>
    <definedName name="wrn.Client._.stats._4" hidden="1">{"client stats",#N/A,FALSE,"Client"}</definedName>
    <definedName name="wrn.Client._.stats._4_1" hidden="1">{"client stats",#N/A,FALSE,"Client"}</definedName>
    <definedName name="wrn.Client._.stats._4_2" hidden="1">{"client stats",#N/A,FALSE,"Client"}</definedName>
    <definedName name="wrn.Client._.stats._4_3" hidden="1">{"client stats",#N/A,FALSE,"Client"}</definedName>
    <definedName name="wrn.Client._.stats._4_4" hidden="1">{"client stats",#N/A,FALSE,"Client"}</definedName>
    <definedName name="wrn.Client._.stats._4_5" hidden="1">{"client stats",#N/A,FALSE,"Client"}</definedName>
    <definedName name="wrn.Client._.stats._5" hidden="1">{"client stats",#N/A,FALSE,"Client"}</definedName>
    <definedName name="wrn.Client._.stats._5_1" hidden="1">{"client stats",#N/A,FALSE,"Client"}</definedName>
    <definedName name="wrn.Client._.stats._5_2" hidden="1">{"client stats",#N/A,FALSE,"Client"}</definedName>
    <definedName name="wrn.Client._.stats._5_3" hidden="1">{"client stats",#N/A,FALSE,"Client"}</definedName>
    <definedName name="wrn.Client._.stats._5_4" hidden="1">{"client stats",#N/A,FALSE,"Client"}</definedName>
    <definedName name="wrn.Client._.stats._5_5" hidden="1">{"client stats",#N/A,FALSE,"Client"}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" hidden="1">{#N/A,#N/A,FALSE,"FAB VENDORS";"BUD SUM",#N/A,FALSE,"BUD SUM WO TEX"}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N_FE_1." hidden="1">{#N/A,#N/A,FALSE,"CMN_FE"}</definedName>
    <definedName name="wrn.CMN_FE_2." hidden="1">{#N/A,#N/A,FALSE,"CMN_FE"}</definedName>
    <definedName name="wrn.CMN_FE_3." hidden="1">{#N/A,#N/A,FALSE,"CMN_FE"}</definedName>
    <definedName name="wrn.CMT._.06._.30._.01." hidden="1">{#N/A,#N/A,FALSE,"contents";#N/A,#N/A,FALSE,"balance sheet";#N/A,#N/A,FALSE,"income";#N/A,#N/A,FALSE,"cash flow";#N/A,#N/A,FALSE,"equity";#N/A,#N/A,FALSE,"notes";#N/A,#N/A,FALSE,"Expenses"}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LOREP._.REPORT._.PACKAGE." hidden="1">{"Cover",#N/A,FALSE,"Cover";"IS CONSOLD YR1",#N/A,FALSE,"INCOMESTMT";"BS CONSOLD YR1",#N/A,FALSE,"BALSHT CONSOL";"CF CONSOLD YR1",#N/A,FALSE,"CASHFLOW CONSOLIDATED";"IS CONSOLD YRS 1-5",#N/A,FALSE,"INCOMESTMT";"BS CONSOLD YRS 1-5",#N/A,FALSE,"BALSHT CONSOL";"CF CONSOLD YRS 1-5",#N/A,FALSE,"CASHFLOW CONSOLIDATED"}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p._.and._.Prices." hidden="1">{#N/A,#N/A,FALSE,"comp";#N/A,#N/A,FALSE,"Alpha";#N/A,#N/A,FALSE,"Hi";#N/A,#N/A,FALSE,"Lo";#N/A,#N/A,FALSE,"Mkt. Cap";#N/A,#N/A,FALSE,"Categ."}</definedName>
    <definedName name="wrn.compco.">{"mult96",#N/A,FALSE,"PETCOMP";"est96",#N/A,FALSE,"PETCOMP";"mult95",#N/A,FALSE,"PETCOMP";"est95",#N/A,FALSE,"PETCOMP";"multltm",#N/A,FALSE,"PETCOMP";"resultltm",#N/A,FALSE,"PETCOMP"}</definedName>
    <definedName name="wrn.Compco._.Only.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.Only._1_1" hidden="1">{"vi1",#N/A,FALSE,"6_30_96";"vi2",#N/A,FALSE,"6_30_96";"vi3",#N/A,FALSE,"6_30_96"}</definedName>
    <definedName name="wrn.Compco._.Only._1_2" hidden="1">{"vi1",#N/A,FALSE,"6_30_96";"vi2",#N/A,FALSE,"6_30_96";"vi3",#N/A,FALSE,"6_30_96"}</definedName>
    <definedName name="wrn.Compco._.Only._1_3" hidden="1">{"vi1",#N/A,FALSE,"6_30_96";"vi2",#N/A,FALSE,"6_30_96";"vi3",#N/A,FALSE,"6_30_96"}</definedName>
    <definedName name="wrn.Compco._.Only._1_4" hidden="1">{"vi1",#N/A,FALSE,"6_30_96";"vi2",#N/A,FALSE,"6_30_96";"vi3",#N/A,FALSE,"6_30_96"}</definedName>
    <definedName name="wrn.Compco._.Only._1_5" hidden="1">{"vi1",#N/A,FALSE,"6_30_96";"vi2",#N/A,FALSE,"6_30_96";"vi3",#N/A,FALSE,"6_30_96"}</definedName>
    <definedName name="wrn.Compco._.Only._2" hidden="1">{"vi1",#N/A,FALSE,"6_30_96";"vi2",#N/A,FALSE,"6_30_96";"vi3",#N/A,FALSE,"6_30_96"}</definedName>
    <definedName name="wrn.Compco._.Only._2_1" hidden="1">{"vi1",#N/A,FALSE,"6_30_96";"vi2",#N/A,FALSE,"6_30_96";"vi3",#N/A,FALSE,"6_30_96"}</definedName>
    <definedName name="wrn.Compco._.Only._2_2" hidden="1">{"vi1",#N/A,FALSE,"6_30_96";"vi2",#N/A,FALSE,"6_30_96";"vi3",#N/A,FALSE,"6_30_96"}</definedName>
    <definedName name="wrn.Compco._.Only._2_3" hidden="1">{"vi1",#N/A,FALSE,"6_30_96";"vi2",#N/A,FALSE,"6_30_96";"vi3",#N/A,FALSE,"6_30_96"}</definedName>
    <definedName name="wrn.Compco._.Only._2_4" hidden="1">{"vi1",#N/A,FALSE,"6_30_96";"vi2",#N/A,FALSE,"6_30_96";"vi3",#N/A,FALSE,"6_30_96"}</definedName>
    <definedName name="wrn.Compco._.Only._2_5" hidden="1">{"vi1",#N/A,FALSE,"6_30_96";"vi2",#N/A,FALSE,"6_30_96";"vi3",#N/A,FALSE,"6_30_96"}</definedName>
    <definedName name="wrn.Compco._.Only._3" hidden="1">{"vi1",#N/A,FALSE,"6_30_96";"vi2",#N/A,FALSE,"6_30_96";"vi3",#N/A,FALSE,"6_30_96"}</definedName>
    <definedName name="wrn.Compco._.Only._3_1" hidden="1">{"vi1",#N/A,FALSE,"6_30_96";"vi2",#N/A,FALSE,"6_30_96";"vi3",#N/A,FALSE,"6_30_96"}</definedName>
    <definedName name="wrn.Compco._.Only._3_2" hidden="1">{"vi1",#N/A,FALSE,"6_30_96";"vi2",#N/A,FALSE,"6_30_96";"vi3",#N/A,FALSE,"6_30_96"}</definedName>
    <definedName name="wrn.Compco._.Only._3_3" hidden="1">{"vi1",#N/A,FALSE,"6_30_96";"vi2",#N/A,FALSE,"6_30_96";"vi3",#N/A,FALSE,"6_30_96"}</definedName>
    <definedName name="wrn.Compco._.Only._3_4" hidden="1">{"vi1",#N/A,FALSE,"6_30_96";"vi2",#N/A,FALSE,"6_30_96";"vi3",#N/A,FALSE,"6_30_96"}</definedName>
    <definedName name="wrn.Compco._.Only._3_5" hidden="1">{"vi1",#N/A,FALSE,"6_30_96";"vi2",#N/A,FALSE,"6_30_96";"vi3",#N/A,FALSE,"6_30_96"}</definedName>
    <definedName name="wrn.Compco._.Only._4" hidden="1">{"vi1",#N/A,FALSE,"6_30_96";"vi2",#N/A,FALSE,"6_30_96";"vi3",#N/A,FALSE,"6_30_96"}</definedName>
    <definedName name="wrn.Compco._.Only._4_1" hidden="1">{"vi1",#N/A,FALSE,"6_30_96";"vi2",#N/A,FALSE,"6_30_96";"vi3",#N/A,FALSE,"6_30_96"}</definedName>
    <definedName name="wrn.Compco._.Only._4_2" hidden="1">{"vi1",#N/A,FALSE,"6_30_96";"vi2",#N/A,FALSE,"6_30_96";"vi3",#N/A,FALSE,"6_30_96"}</definedName>
    <definedName name="wrn.Compco._.Only._4_3" hidden="1">{"vi1",#N/A,FALSE,"6_30_96";"vi2",#N/A,FALSE,"6_30_96";"vi3",#N/A,FALSE,"6_30_96"}</definedName>
    <definedName name="wrn.Compco._.Only._4_4" hidden="1">{"vi1",#N/A,FALSE,"6_30_96";"vi2",#N/A,FALSE,"6_30_96";"vi3",#N/A,FALSE,"6_30_96"}</definedName>
    <definedName name="wrn.Compco._.Only._4_5" hidden="1">{"vi1",#N/A,FALSE,"6_30_96";"vi2",#N/A,FALSE,"6_30_96";"vi3",#N/A,FALSE,"6_30_96"}</definedName>
    <definedName name="wrn.Compco._.Only._5" hidden="1">{"vi1",#N/A,FALSE,"6_30_96";"vi2",#N/A,FALSE,"6_30_96";"vi3",#N/A,FALSE,"6_30_96"}</definedName>
    <definedName name="wrn.Compco._.Only._5_1" hidden="1">{"vi1",#N/A,FALSE,"6_30_96";"vi2",#N/A,FALSE,"6_30_96";"vi3",#N/A,FALSE,"6_30_96"}</definedName>
    <definedName name="wrn.Compco._.Only._5_2" hidden="1">{"vi1",#N/A,FALSE,"6_30_96";"vi2",#N/A,FALSE,"6_30_96";"vi3",#N/A,FALSE,"6_30_96"}</definedName>
    <definedName name="wrn.Compco._.Only._5_3" hidden="1">{"vi1",#N/A,FALSE,"6_30_96";"vi2",#N/A,FALSE,"6_30_96";"vi3",#N/A,FALSE,"6_30_96"}</definedName>
    <definedName name="wrn.Compco._.Only._5_4" hidden="1">{"vi1",#N/A,FALSE,"6_30_96";"vi2",#N/A,FALSE,"6_30_96";"vi3",#N/A,FALSE,"6_30_96"}</definedName>
    <definedName name="wrn.Compco._.Only._5_5" hidden="1">{"vi1",#N/A,FALSE,"6_30_96";"vi2",#N/A,FALSE,"6_30_96";"vi3",#N/A,FALSE,"6_30_96"}</definedName>
    <definedName name="wrn.compco._1" hidden="1">{"page1",#N/A,FALSE,"BHCOMPC5";"page2",#N/A,FALSE,"BHCOMPC5";"page3",#N/A,FALSE,"BHCOMPC5";"page4",#N/A,FALSE,"BHCOMPC5"}</definedName>
    <definedName name="wrn.compco._2" hidden="1">{"page1",#N/A,FALSE,"BHCOMPC5";"page2",#N/A,FALSE,"BHCOMPC5";"page3",#N/A,FALSE,"BHCOMPC5";"page4",#N/A,FALSE,"BHCOMPC5"}</definedName>
    <definedName name="wrn.compco._3" hidden="1">{"page1",#N/A,FALSE,"BHCOMPC5";"page2",#N/A,FALSE,"BHCOMPC5";"page3",#N/A,FALSE,"BHCOMPC5";"page4",#N/A,FALSE,"BHCOMPC5"}</definedName>
    <definedName name="wrn.compco._4" hidden="1">{"page1",#N/A,FALSE,"BHCOMPC5";"page2",#N/A,FALSE,"BHCOMPC5";"page3",#N/A,FALSE,"BHCOMPC5";"page4",#N/A,FALSE,"BHCOMPC5"}</definedName>
    <definedName name="wrn.compco._5" hidden="1">{"page1",#N/A,FALSE,"BHCOMPC5";"page2",#N/A,FALSE,"BHCOMPC5";"page3",#N/A,FALSE,"BHCOMPC5";"page4",#N/A,FALSE,"BHCOMPC5"}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2">{"page1",#N/A,FALSE,"BHCOMPC5";"page2",#N/A,FALSE,"BHCOMPC5";"page3",#N/A,FALSE,"BHCOMPC5";"page4",#N/A,FALSE,"BHCOMPC5"}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." hidden="1">{"HIPOTESIS",#N/A,FALSE,"INDUSTRIAL";"CUADRO",#N/A,FALSE,"INDUSTRIAL";"HIPOTESIS",#N/A,FALSE,"COMERCIAL";"CUADRO",#N/A,FALSE,"COMERCIAL"}</definedName>
    <definedName name="wrn.complet._.sauf._.balance." hidden="1">{"VUEIS",#N/A,FALSE,"calcul IS";"FNP",#N/A,FALSE,"FNP";"CCA",#N/A,FALSE,"CCA et produits a recevoir";"IMPOTS",#N/A,FALSE,"TAXESet prov charges sociales";"FRAISFI",#N/A,FALSE,"Int?r?ts financiers, PCA ";"budget1",#N/A,FALSE,"BUDG.XLS";"budget2",#N/A,FALSE,"BUDG.XLS";"marge complete",#N/A,FALSE,"marge";"VUECUMUL",#N/A,FALSE,"marge cumul?e";"page 25",#N/A,FALSE,"inventory Summary";#N/A,#N/A,FALSE,"reserves and accruals";#N/A,#N/A,FALSE,"contr?le"}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Package.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Report._1" hidden="1">{#N/A,#N/A,FALSE,"Assumptions";#N/A,#N/A,FALSE,"Proforma IS";#N/A,#N/A,FALSE,"Cash Flows RLP";#N/A,#N/A,FALSE,"IRR";#N/A,#N/A,FALSE,"New Depr Sch-150% DB";#N/A,#N/A,FALSE,"Comments"}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O.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s." hidden="1">{"comps",#N/A,FALSE,"comps";"notes",#N/A,FALSE,"comps"}</definedName>
    <definedName name="wrn.Computation._.3CD._.Details." hidden="1">{"Computation Tax",#N/A,FALSE,"43B";"Dep I.Tax",#N/A,FALSE,"43B";"I Tax Losses",#N/A,FALSE,"43B";"Annex-III 3CD",#N/A,FALSE,"43B";"Cash Payments",#N/A,FALSE,"43B";"43B",#N/A,FALSE,"43B"}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idated." hidden="1">{"income",#N/A,FALSE,"CONSOLIDATED";"value",#N/A,FALSE,"CONSOLIDATED"}</definedName>
    <definedName name="wrn.Consolidated._.Latest._.Estimates." hidden="1">{#N/A,#N/A,TRUE,"NAI Consolidated w Volumes";#N/A,#N/A,TRUE,"Consolidated Samedan &amp; Subs";#N/A,#N/A,TRUE,"Onshore Consolidated";#N/A,#N/A,TRUE,"Offshore Consolidated";#N/A,#N/A,TRUE,"Int'l - Consolidated";#N/A,#N/A,TRUE,"Ardmore";#N/A,#N/A,TRUE,"NGM Consolidated";#N/A,#N/A,TRUE,"NTI";#N/A,#N/A,TRUE,"NPM Inc"}</definedName>
    <definedName name="wrn.Consolidated._.Set." hidden="1">{"Consolidated IS w Ratios",#N/A,FALSE,"Consolidated";"Consolidated CF",#N/A,FALSE,"Consolidated";"Consolidated DCF",#N/A,FALSE,"Consolidated"}</definedName>
    <definedName name="wrn.Consolidated._.Statements." hidden="1">{"view1",#N/A,FALSE,"EARN (US$)";"view1",#N/A,FALSE,"DASTBS (US$)";"view1",#N/A,FALSE,"DASTCF (US$)"}</definedName>
    <definedName name="wrn.consolidated._1" hidden="1">{"income",#N/A,FALSE,"CONSOLIDATED";"value",#N/A,FALSE,"CONSOLIDATED"}</definedName>
    <definedName name="wrn.consolidated._1_1" hidden="1">{"income",#N/A,FALSE,"CONSOLIDATED";"value",#N/A,FALSE,"CONSOLIDATED"}</definedName>
    <definedName name="wrn.consolidated._1_2" hidden="1">{"income",#N/A,FALSE,"CONSOLIDATED";"value",#N/A,FALSE,"CONSOLIDATED"}</definedName>
    <definedName name="wrn.consolidated._1_3" hidden="1">{"income",#N/A,FALSE,"CONSOLIDATED";"value",#N/A,FALSE,"CONSOLIDATED"}</definedName>
    <definedName name="wrn.consolidated._1_4" hidden="1">{"income",#N/A,FALSE,"CONSOLIDATED";"value",#N/A,FALSE,"CONSOLIDATED"}</definedName>
    <definedName name="wrn.consolidated._1_5" hidden="1">{"income",#N/A,FALSE,"CONSOLIDATED";"value",#N/A,FALSE,"CONSOLIDATED"}</definedName>
    <definedName name="wrn.consolidated._2" hidden="1">{"income",#N/A,FALSE,"CONSOLIDATED";"value",#N/A,FALSE,"CONSOLIDATED"}</definedName>
    <definedName name="wrn.consolidated._2_1" hidden="1">{"income",#N/A,FALSE,"CONSOLIDATED";"value",#N/A,FALSE,"CONSOLIDATED"}</definedName>
    <definedName name="wrn.consolidated._2_2" hidden="1">{"income",#N/A,FALSE,"CONSOLIDATED";"value",#N/A,FALSE,"CONSOLIDATED"}</definedName>
    <definedName name="wrn.consolidated._2_3" hidden="1">{"income",#N/A,FALSE,"CONSOLIDATED";"value",#N/A,FALSE,"CONSOLIDATED"}</definedName>
    <definedName name="wrn.consolidated._2_4" hidden="1">{"income",#N/A,FALSE,"CONSOLIDATED";"value",#N/A,FALSE,"CONSOLIDATED"}</definedName>
    <definedName name="wrn.consolidated._2_5" hidden="1">{"income",#N/A,FALSE,"CONSOLIDATED";"value",#N/A,FALSE,"CONSOLIDATED"}</definedName>
    <definedName name="wrn.consolidated._3" hidden="1">{"income",#N/A,FALSE,"CONSOLIDATED";"value",#N/A,FALSE,"CONSOLIDATED"}</definedName>
    <definedName name="wrn.consolidated._3_1" hidden="1">{"income",#N/A,FALSE,"CONSOLIDATED";"value",#N/A,FALSE,"CONSOLIDATED"}</definedName>
    <definedName name="wrn.consolidated._3_2" hidden="1">{"income",#N/A,FALSE,"CONSOLIDATED";"value",#N/A,FALSE,"CONSOLIDATED"}</definedName>
    <definedName name="wrn.consolidated._3_3" hidden="1">{"income",#N/A,FALSE,"CONSOLIDATED";"value",#N/A,FALSE,"CONSOLIDATED"}</definedName>
    <definedName name="wrn.consolidated._3_4" hidden="1">{"income",#N/A,FALSE,"CONSOLIDATED";"value",#N/A,FALSE,"CONSOLIDATED"}</definedName>
    <definedName name="wrn.consolidated._3_5" hidden="1">{"income",#N/A,FALSE,"CONSOLIDATED";"value",#N/A,FALSE,"CONSOLIDATED"}</definedName>
    <definedName name="wrn.consolidated._4" hidden="1">{"income",#N/A,FALSE,"CONSOLIDATED";"value",#N/A,FALSE,"CONSOLIDATED"}</definedName>
    <definedName name="wrn.consolidated._4_1" hidden="1">{"income",#N/A,FALSE,"CONSOLIDATED";"value",#N/A,FALSE,"CONSOLIDATED"}</definedName>
    <definedName name="wrn.consolidated._4_2" hidden="1">{"income",#N/A,FALSE,"CONSOLIDATED";"value",#N/A,FALSE,"CONSOLIDATED"}</definedName>
    <definedName name="wrn.consolidated._4_3" hidden="1">{"income",#N/A,FALSE,"CONSOLIDATED";"value",#N/A,FALSE,"CONSOLIDATED"}</definedName>
    <definedName name="wrn.consolidated._4_4" hidden="1">{"income",#N/A,FALSE,"CONSOLIDATED";"value",#N/A,FALSE,"CONSOLIDATED"}</definedName>
    <definedName name="wrn.consolidated._4_5" hidden="1">{"income",#N/A,FALSE,"CONSOLIDATED";"value",#N/A,FALSE,"CONSOLIDATED"}</definedName>
    <definedName name="wrn.consolidated._5" hidden="1">{"income",#N/A,FALSE,"CONSOLIDATED";"value",#N/A,FALSE,"CONSOLIDATED"}</definedName>
    <definedName name="wrn.consolidated._5_1" hidden="1">{"income",#N/A,FALSE,"CONSOLIDATED";"value",#N/A,FALSE,"CONSOLIDATED"}</definedName>
    <definedName name="wrn.consolidated._5_2" hidden="1">{"income",#N/A,FALSE,"CONSOLIDATED";"value",#N/A,FALSE,"CONSOLIDATED"}</definedName>
    <definedName name="wrn.consolidated._5_3" hidden="1">{"income",#N/A,FALSE,"CONSOLIDATED";"value",#N/A,FALSE,"CONSOLIDATED"}</definedName>
    <definedName name="wrn.consolidated._5_4" hidden="1">{"income",#N/A,FALSE,"CONSOLIDATED";"value",#N/A,FALSE,"CONSOLIDATED"}</definedName>
    <definedName name="wrn.consolidated._5_5" hidden="1">{"income",#N/A,FALSE,"CONSOLIDATED";"value",#N/A,FALSE,"CONSOLIDATED"}</definedName>
    <definedName name="wrn.consolidatin1" hidden="1">{"Consolidating P&amp;L",#N/A,FALSE,"CONSING99"}</definedName>
    <definedName name="wrn.Consolidating." hidden="1">{"Consolidating P&amp;L",#N/A,FALSE,"CONSING99"}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.Report." hidden="1">{"CONSOLIDATED - activ",#N/A,FALSE,"Consolidation";"CONSOLIDATED - passiv",#N/A,FALSE,"Consolidation";"CONSOLIDATED - P&amp;L",#N/A,FALSE,"Consolidation";"CONSOLIDATED - P.N.",#N/A,FALSE,"Consolidation"}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sumer._.Medicines._1" hidden="1">{#N/A,#N/A,FALSE,"OTC";#N/A,#N/A,FALSE,"Ther";#N/A,#N/A,FALSE,"Temp";#N/A,#N/A,FALSE,"Exce";#N/A,#N/A,FALSE,"Buff";#N/A,#N/A,FALSE,"Picot";#N/A,#N/A,FALSE,"Luftal";#N/A,#N/A,FALSE,"Comt"}</definedName>
    <definedName name="wrn.Consumer._.Medicines._2" hidden="1">{#N/A,#N/A,FALSE,"OTC";#N/A,#N/A,FALSE,"Ther";#N/A,#N/A,FALSE,"Temp";#N/A,#N/A,FALSE,"Exce";#N/A,#N/A,FALSE,"Buff";#N/A,#N/A,FALSE,"Picot";#N/A,#N/A,FALSE,"Luftal";#N/A,#N/A,FALSE,"Comt"}</definedName>
    <definedName name="wrn.Consumer._.Medicines._3" hidden="1">{#N/A,#N/A,FALSE,"OTC";#N/A,#N/A,FALSE,"Ther";#N/A,#N/A,FALSE,"Temp";#N/A,#N/A,FALSE,"Exce";#N/A,#N/A,FALSE,"Buff";#N/A,#N/A,FALSE,"Picot";#N/A,#N/A,FALSE,"Luftal";#N/A,#N/A,FALSE,"Comt"}</definedName>
    <definedName name="wrn.Consumer._.Medicines._4" hidden="1">{#N/A,#N/A,FALSE,"OTC";#N/A,#N/A,FALSE,"Ther";#N/A,#N/A,FALSE,"Temp";#N/A,#N/A,FALSE,"Exce";#N/A,#N/A,FALSE,"Buff";#N/A,#N/A,FALSE,"Picot";#N/A,#N/A,FALSE,"Luftal";#N/A,#N/A,FALSE,"Comt"}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ntribution._1" hidden="1">{#N/A,#N/A,FALSE,"Contribution Analysis"}</definedName>
    <definedName name="wrn.contribution._1_1" hidden="1">{#N/A,#N/A,FALSE,"Contribution Analysis"}</definedName>
    <definedName name="wrn.contribution._1_2" hidden="1">{#N/A,#N/A,FALSE,"Contribution Analysis"}</definedName>
    <definedName name="wrn.contribution._1_3" hidden="1">{#N/A,#N/A,FALSE,"Contribution Analysis"}</definedName>
    <definedName name="wrn.contribution._1_4" hidden="1">{#N/A,#N/A,FALSE,"Contribution Analysis"}</definedName>
    <definedName name="wrn.contribution._1_5" hidden="1">{#N/A,#N/A,FALSE,"Contribution Analysis"}</definedName>
    <definedName name="wrn.contribution._2" hidden="1">{#N/A,#N/A,FALSE,"Contribution Analysis"}</definedName>
    <definedName name="wrn.contribution._2_1" hidden="1">{#N/A,#N/A,FALSE,"Contribution Analysis"}</definedName>
    <definedName name="wrn.contribution._2_2" hidden="1">{#N/A,#N/A,FALSE,"Contribution Analysis"}</definedName>
    <definedName name="wrn.contribution._2_3" hidden="1">{#N/A,#N/A,FALSE,"Contribution Analysis"}</definedName>
    <definedName name="wrn.contribution._2_4" hidden="1">{#N/A,#N/A,FALSE,"Contribution Analysis"}</definedName>
    <definedName name="wrn.contribution._2_5" hidden="1">{#N/A,#N/A,FALSE,"Contribution Analysis"}</definedName>
    <definedName name="wrn.contribution._3" hidden="1">{#N/A,#N/A,FALSE,"Contribution Analysis"}</definedName>
    <definedName name="wrn.contribution._3_1" hidden="1">{#N/A,#N/A,FALSE,"Contribution Analysis"}</definedName>
    <definedName name="wrn.contribution._3_2" hidden="1">{#N/A,#N/A,FALSE,"Contribution Analysis"}</definedName>
    <definedName name="wrn.contribution._3_3" hidden="1">{#N/A,#N/A,FALSE,"Contribution Analysis"}</definedName>
    <definedName name="wrn.contribution._3_4" hidden="1">{#N/A,#N/A,FALSE,"Contribution Analysis"}</definedName>
    <definedName name="wrn.contribution._3_5" hidden="1">{#N/A,#N/A,FALSE,"Contribution Analysis"}</definedName>
    <definedName name="wrn.contribution._4" hidden="1">{#N/A,#N/A,FALSE,"Contribution Analysis"}</definedName>
    <definedName name="wrn.contribution._4_1" hidden="1">{#N/A,#N/A,FALSE,"Contribution Analysis"}</definedName>
    <definedName name="wrn.contribution._4_2" hidden="1">{#N/A,#N/A,FALSE,"Contribution Analysis"}</definedName>
    <definedName name="wrn.contribution._4_3" hidden="1">{#N/A,#N/A,FALSE,"Contribution Analysis"}</definedName>
    <definedName name="wrn.contribution._4_4" hidden="1">{#N/A,#N/A,FALSE,"Contribution Analysis"}</definedName>
    <definedName name="wrn.contribution._4_5" hidden="1">{#N/A,#N/A,FALSE,"Contribution Analysis"}</definedName>
    <definedName name="wrn.contribution._5" hidden="1">{#N/A,#N/A,FALSE,"Contribution Analysis"}</definedName>
    <definedName name="wrn.contribution._5_1" hidden="1">{#N/A,#N/A,FALSE,"Contribution Analysis"}</definedName>
    <definedName name="wrn.contribution._5_2" hidden="1">{#N/A,#N/A,FALSE,"Contribution Analysis"}</definedName>
    <definedName name="wrn.contribution._5_3" hidden="1">{#N/A,#N/A,FALSE,"Contribution Analysis"}</definedName>
    <definedName name="wrn.contribution._5_4" hidden="1">{#N/A,#N/A,FALSE,"Contribution Analysis"}</definedName>
    <definedName name="wrn.contribution._5_5" hidden="1">{#N/A,#N/A,FALSE,"Contribution Analysis"}</definedName>
    <definedName name="wrn.contribution1" hidden="1">{#N/A,#N/A,FALSE,"Contribution Analysis"}</definedName>
    <definedName name="wrn.contributory._.asset._.charges." hidden="1">{"contributory1",#N/A,FALSE,"Contributory Assets Detail";"contributory2",#N/A,FALSE,"Contributory Assets Detail"}</definedName>
    <definedName name="wrn.cooper." hidden="1">{#N/A,#N/A,TRUE,"Pro Forma";#N/A,#N/A,TRUE,"PF_Bal";#N/A,#N/A,TRUE,"PF_INC";#N/A,#N/A,TRUE,"CBE";#N/A,#N/A,TRUE,"SWK"}</definedName>
    <definedName name="wrn.Corp._.IT._.Monthly._.Results." hidden="1">{#N/A,#N/A,TRUE,"Budget Variance - Total";#N/A,#N/A,TRUE,"Actual Summary - Total";#N/A,#N/A,TRUE,"Budget Summary - Total";#N/A,#N/A,TRUE,"Corp IT";#N/A,#N/A,TRUE,"CIO, Finance &amp; RM";#N/A,#N/A,TRUE,"CIO, Finance &amp; RM";#N/A,#N/A,TRUE,"Infrastructure Ops";#N/A,#N/A,TRUE,"Infra Backsourcing";#N/A,#N/A,TRUE,"Support &amp; Service Delivery";#N/A,#N/A,TRUE,"Security Compliance";#N/A,#N/A,TRUE,"Quality Control";#N/A,#N/A,TRUE,"Non Billable GA Dev";#N/A,#N/A,TRUE,"Billable GA Dev";#N/A,#N/A,TRUE,"Planning, Strategy &amp; Arch";#N/A,#N/A,TRUE,"Chargeback";#N/A,#N/A,TRUE,"Monthly Chargeback by BUs";#N/A,#N/A,TRUE,"Expense Variance by Item";#N/A,#N/A,TRUE,"Adjustment Actual Trend "}</definedName>
    <definedName name="wrn.COS." hidden="1">{"PAGE 1",#N/A,FALSE,"COS";"PAGE 2",#N/A,FALSE,"COS";"PAGE 3",#N/A,FALSE,"COS"}</definedName>
    <definedName name="wrn.COS._.EX._.GEISMAR." hidden="1">{"PAGE 1",#N/A,FALSE,"COS Excluding Geismar";"PAGE 2",#N/A,FALSE,"COS Excluding Geismar";"PAGE 3",#N/A,FALSE,"COS Excluding Geismar"}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OF._.GOODS._.SOLD." hidden="1">{"cogs",#N/A,FALSE,"Cost Of Goods Sold"}</definedName>
    <definedName name="wrn.COST._.OF._.SALES." hidden="1">{"COST OF SALES",#N/A,FALSE,"C.O.SALES"}</definedName>
    <definedName name="wrn.COSTIMP." hidden="1">{"sch56",#N/A,FALSE,"savings";"sch64",#N/A,FALSE,"savings"}</definedName>
    <definedName name="wrn.cotop." hidden="1">{"ReportTop",#N/A,FALSE,"report top"}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{"view1",#N/A,FALSE,"MOTEARN";"view1",#N/A,FALSE,"Bal Sht";"view1",#N/A,FALSE,"Cash Flows"}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PB." hidden="1">{#N/A,#N/A,FALSE,"CPB"}</definedName>
    <definedName name="wrn.Credit._.Summary." hidden="1">{#N/A,#N/A,FALSE,"Credit Summary"}</definedName>
    <definedName name="wrn.CS_SCH_2." hidden="1">{"SP_MILL_MIX_150PRESS",#N/A,FALSE,"sch._cs";"SP_OTHERS",#N/A,FALSE,"sch._cs";"BP",#N/A,FALSE,"sch._cs";"KILN_SHAFT_SHUTTLE_L/UNL_BELL_CC",#N/A,FALSE,"sch._cs";"CHK_BTK_GPP_L/UNL-BP",#N/A,FALSE,"sch._cs"}</definedName>
    <definedName name="wrn.CS_SCHEDULE." hidden="1">{"RATIO",#N/A,FALSE,"sch._cs";"FB",#N/A,FALSE,"sch._cs";"SP_MILL_MIX_150PRESS",#N/A,FALSE,"sch._cs"}</definedName>
    <definedName name="wrn.csc." hidden="1">{"orixcsc",#N/A,FALSE,"ORIX CSC";"orixcsc2",#N/A,FALSE,"ORIX CSC"}</definedName>
    <definedName name="wrn.csc._1" hidden="1">{"orixcsc",#N/A,FALSE,"ORIX CSC";"orixcsc2",#N/A,FALSE,"ORIX CSC"}</definedName>
    <definedName name="wrn.csc._1_1" hidden="1">{"orixcsc",#N/A,FALSE,"ORIX CSC";"orixcsc2",#N/A,FALSE,"ORIX CSC"}</definedName>
    <definedName name="wrn.csc._1_2" hidden="1">{"orixcsc",#N/A,FALSE,"ORIX CSC";"orixcsc2",#N/A,FALSE,"ORIX CSC"}</definedName>
    <definedName name="wrn.csc._1_3" hidden="1">{"orixcsc",#N/A,FALSE,"ORIX CSC";"orixcsc2",#N/A,FALSE,"ORIX CSC"}</definedName>
    <definedName name="wrn.csc._1_4" hidden="1">{"orixcsc",#N/A,FALSE,"ORIX CSC";"orixcsc2",#N/A,FALSE,"ORIX CSC"}</definedName>
    <definedName name="wrn.csc._1_5" hidden="1">{"orixcsc",#N/A,FALSE,"ORIX CSC";"orixcsc2",#N/A,FALSE,"ORIX CSC"}</definedName>
    <definedName name="wrn.csc._2" hidden="1">{"orixcsc",#N/A,FALSE,"ORIX CSC";"orixcsc2",#N/A,FALSE,"ORIX CSC"}</definedName>
    <definedName name="wrn.csc._2_1" hidden="1">{"orixcsc",#N/A,FALSE,"ORIX CSC";"orixcsc2",#N/A,FALSE,"ORIX CSC"}</definedName>
    <definedName name="wrn.csc._2_2" hidden="1">{"orixcsc",#N/A,FALSE,"ORIX CSC";"orixcsc2",#N/A,FALSE,"ORIX CSC"}</definedName>
    <definedName name="wrn.csc._2_3" hidden="1">{"orixcsc",#N/A,FALSE,"ORIX CSC";"orixcsc2",#N/A,FALSE,"ORIX CSC"}</definedName>
    <definedName name="wrn.csc._2_4" hidden="1">{"orixcsc",#N/A,FALSE,"ORIX CSC";"orixcsc2",#N/A,FALSE,"ORIX CSC"}</definedName>
    <definedName name="wrn.csc._2_5" hidden="1">{"orixcsc",#N/A,FALSE,"ORIX CSC";"orixcsc2",#N/A,FALSE,"ORIX CSC"}</definedName>
    <definedName name="wrn.csc._3" hidden="1">{"orixcsc",#N/A,FALSE,"ORIX CSC";"orixcsc2",#N/A,FALSE,"ORIX CSC"}</definedName>
    <definedName name="wrn.csc._3_1" hidden="1">{"orixcsc",#N/A,FALSE,"ORIX CSC";"orixcsc2",#N/A,FALSE,"ORIX CSC"}</definedName>
    <definedName name="wrn.csc._3_2" hidden="1">{"orixcsc",#N/A,FALSE,"ORIX CSC";"orixcsc2",#N/A,FALSE,"ORIX CSC"}</definedName>
    <definedName name="wrn.csc._3_3" hidden="1">{"orixcsc",#N/A,FALSE,"ORIX CSC";"orixcsc2",#N/A,FALSE,"ORIX CSC"}</definedName>
    <definedName name="wrn.csc._3_4" hidden="1">{"orixcsc",#N/A,FALSE,"ORIX CSC";"orixcsc2",#N/A,FALSE,"ORIX CSC"}</definedName>
    <definedName name="wrn.csc._3_5" hidden="1">{"orixcsc",#N/A,FALSE,"ORIX CSC";"orixcsc2",#N/A,FALSE,"ORIX CSC"}</definedName>
    <definedName name="wrn.csc._4" hidden="1">{"orixcsc",#N/A,FALSE,"ORIX CSC";"orixcsc2",#N/A,FALSE,"ORIX CSC"}</definedName>
    <definedName name="wrn.csc._4_1" hidden="1">{"orixcsc",#N/A,FALSE,"ORIX CSC";"orixcsc2",#N/A,FALSE,"ORIX CSC"}</definedName>
    <definedName name="wrn.csc._4_2" hidden="1">{"orixcsc",#N/A,FALSE,"ORIX CSC";"orixcsc2",#N/A,FALSE,"ORIX CSC"}</definedName>
    <definedName name="wrn.csc._4_3" hidden="1">{"orixcsc",#N/A,FALSE,"ORIX CSC";"orixcsc2",#N/A,FALSE,"ORIX CSC"}</definedName>
    <definedName name="wrn.csc._4_4" hidden="1">{"orixcsc",#N/A,FALSE,"ORIX CSC";"orixcsc2",#N/A,FALSE,"ORIX CSC"}</definedName>
    <definedName name="wrn.csc._4_5" hidden="1">{"orixcsc",#N/A,FALSE,"ORIX CSC";"orixcsc2",#N/A,FALSE,"ORIX CSC"}</definedName>
    <definedName name="wrn.csc._5" hidden="1">{"orixcsc",#N/A,FALSE,"ORIX CSC";"orixcsc2",#N/A,FALSE,"ORIX CSC"}</definedName>
    <definedName name="wrn.csc._5_1" hidden="1">{"orixcsc",#N/A,FALSE,"ORIX CSC";"orixcsc2",#N/A,FALSE,"ORIX CSC"}</definedName>
    <definedName name="wrn.csc._5_2" hidden="1">{"orixcsc",#N/A,FALSE,"ORIX CSC";"orixcsc2",#N/A,FALSE,"ORIX CSC"}</definedName>
    <definedName name="wrn.csc._5_3" hidden="1">{"orixcsc",#N/A,FALSE,"ORIX CSC";"orixcsc2",#N/A,FALSE,"ORIX CSC"}</definedName>
    <definedName name="wrn.csc._5_4" hidden="1">{"orixcsc",#N/A,FALSE,"ORIX CSC";"orixcsc2",#N/A,FALSE,"ORIX CSC"}</definedName>
    <definedName name="wrn.csc._5_5" hidden="1">{"orixcsc",#N/A,FALSE,"ORIX CSC";"orixcsc2",#N/A,FALSE,"ORIX CSC"}</definedName>
    <definedName name="wrn.csc1" hidden="1">{"orixcsc",#N/A,FALSE,"ORIX CSC";"orixcsc2",#N/A,FALSE,"ORIX CSC"}</definedName>
    <definedName name="wrn.CSC2" hidden="1">{"page1",#N/A,TRUE,"CSC";"page2",#N/A,TRUE,"CSC"}</definedName>
    <definedName name="wrn.csc2." hidden="1">{#N/A,#N/A,FALSE,"ORIX CSC"}</definedName>
    <definedName name="wrn.csc2._1" hidden="1">{#N/A,#N/A,FALSE,"ORIX CSC"}</definedName>
    <definedName name="wrn.csc2._1_1" hidden="1">{#N/A,#N/A,FALSE,"ORIX CSC"}</definedName>
    <definedName name="wrn.csc2._1_2" hidden="1">{#N/A,#N/A,FALSE,"ORIX CSC"}</definedName>
    <definedName name="wrn.csc2._1_3" hidden="1">{#N/A,#N/A,FALSE,"ORIX CSC"}</definedName>
    <definedName name="wrn.csc2._1_4" hidden="1">{#N/A,#N/A,FALSE,"ORIX CSC"}</definedName>
    <definedName name="wrn.csc2._1_5" hidden="1">{#N/A,#N/A,FALSE,"ORIX CSC"}</definedName>
    <definedName name="wrn.csc2._2" hidden="1">{#N/A,#N/A,FALSE,"ORIX CSC"}</definedName>
    <definedName name="wrn.csc2._2_1" hidden="1">{#N/A,#N/A,FALSE,"ORIX CSC"}</definedName>
    <definedName name="wrn.csc2._2_2" hidden="1">{#N/A,#N/A,FALSE,"ORIX CSC"}</definedName>
    <definedName name="wrn.csc2._2_3" hidden="1">{#N/A,#N/A,FALSE,"ORIX CSC"}</definedName>
    <definedName name="wrn.csc2._2_4" hidden="1">{#N/A,#N/A,FALSE,"ORIX CSC"}</definedName>
    <definedName name="wrn.csc2._2_5" hidden="1">{#N/A,#N/A,FALSE,"ORIX CSC"}</definedName>
    <definedName name="wrn.csc2._3" hidden="1">{#N/A,#N/A,FALSE,"ORIX CSC"}</definedName>
    <definedName name="wrn.csc2._3_1" hidden="1">{#N/A,#N/A,FALSE,"ORIX CSC"}</definedName>
    <definedName name="wrn.csc2._3_2" hidden="1">{#N/A,#N/A,FALSE,"ORIX CSC"}</definedName>
    <definedName name="wrn.csc2._3_3" hidden="1">{#N/A,#N/A,FALSE,"ORIX CSC"}</definedName>
    <definedName name="wrn.csc2._3_4" hidden="1">{#N/A,#N/A,FALSE,"ORIX CSC"}</definedName>
    <definedName name="wrn.csc2._3_5" hidden="1">{#N/A,#N/A,FALSE,"ORIX CSC"}</definedName>
    <definedName name="wrn.csc2._4" hidden="1">{#N/A,#N/A,FALSE,"ORIX CSC"}</definedName>
    <definedName name="wrn.csc2._4_1" hidden="1">{#N/A,#N/A,FALSE,"ORIX CSC"}</definedName>
    <definedName name="wrn.csc2._4_2" hidden="1">{#N/A,#N/A,FALSE,"ORIX CSC"}</definedName>
    <definedName name="wrn.csc2._4_3" hidden="1">{#N/A,#N/A,FALSE,"ORIX CSC"}</definedName>
    <definedName name="wrn.csc2._4_4" hidden="1">{#N/A,#N/A,FALSE,"ORIX CSC"}</definedName>
    <definedName name="wrn.csc2._4_5" hidden="1">{#N/A,#N/A,FALSE,"ORIX CSC"}</definedName>
    <definedName name="wrn.csc2._5" hidden="1">{#N/A,#N/A,FALSE,"ORIX CSC"}</definedName>
    <definedName name="wrn.csc2._5_1" hidden="1">{#N/A,#N/A,FALSE,"ORIX CSC"}</definedName>
    <definedName name="wrn.csc2._5_2" hidden="1">{#N/A,#N/A,FALSE,"ORIX CSC"}</definedName>
    <definedName name="wrn.csc2._5_3" hidden="1">{#N/A,#N/A,FALSE,"ORIX CSC"}</definedName>
    <definedName name="wrn.csc2._5_4" hidden="1">{#N/A,#N/A,FALSE,"ORIX CSC"}</definedName>
    <definedName name="wrn.csc2._5_5" hidden="1">{#N/A,#N/A,FALSE,"ORIX CSC"}</definedName>
    <definedName name="wrn.csc3" hidden="1">{#N/A,#N/A,FALSE,"ORIX CSC"}</definedName>
    <definedName name="wrn.CTA_EXPLOT_ACUM.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W." hidden="1">{#N/A,#N/A,FALSE,"FAB VENDORS";"BUD SUM",#N/A,FALSE,"BUD SUM WO TEX"}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.._.1263._.yr4." hidden="1">{#N/A,#N/A,FALSE,"1263 yr4"}</definedName>
    <definedName name="wrn.DACOM._.광전송장치._.투찰가._.검토." hidden="1">{#N/A,#N/A,FALSE,"DAOCM 2차 검토"}</definedName>
    <definedName name="wrn.Daily." hidden="1">{#N/A,#N/A,FALSE,"Input";#N/A,#N/A,FALSE,"BBC";#N/A,#N/A,FALSE,"Sch A";#N/A,#N/A,FALSE,"Sch B";#N/A,#N/A,FALSE,"Ineligible"}</definedName>
    <definedName name="wrn.Data." hidden="1">{#N/A,#N/A,FALSE,"Comps"}</definedName>
    <definedName name="wrn.DATA._.SHEETS." hidden="1">{"page1",#N/A,FALSE,"DATA SHEET";"page2",#N/A,FALSE,"DATA SHEET";"page3",#N/A,FALSE,"DATA SHEET"}</definedName>
    <definedName name="wrn.DATA._.SHEETS._1" hidden="1">{"page1",#N/A,FALSE,"DATA SHEET";"page2",#N/A,FALSE,"DATA SHEET";"page3",#N/A,FALSE,"DATA SHEET"}</definedName>
    <definedName name="wrn.DATA._.SHEETS._2" hidden="1">{"page1",#N/A,FALSE,"DATA SHEET";"page2",#N/A,FALSE,"DATA SHEET";"page3",#N/A,FALSE,"DATA SHEET"}</definedName>
    <definedName name="wrn.DATA._.SHEETS._3" hidden="1">{"page1",#N/A,FALSE,"DATA SHEET";"page2",#N/A,FALSE,"DATA SHEET";"page3",#N/A,FALSE,"DATA SHEET"}</definedName>
    <definedName name="wrn.DATA._.SHEETS._4" hidden="1">{"page1",#N/A,FALSE,"DATA SHEET";"page2",#N/A,FALSE,"DATA SHEET";"page3",#N/A,FALSE,"DATA SHEET"}</definedName>
    <definedName name="wrn.DATA._.SHEETS._5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tapak." hidden="1">{#N/A,#N/A,FALSE,"Status of Projects";#N/A,#N/A,FALSE,"CEA-TEC";#N/A,#N/A,FALSE,"U-Constr.";#N/A,#N/A,FALSE,"summary";#N/A,#N/A,FALSE,"PPP-3 yrs"}</definedName>
    <definedName name="wrn.DC.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F.">{"DCF1",#N/A,FALSE,"SIERRA DCF";"MATRIX1",#N/A,FALSE,"SIERRA DCF"}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1_5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2_1" hidden="1">{"mgmt forecast",#N/A,FALSE,"Mgmt Forecast";"dcf table",#N/A,FALSE,"Mgmt Forecast";"sensitivity",#N/A,FALSE,"Mgmt Forecast";"table inputs",#N/A,FALSE,"Mgmt Forecast";"calculations",#N/A,FALSE,"Mgmt Forecast"}</definedName>
    <definedName name="wrn.dcf._2_2" hidden="1">{"mgmt forecast",#N/A,FALSE,"Mgmt Forecast";"dcf table",#N/A,FALSE,"Mgmt Forecast";"sensitivity",#N/A,FALSE,"Mgmt Forecast";"table inputs",#N/A,FALSE,"Mgmt Forecast";"calculations",#N/A,FALSE,"Mgmt Forecast"}</definedName>
    <definedName name="wrn.dcf._2_3" hidden="1">{"mgmt forecast",#N/A,FALSE,"Mgmt Forecast";"dcf table",#N/A,FALSE,"Mgmt Forecast";"sensitivity",#N/A,FALSE,"Mgmt Forecast";"table inputs",#N/A,FALSE,"Mgmt Forecast";"calculations",#N/A,FALSE,"Mgmt Forecast"}</definedName>
    <definedName name="wrn.dcf._2_4" hidden="1">{"mgmt forecast",#N/A,FALSE,"Mgmt Forecast";"dcf table",#N/A,FALSE,"Mgmt Forecast";"sensitivity",#N/A,FALSE,"Mgmt Forecast";"table inputs",#N/A,FALSE,"Mgmt Forecast";"calculations",#N/A,FALSE,"Mgmt Forecast"}</definedName>
    <definedName name="wrn.dcf._2_5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3_1" hidden="1">{"mgmt forecast",#N/A,FALSE,"Mgmt Forecast";"dcf table",#N/A,FALSE,"Mgmt Forecast";"sensitivity",#N/A,FALSE,"Mgmt Forecast";"table inputs",#N/A,FALSE,"Mgmt Forecast";"calculations",#N/A,FALSE,"Mgmt Forecast"}</definedName>
    <definedName name="wrn.dcf._3_2" hidden="1">{"mgmt forecast",#N/A,FALSE,"Mgmt Forecast";"dcf table",#N/A,FALSE,"Mgmt Forecast";"sensitivity",#N/A,FALSE,"Mgmt Forecast";"table inputs",#N/A,FALSE,"Mgmt Forecast";"calculations",#N/A,FALSE,"Mgmt Forecast"}</definedName>
    <definedName name="wrn.dcf._3_3" hidden="1">{"mgmt forecast",#N/A,FALSE,"Mgmt Forecast";"dcf table",#N/A,FALSE,"Mgmt Forecast";"sensitivity",#N/A,FALSE,"Mgmt Forecast";"table inputs",#N/A,FALSE,"Mgmt Forecast";"calculations",#N/A,FALSE,"Mgmt Forecast"}</definedName>
    <definedName name="wrn.dcf._3_4" hidden="1">{"mgmt forecast",#N/A,FALSE,"Mgmt Forecast";"dcf table",#N/A,FALSE,"Mgmt Forecast";"sensitivity",#N/A,FALSE,"Mgmt Forecast";"table inputs",#N/A,FALSE,"Mgmt Forecast";"calculations",#N/A,FALSE,"Mgmt Forecast"}</definedName>
    <definedName name="wrn.dcf._3_5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4_1" hidden="1">{"mgmt forecast",#N/A,FALSE,"Mgmt Forecast";"dcf table",#N/A,FALSE,"Mgmt Forecast";"sensitivity",#N/A,FALSE,"Mgmt Forecast";"table inputs",#N/A,FALSE,"Mgmt Forecast";"calculations",#N/A,FALSE,"Mgmt Forecast"}</definedName>
    <definedName name="wrn.dcf._4_2" hidden="1">{"mgmt forecast",#N/A,FALSE,"Mgmt Forecast";"dcf table",#N/A,FALSE,"Mgmt Forecast";"sensitivity",#N/A,FALSE,"Mgmt Forecast";"table inputs",#N/A,FALSE,"Mgmt Forecast";"calculations",#N/A,FALSE,"Mgmt Forecast"}</definedName>
    <definedName name="wrn.dcf._4_3" hidden="1">{"mgmt forecast",#N/A,FALSE,"Mgmt Forecast";"dcf table",#N/A,FALSE,"Mgmt Forecast";"sensitivity",#N/A,FALSE,"Mgmt Forecast";"table inputs",#N/A,FALSE,"Mgmt Forecast";"calculations",#N/A,FALSE,"Mgmt Forecast"}</definedName>
    <definedName name="wrn.dcf._4_4" hidden="1">{"mgmt forecast",#N/A,FALSE,"Mgmt Forecast";"dcf table",#N/A,FALSE,"Mgmt Forecast";"sensitivity",#N/A,FALSE,"Mgmt Forecast";"table inputs",#N/A,FALSE,"Mgmt Forecast";"calculations",#N/A,FALSE,"Mgmt Forecast"}</definedName>
    <definedName name="wrn.dcf._4_5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cf._5_1" hidden="1">{"mgmt forecast",#N/A,FALSE,"Mgmt Forecast";"dcf table",#N/A,FALSE,"Mgmt Forecast";"sensitivity",#N/A,FALSE,"Mgmt Forecast";"table inputs",#N/A,FALSE,"Mgmt Forecast";"calculations",#N/A,FALSE,"Mgmt Forecast"}</definedName>
    <definedName name="wrn.dcf._5_2" hidden="1">{"mgmt forecast",#N/A,FALSE,"Mgmt Forecast";"dcf table",#N/A,FALSE,"Mgmt Forecast";"sensitivity",#N/A,FALSE,"Mgmt Forecast";"table inputs",#N/A,FALSE,"Mgmt Forecast";"calculations",#N/A,FALSE,"Mgmt Forecast"}</definedName>
    <definedName name="wrn.dcf._5_3" hidden="1">{"mgmt forecast",#N/A,FALSE,"Mgmt Forecast";"dcf table",#N/A,FALSE,"Mgmt Forecast";"sensitivity",#N/A,FALSE,"Mgmt Forecast";"table inputs",#N/A,FALSE,"Mgmt Forecast";"calculations",#N/A,FALSE,"Mgmt Forecast"}</definedName>
    <definedName name="wrn.dcf._5_4" hidden="1">{"mgmt forecast",#N/A,FALSE,"Mgmt Forecast";"dcf table",#N/A,FALSE,"Mgmt Forecast";"sensitivity",#N/A,FALSE,"Mgmt Forecast";"table inputs",#N/A,FALSE,"Mgmt Forecast";"calculations",#N/A,FALSE,"Mgmt Forecast"}</definedName>
    <definedName name="wrn.dcf._5_5" hidden="1">{"mgmt forecast",#N/A,FALSE,"Mgmt Forecast";"dcf table",#N/A,FALSE,"Mgmt Forecast";"sensitivity",#N/A,FALSE,"Mgmt Forecast";"table inputs",#N/A,FALSE,"Mgmt Forecast";"calculations",#N/A,FALSE,"Mgmt Forecast"}</definedName>
    <definedName name="wrn.DCF._from_DBAB" hidden="1">{"DCF1",#N/A,FALSE,"SIERRA DCF";"MATRIX1",#N/A,FALSE,"SIERRA DCF"}</definedName>
    <definedName name="wrn.DCF_Terminal_Value_qchm.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2" hidden="1">{"qchm_dcf",#N/A,FALSE,"QCHMDCF2";"qchm_terminal",#N/A,FALSE,"QCHMDCF2"}</definedName>
    <definedName name="wrn.DCF_Terminal_Value_qchm._3" hidden="1">{"qchm_dcf",#N/A,FALSE,"QCHMDCF2";"qchm_terminal",#N/A,FALSE,"QCHMDCF2"}</definedName>
    <definedName name="wrn.DCF_Terminal_Value_qchm._4" hidden="1">{"qchm_dcf",#N/A,FALSE,"QCHMDCF2";"qchm_terminal",#N/A,FALSE,"QCHMDCF2"}</definedName>
    <definedName name="wrn.DCF_Terminal_Value_qchm._5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2">{"DCF1",#N/A,FALSE,"SIERRA DCF";"MATRIX1",#N/A,FALSE,"SIERRA DCF"}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d." hidden="1">{#N/A,#N/A,FALSE,"Sheet2"}</definedName>
    <definedName name="wrn.debt.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tek._.Upload." hidden="1">{#N/A,#N/A,FALSE,"Delt Data"}</definedName>
    <definedName name="wrn.depmatrix." hidden="1">{"depmatrix",#N/A,FALSE,"DECATUR-DIMMIT"}</definedName>
    <definedName name="wrn.depmatrix._1" hidden="1">{"depmatrix",#N/A,FALSE,"DECATUR-DIMMIT"}</definedName>
    <definedName name="wrn.depmatrix._1_1" hidden="1">{"depmatrix",#N/A,FALSE,"DECATUR-DIMMIT"}</definedName>
    <definedName name="wrn.depmatrix._1_2" hidden="1">{"depmatrix",#N/A,FALSE,"DECATUR-DIMMIT"}</definedName>
    <definedName name="wrn.depmatrix._1_3" hidden="1">{"depmatrix",#N/A,FALSE,"DECATUR-DIMMIT"}</definedName>
    <definedName name="wrn.depmatrix._1_4" hidden="1">{"depmatrix",#N/A,FALSE,"DECATUR-DIMMIT"}</definedName>
    <definedName name="wrn.depmatrix._1_5" hidden="1">{"depmatrix",#N/A,FALSE,"DECATUR-DIMMIT"}</definedName>
    <definedName name="wrn.depmatrix._2" hidden="1">{"depmatrix",#N/A,FALSE,"DECATUR-DIMMIT"}</definedName>
    <definedName name="wrn.depmatrix._2_1" hidden="1">{"depmatrix",#N/A,FALSE,"DECATUR-DIMMIT"}</definedName>
    <definedName name="wrn.depmatrix._2_2" hidden="1">{"depmatrix",#N/A,FALSE,"DECATUR-DIMMIT"}</definedName>
    <definedName name="wrn.depmatrix._2_3" hidden="1">{"depmatrix",#N/A,FALSE,"DECATUR-DIMMIT"}</definedName>
    <definedName name="wrn.depmatrix._2_4" hidden="1">{"depmatrix",#N/A,FALSE,"DECATUR-DIMMIT"}</definedName>
    <definedName name="wrn.depmatrix._2_5" hidden="1">{"depmatrix",#N/A,FALSE,"DECATUR-DIMMIT"}</definedName>
    <definedName name="wrn.depmatrix._3" hidden="1">{"depmatrix",#N/A,FALSE,"DECATUR-DIMMIT"}</definedName>
    <definedName name="wrn.depmatrix._3_1" hidden="1">{"depmatrix",#N/A,FALSE,"DECATUR-DIMMIT"}</definedName>
    <definedName name="wrn.depmatrix._3_2" hidden="1">{"depmatrix",#N/A,FALSE,"DECATUR-DIMMIT"}</definedName>
    <definedName name="wrn.depmatrix._3_3" hidden="1">{"depmatrix",#N/A,FALSE,"DECATUR-DIMMIT"}</definedName>
    <definedName name="wrn.depmatrix._3_4" hidden="1">{"depmatrix",#N/A,FALSE,"DECATUR-DIMMIT"}</definedName>
    <definedName name="wrn.depmatrix._3_5" hidden="1">{"depmatrix",#N/A,FALSE,"DECATUR-DIMMIT"}</definedName>
    <definedName name="wrn.depmatrix._4" hidden="1">{"depmatrix",#N/A,FALSE,"DECATUR-DIMMIT"}</definedName>
    <definedName name="wrn.depmatrix._4_1" hidden="1">{"depmatrix",#N/A,FALSE,"DECATUR-DIMMIT"}</definedName>
    <definedName name="wrn.depmatrix._4_2" hidden="1">{"depmatrix",#N/A,FALSE,"DECATUR-DIMMIT"}</definedName>
    <definedName name="wrn.depmatrix._4_3" hidden="1">{"depmatrix",#N/A,FALSE,"DECATUR-DIMMIT"}</definedName>
    <definedName name="wrn.depmatrix._4_4" hidden="1">{"depmatrix",#N/A,FALSE,"DECATUR-DIMMIT"}</definedName>
    <definedName name="wrn.depmatrix._4_5" hidden="1">{"depmatrix",#N/A,FALSE,"DECATUR-DIMMIT"}</definedName>
    <definedName name="wrn.depmatrix._5" hidden="1">{"depmatrix",#N/A,FALSE,"DECATUR-DIMMIT"}</definedName>
    <definedName name="wrn.depmatrix._5_1" hidden="1">{"depmatrix",#N/A,FALSE,"DECATUR-DIMMIT"}</definedName>
    <definedName name="wrn.depmatrix._5_2" hidden="1">{"depmatrix",#N/A,FALSE,"DECATUR-DIMMIT"}</definedName>
    <definedName name="wrn.depmatrix._5_3" hidden="1">{"depmatrix",#N/A,FALSE,"DECATUR-DIMMIT"}</definedName>
    <definedName name="wrn.depmatrix._5_4" hidden="1">{"depmatrix",#N/A,FALSE,"DECATUR-DIMMIT"}</definedName>
    <definedName name="wrn.depmatrix._5_5" hidden="1">{"depmatrix",#N/A,FALSE,"DECATUR-DIMMIT"}</definedName>
    <definedName name="wrn.DEPOT._.STATUS." hidden="1">{#N/A,#N/A,FALSE,"Sheet1";#N/A,#N/A,FALSE,"STATUS"}</definedName>
    <definedName name="wrn.Depreciation." hidden="1">{"DE_asfiled",#N/A,TRUE,"Amort.";"IRS_addl",#N/A,TRUE,"Amort."}</definedName>
    <definedName name="wrn.Dept._.Overhead.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tail." hidden="1">{"umarea",#N/A,FALSE,"Starting Cost";"umagesex",#N/A,FALSE,"Starting Cost";"umbenlim",#N/A,FALSE,"Starting Cost";"umprovdisc",#N/A,FALSE,"Starting Cost";"umother",#N/A,FALSE,"Starting Cost";"umtrend",#N/A,FALSE,"Starting Cost"}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2" hidden="1">{#N/A,#N/A,FALSE,"Detail"}</definedName>
    <definedName name="wrn.Detail._.Balance._.Sheet._3" hidden="1">{#N/A,#N/A,FALSE,"Detail"}</definedName>
    <definedName name="wrn.Detail._.Balance._.Sheet._4" hidden="1">{#N/A,#N/A,FALSE,"Detail"}</definedName>
    <definedName name="wrn.Detail_Ann." hidden="1">{#N/A,#N/A,FALSE,"A07D";#N/A,#N/A,FALSE,"A08D";#N/A,#N/A,FALSE,"A09D"}</definedName>
    <definedName name="wrn.Detail_Projection." hidden="1">{#N/A,#N/A,FALSE,"Detail YTD"}</definedName>
    <definedName name="wrn.Detail_Projection._1" hidden="1">{#N/A,#N/A,FALSE,"Detail YTD"}</definedName>
    <definedName name="wrn.Detail_Projection._2" hidden="1">{#N/A,#N/A,FALSE,"Detail YTD"}</definedName>
    <definedName name="wrn.Detail_Projection._3" hidden="1">{#N/A,#N/A,FALSE,"Detail YTD"}</definedName>
    <definedName name="wrn.Detail_Projection._4" hidden="1">{#N/A,#N/A,FALSE,"Detail YTD"}</definedName>
    <definedName name="wrn.detail_US." hidden="1">{"summary1",#N/A,FALSE,"K";"summary2",#N/A,FALSE,"K";"USmarket",#N/A,FALSE,"K";"USearnings",#N/A,FALSE,"K"}</definedName>
    <definedName name="wrn.Detailed._.Calculations." hidden="1">{"IncDetail",#N/A,FALSE,"Inc";"BalDetail",#N/A,FALSE,"Bal";"GCFDetail",#N/A,FALSE,"GCF";"RcDsDetail",#N/A,FALSE,"RcDs"}</definedName>
    <definedName name="wrn.Detailed._.Model." hidden="1">{"P_L",#N/A,TRUE,"P&amp;L";"Rev",#N/A,TRUE,"Rev";"Staff",#N/A,TRUE,"Staff";"Exp",#N/A,TRUE,"Exp";"Capital",#N/A,TRUE,"Capital"}</definedName>
    <definedName name="wrn.Detailed._.Model._1" hidden="1">{"P_L",#N/A,TRUE,"P&amp;L";"Rev",#N/A,TRUE,"Rev";"Staff",#N/A,TRUE,"Staff";"Exp",#N/A,TRUE,"Exp";"Capital",#N/A,TRUE,"Capital"}</definedName>
    <definedName name="wrn.Detailed._.P._.and._.L." hidden="1">{"P and L Detail Page 1",#N/A,FALSE,"Data";"P and L Detail Page 2",#N/A,FALSE,"Data"}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1_2" hidden="1">{"top",#N/A,TRUE,"Detail";"next",#N/A,TRUE,"Detail";"then",#N/A,TRUE,"Detail";"and",#N/A,TRUE,"Detail";"inaddition",#N/A,TRUE,"Detail";"finally",#N/A,TRUE,"Detail"}</definedName>
    <definedName name="wrn.devdeal._1_3" hidden="1">{"top",#N/A,TRUE,"Detail";"next",#N/A,TRUE,"Detail";"then",#N/A,TRUE,"Detail";"and",#N/A,TRUE,"Detail";"inaddition",#N/A,TRUE,"Detail";"finally",#N/A,TRUE,"Detail"}</definedName>
    <definedName name="wrn.devdeal._1_4" hidden="1">{"top",#N/A,TRUE,"Detail";"next",#N/A,TRUE,"Detail";"then",#N/A,TRUE,"Detail";"and",#N/A,TRUE,"Detail";"inaddition",#N/A,TRUE,"Detail";"finally",#N/A,TRUE,"Detail"}</definedName>
    <definedName name="wrn.devdeal._1_5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deal._2_1" hidden="1">{"top",#N/A,TRUE,"Detail";"next",#N/A,TRUE,"Detail";"then",#N/A,TRUE,"Detail";"and",#N/A,TRUE,"Detail";"inaddition",#N/A,TRUE,"Detail";"finally",#N/A,TRUE,"Detail"}</definedName>
    <definedName name="wrn.devdeal._2_2" hidden="1">{"top",#N/A,TRUE,"Detail";"next",#N/A,TRUE,"Detail";"then",#N/A,TRUE,"Detail";"and",#N/A,TRUE,"Detail";"inaddition",#N/A,TRUE,"Detail";"finally",#N/A,TRUE,"Detail"}</definedName>
    <definedName name="wrn.devdeal._2_3" hidden="1">{"top",#N/A,TRUE,"Detail";"next",#N/A,TRUE,"Detail";"then",#N/A,TRUE,"Detail";"and",#N/A,TRUE,"Detail";"inaddition",#N/A,TRUE,"Detail";"finally",#N/A,TRUE,"Detail"}</definedName>
    <definedName name="wrn.devdeal._2_4" hidden="1">{"top",#N/A,TRUE,"Detail";"next",#N/A,TRUE,"Detail";"then",#N/A,TRUE,"Detail";"and",#N/A,TRUE,"Detail";"inaddition",#N/A,TRUE,"Detail";"finally",#N/A,TRUE,"Detail"}</definedName>
    <definedName name="wrn.devdeal._2_5" hidden="1">{"top",#N/A,TRUE,"Detail";"next",#N/A,TRUE,"Detail";"then",#N/A,TRUE,"Detail";"and",#N/A,TRUE,"Detail";"inaddition",#N/A,TRUE,"Detail";"finally",#N/A,TRUE,"Detail"}</definedName>
    <definedName name="wrn.devdeal._3" hidden="1">{"top",#N/A,TRUE,"Detail";"next",#N/A,TRUE,"Detail";"then",#N/A,TRUE,"Detail";"and",#N/A,TRUE,"Detail";"inaddition",#N/A,TRUE,"Detail";"finally",#N/A,TRUE,"Detail"}</definedName>
    <definedName name="wrn.devdeal._3_1" hidden="1">{"top",#N/A,TRUE,"Detail";"next",#N/A,TRUE,"Detail";"then",#N/A,TRUE,"Detail";"and",#N/A,TRUE,"Detail";"inaddition",#N/A,TRUE,"Detail";"finally",#N/A,TRUE,"Detail"}</definedName>
    <definedName name="wrn.devdeal._3_2" hidden="1">{"top",#N/A,TRUE,"Detail";"next",#N/A,TRUE,"Detail";"then",#N/A,TRUE,"Detail";"and",#N/A,TRUE,"Detail";"inaddition",#N/A,TRUE,"Detail";"finally",#N/A,TRUE,"Detail"}</definedName>
    <definedName name="wrn.devdeal._3_3" hidden="1">{"top",#N/A,TRUE,"Detail";"next",#N/A,TRUE,"Detail";"then",#N/A,TRUE,"Detail";"and",#N/A,TRUE,"Detail";"inaddition",#N/A,TRUE,"Detail";"finally",#N/A,TRUE,"Detail"}</definedName>
    <definedName name="wrn.devdeal._3_4" hidden="1">{"top",#N/A,TRUE,"Detail";"next",#N/A,TRUE,"Detail";"then",#N/A,TRUE,"Detail";"and",#N/A,TRUE,"Detail";"inaddition",#N/A,TRUE,"Detail";"finally",#N/A,TRUE,"Detail"}</definedName>
    <definedName name="wrn.devdeal._3_5" hidden="1">{"top",#N/A,TRUE,"Detail";"next",#N/A,TRUE,"Detail";"then",#N/A,TRUE,"Detail";"and",#N/A,TRUE,"Detail";"inaddition",#N/A,TRUE,"Detail";"finally",#N/A,TRUE,"Detail"}</definedName>
    <definedName name="wrn.devdeal._4" hidden="1">{"top",#N/A,TRUE,"Detail";"next",#N/A,TRUE,"Detail";"then",#N/A,TRUE,"Detail";"and",#N/A,TRUE,"Detail";"inaddition",#N/A,TRUE,"Detail";"finally",#N/A,TRUE,"Detail"}</definedName>
    <definedName name="wrn.devdeal._4_1" hidden="1">{"top",#N/A,TRUE,"Detail";"next",#N/A,TRUE,"Detail";"then",#N/A,TRUE,"Detail";"and",#N/A,TRUE,"Detail";"inaddition",#N/A,TRUE,"Detail";"finally",#N/A,TRUE,"Detail"}</definedName>
    <definedName name="wrn.devdeal._4_2" hidden="1">{"top",#N/A,TRUE,"Detail";"next",#N/A,TRUE,"Detail";"then",#N/A,TRUE,"Detail";"and",#N/A,TRUE,"Detail";"inaddition",#N/A,TRUE,"Detail";"finally",#N/A,TRUE,"Detail"}</definedName>
    <definedName name="wrn.devdeal._4_3" hidden="1">{"top",#N/A,TRUE,"Detail";"next",#N/A,TRUE,"Detail";"then",#N/A,TRUE,"Detail";"and",#N/A,TRUE,"Detail";"inaddition",#N/A,TRUE,"Detail";"finally",#N/A,TRUE,"Detail"}</definedName>
    <definedName name="wrn.devdeal._4_4" hidden="1">{"top",#N/A,TRUE,"Detail";"next",#N/A,TRUE,"Detail";"then",#N/A,TRUE,"Detail";"and",#N/A,TRUE,"Detail";"inaddition",#N/A,TRUE,"Detail";"finally",#N/A,TRUE,"Detail"}</definedName>
    <definedName name="wrn.devdeal._4_5" hidden="1">{"top",#N/A,TRUE,"Detail";"next",#N/A,TRUE,"Detail";"then",#N/A,TRUE,"Detail";"and",#N/A,TRUE,"Detail";"inaddition",#N/A,TRUE,"Detail";"finally",#N/A,TRUE,"Detail"}</definedName>
    <definedName name="wrn.devdeal._5" hidden="1">{"top",#N/A,TRUE,"Detail";"next",#N/A,TRUE,"Detail";"then",#N/A,TRUE,"Detail";"and",#N/A,TRUE,"Detail";"inaddition",#N/A,TRUE,"Detail";"finally",#N/A,TRUE,"Detail"}</definedName>
    <definedName name="wrn.devdeal._5_1" hidden="1">{"top",#N/A,TRUE,"Detail";"next",#N/A,TRUE,"Detail";"then",#N/A,TRUE,"Detail";"and",#N/A,TRUE,"Detail";"inaddition",#N/A,TRUE,"Detail";"finally",#N/A,TRUE,"Detail"}</definedName>
    <definedName name="wrn.devdeal._5_2" hidden="1">{"top",#N/A,TRUE,"Detail";"next",#N/A,TRUE,"Detail";"then",#N/A,TRUE,"Detail";"and",#N/A,TRUE,"Detail";"inaddition",#N/A,TRUE,"Detail";"finally",#N/A,TRUE,"Detail"}</definedName>
    <definedName name="wrn.devdeal._5_3" hidden="1">{"top",#N/A,TRUE,"Detail";"next",#N/A,TRUE,"Detail";"then",#N/A,TRUE,"Detail";"and",#N/A,TRUE,"Detail";"inaddition",#N/A,TRUE,"Detail";"finally",#N/A,TRUE,"Detail"}</definedName>
    <definedName name="wrn.devdeal._5_4" hidden="1">{"top",#N/A,TRUE,"Detail";"next",#N/A,TRUE,"Detail";"then",#N/A,TRUE,"Detail";"and",#N/A,TRUE,"Detail";"inaddition",#N/A,TRUE,"Detail";"finally",#N/A,TRUE,"Detail"}</definedName>
    <definedName name="wrn.devdeal._5_5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agnostics.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l_anal." hidden="1">{"hiden",#N/A,FALSE,"14";"hidden",#N/A,FALSE,"16";"hidden",#N/A,FALSE,"18";"hidden",#N/A,FALSE,"20"}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ation." hidden="1">{"documentation1",#N/A,FALSE,"Documentation";"documentation2",#N/A,FALSE,"Documentation"}</definedName>
    <definedName name="wrn.documenthand." hidden="1">{"comps",#N/A,FALSE,"HANDPACK";"footnotes",#N/A,FALSE,"HANDPACK"}</definedName>
    <definedName name="wrn.Dom." hidden="1">{"Dom_qty",#N/A,FALSE,"Domestic";"Dom_sell",#N/A,FALSE,"Domestic";"Dom_misc",#N/A,FALSE,"Domestic"}</definedName>
    <definedName name="wrn.Draft." hidden="1">{"Draft",#N/A,FALSE,"Feb-96"}</definedName>
    <definedName name="wrn.Drawing._.and._.Homo.result." hidden="1">{"Drawing&amp;Homo.result",#N/A,FALSE,"Greco Hom. and BOM"}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E.._.1263._.yr5." hidden="1">{#N/A,#N/A,FALSE,"1263 yr5"}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" hidden="1">{#N/A,#N/A,FALSE,"2003_Input - P&amp;L"}</definedName>
    <definedName name="wrn.ebitda2" hidden="1">{#N/A,#N/A,FALSE,"2003_Input - P&amp;L"}</definedName>
    <definedName name="wrn.EBITRECS.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conomic._.Value._.Added._.Analysis.">{"EVA",#N/A,FALSE,"EVA";"WACC",#N/A,FALSE,"WACC"}</definedName>
    <definedName name="wrn.Economic._.Value._.Added._.Analysis._from_DBAB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ilbericht_UBA." hidden="1">{"Eilbericht_UBA",#N/A,FALSE,"EB"}</definedName>
    <definedName name="wrn.Eilbericht_UBA._1" hidden="1">{"Eilbericht_UBA",#N/A,FALSE,"EB"}</definedName>
    <definedName name="wrn.Eilbericht_UBA._2" hidden="1">{"Eilbericht_UBA",#N/A,FALSE,"EB"}</definedName>
    <definedName name="wrn.Eilbericht_UBA._3" hidden="1">{"Eilbericht_UBA",#N/A,FALSE,"EB"}</definedName>
    <definedName name="wrn.Eilbericht_UBA._4" hidden="1">{"Eilbericht_UBA",#N/A,FALSE,"EB"}</definedName>
    <definedName name="wrn.Eilbericht_UBA._5" hidden="1">{"Eilbericht_UBA",#N/A,FALSE,"EB"}</definedName>
    <definedName name="wrn.Emg._.report." hidden="1">{#N/A,#N/A,FALSE,"Emerging Mkt Fund"}</definedName>
    <definedName name="wrn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1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2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4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5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quity._.comps." hidden="1">{"equity comps",#N/A,FALSE,"CS Comps";"equity comps",#N/A,FALSE,"PS Comps";"equity comps",#N/A,FALSE,"GIC_Comps";"equity comps",#N/A,FALSE,"GIC2_Comps"}</definedName>
    <definedName name="wrn.Ergebnisbericht_UBA." hidden="1">{"Ergebnisbericht_UBA",#N/A,FALSE,"MB"}</definedName>
    <definedName name="wrn.Ergebnisbericht_UBA._1" hidden="1">{"Ergebnisbericht_UBA",#N/A,FALSE,"MB"}</definedName>
    <definedName name="wrn.Ergebnisbericht_UBA._2" hidden="1">{"Ergebnisbericht_UBA",#N/A,FALSE,"MB"}</definedName>
    <definedName name="wrn.Ergebnisbericht_UBA._3" hidden="1">{"Ergebnisbericht_UBA",#N/A,FALSE,"MB"}</definedName>
    <definedName name="wrn.Ergebnisbericht_UBA._4" hidden="1">{"Ergebnisbericht_UBA",#N/A,FALSE,"MB"}</definedName>
    <definedName name="wrn.Ergebnisbericht_UBA._5" hidden="1">{"Ergebnisbericht_UBA",#N/A,FALSE,"MB"}</definedName>
    <definedName name="wrn.ET_SG." hidden="1">{#N/A,#N/A,FALSE,"Créances";#N/A,#N/A,FALSE,"Effectifs";#N/A,#N/A,FALSE,"SI"}</definedName>
    <definedName name="wrn.ETH." hidden="1">{"AnnMarg.",#N/A,FALSE,"ETHAN";"Q",#N/A,FALSE,"Qtrs."}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." hidden="1">{"SCH73",#N/A,FALSE,"eva";"SCH74",#N/A,FALSE,"eva";"SCH75",#N/A,FALSE,"eva"}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W." hidden="1">{#N/A,#N/A,FALSE,"EW"}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._.SUMM._.ALL." hidden="1">{"exec sum us",#N/A,FALSE,"Exec Sum";"exec sum ex",#N/A,FALSE,"Exec Sum";"exec summ other",#N/A,FALSE,"Exec Sum";"exec sum ww",#N/A,FALSE,"Exec Sum"}</definedName>
    <definedName name="wrn.EXEC._.SUMM._.EX._.US." hidden="1">{"exec sum ex",#N/A,FALSE,"Exec Sum"}</definedName>
    <definedName name="wrn.EXEC._.SUMM._.OTHER." hidden="1">{"exec summ other",#N/A,FALSE,"Exec Sum"}</definedName>
    <definedName name="wrn.EXEC._.SUMM._.US." hidden="1">{"exec sum us",#N/A,FALSE,"Exec Sum"}</definedName>
    <definedName name="wrn.EXEC._.SUMM._.WW." hidden="1">{"exec sum ww",#N/A,FALSE,"Exec Sum"}</definedName>
    <definedName name="wrn.execom." hidden="1">{"EXECOM QUARTER",#N/A,FALSE,"Execom";"EXECOM ANNUAL",#N/A,FALSE,"Execom";"EXECOM BUDGET2004",#N/A,FALSE,"Execom"}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_.for._.Loves." hidden="1">{"Historical IS $",#N/A,FALSE,"Hist. IS";"Historical IS CS",#N/A,FALSE,"Hist. IS";"Historical BS $",#N/A,FALSE,"Hist. BS";"Historical BS CS",#N/A,FALSE,"Hist. BS";#N/A,#N/A,FALSE,"DCF 12";#N/A,#N/A,FALSE,"DCF 13";"DCF - CS",#N/A,FALSE,"DCF - CS and growth";"DCF - Growth",#N/A,FALSE,"DCF - CS and growth";"MM Mult",#N/A,FALSE,"MM mult";#N/A,#N/A,FALSE,"Selected Multiple";"Summary of Value",#N/A,FALSE,"Summary of Value"}</definedName>
    <definedName name="wrn.Exp." hidden="1">{"Exp_qty",#N/A,FALSE,"Export";"Exp_sell",#N/A,FALSE,"Export";"Exp_misc",#N/A,FALSE,"Export"}</definedName>
    <definedName name="wrn.ExpCompSet." hidden="1">{"ExpCompSet",#N/A,FALSE,"Export Comp. Sets"}</definedName>
    <definedName name="wrn.Expense._.Report." hidden="1">{#N/A,#N/A,FALSE,"TXNMEERFACE";#N/A,#N/A,FALSE,"TXNMEERBACK"}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.._.1263._.Total." hidden="1">{#N/A,#N/A,FALSE,"1263 Total"}</definedName>
    <definedName name="wrn.Falcons._.Divisions." hidden="1">{#N/A,#N/A,TRUE,"Fiber_Optic_Cable_Input ";#N/A,#N/A,TRUE,"Specialty_Fiber_Devices_Input";#N/A,#N/A,TRUE,"Optical_Fiber_Apparatus_Input"}</definedName>
    <definedName name="wrn.Falcons._.Standalone." hidden="1">{#N/A,#N/A,TRUE,"Falcons_Standalone";#N/A,#N/A,TRUE,"Target_Input";#N/A,#N/A,TRUE,"Target_Calendarized"}</definedName>
    <definedName name="wrn.Far._.East._.Set." hidden="1">{"IS FE with Ratios",#N/A,FALSE,"Far East";"PF CF Far East",#N/A,FALSE,"Far East";"DCF Far East Matrix",#N/A,FALSE,"Far East"}</definedName>
    <definedName name="wrn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.FB" hidden="1">{"FCB_ALL",#N/A,FALSE,"FCB"}</definedName>
    <definedName name="wrn.fb." hidden="1">{"AnnMarg",#N/A,FALSE,"FALCON";"Q",#N/A,FALSE,"Qtrs."}</definedName>
    <definedName name="wrn.fc." hidden="1">{"letter",#N/A,FALSE,"Letter";"amort",#N/A,FALSE,"Amort"}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CI._.Report." hidden="1">{"Summary",#N/A,TRUE,"Finmodel";"Financials",#N/A,TRUE,"Finmodel";"NAV Returns Analysis",#N/A,TRUE,"Finmodel";"Returns Analysis",#N/A,TRUE,"Finmodel";"Division 1 Operations",#N/A,TRUE,"Finmodel";"Drivers",#N/A,TRUE,"Drivers";"Back-Up Schedules",#N/A,TRUE,"Finmodel";"Valuation Matrix",#N/A,TRUE,"Valuation Matrix"}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db1_Imprime_Print." hidden="1">{"fdb1_Rapport_Report",#N/A,FALSE,"Report"}</definedName>
    <definedName name="wrn.fdb2_print_rpt." hidden="1">{"fdb2_print",#N/A,FALSE,"Report"}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rro.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lter._1_1" hidden="1">{#N/A,#N/A,FALSE,"Assump2";#N/A,#N/A,FALSE,"Income2";#N/A,#N/A,FALSE,"Balance2";#N/A,#N/A,FALSE,"DCF Filter";#N/A,#N/A,FALSE,"Trans Assump2";#N/A,#N/A,FALSE,"Combined Income2";#N/A,#N/A,FALSE,"Combined Balance2"}</definedName>
    <definedName name="wrn.Filter._1_2" hidden="1">{#N/A,#N/A,FALSE,"Assump2";#N/A,#N/A,FALSE,"Income2";#N/A,#N/A,FALSE,"Balance2";#N/A,#N/A,FALSE,"DCF Filter";#N/A,#N/A,FALSE,"Trans Assump2";#N/A,#N/A,FALSE,"Combined Income2";#N/A,#N/A,FALSE,"Combined Balance2"}</definedName>
    <definedName name="wrn.Filter._1_3" hidden="1">{#N/A,#N/A,FALSE,"Assump2";#N/A,#N/A,FALSE,"Income2";#N/A,#N/A,FALSE,"Balance2";#N/A,#N/A,FALSE,"DCF Filter";#N/A,#N/A,FALSE,"Trans Assump2";#N/A,#N/A,FALSE,"Combined Income2";#N/A,#N/A,FALSE,"Combined Balance2"}</definedName>
    <definedName name="wrn.Filter._1_4" hidden="1">{#N/A,#N/A,FALSE,"Assump2";#N/A,#N/A,FALSE,"Income2";#N/A,#N/A,FALSE,"Balance2";#N/A,#N/A,FALSE,"DCF Filter";#N/A,#N/A,FALSE,"Trans Assump2";#N/A,#N/A,FALSE,"Combined Income2";#N/A,#N/A,FALSE,"Combined Balance2"}</definedName>
    <definedName name="wrn.Filter._1_5" hidden="1">{#N/A,#N/A,FALSE,"Assump2";#N/A,#N/A,FALSE,"Income2";#N/A,#N/A,FALSE,"Balance2";#N/A,#N/A,FALSE,"DCF Filter";#N/A,#N/A,FALSE,"Trans Assump2";#N/A,#N/A,FALSE,"Combined Income2";#N/A,#N/A,FALSE,"Combined Balance2"}</definedName>
    <definedName name="wrn.Filter._2" hidden="1">{#N/A,#N/A,FALSE,"Assump2";#N/A,#N/A,FALSE,"Income2";#N/A,#N/A,FALSE,"Balance2";#N/A,#N/A,FALSE,"DCF Filter";#N/A,#N/A,FALSE,"Trans Assump2";#N/A,#N/A,FALSE,"Combined Income2";#N/A,#N/A,FALSE,"Combined Balance2"}</definedName>
    <definedName name="wrn.Filter._2_1" hidden="1">{#N/A,#N/A,FALSE,"Assump2";#N/A,#N/A,FALSE,"Income2";#N/A,#N/A,FALSE,"Balance2";#N/A,#N/A,FALSE,"DCF Filter";#N/A,#N/A,FALSE,"Trans Assump2";#N/A,#N/A,FALSE,"Combined Income2";#N/A,#N/A,FALSE,"Combined Balance2"}</definedName>
    <definedName name="wrn.Filter._2_2" hidden="1">{#N/A,#N/A,FALSE,"Assump2";#N/A,#N/A,FALSE,"Income2";#N/A,#N/A,FALSE,"Balance2";#N/A,#N/A,FALSE,"DCF Filter";#N/A,#N/A,FALSE,"Trans Assump2";#N/A,#N/A,FALSE,"Combined Income2";#N/A,#N/A,FALSE,"Combined Balance2"}</definedName>
    <definedName name="wrn.Filter._2_3" hidden="1">{#N/A,#N/A,FALSE,"Assump2";#N/A,#N/A,FALSE,"Income2";#N/A,#N/A,FALSE,"Balance2";#N/A,#N/A,FALSE,"DCF Filter";#N/A,#N/A,FALSE,"Trans Assump2";#N/A,#N/A,FALSE,"Combined Income2";#N/A,#N/A,FALSE,"Combined Balance2"}</definedName>
    <definedName name="wrn.Filter._2_4" hidden="1">{#N/A,#N/A,FALSE,"Assump2";#N/A,#N/A,FALSE,"Income2";#N/A,#N/A,FALSE,"Balance2";#N/A,#N/A,FALSE,"DCF Filter";#N/A,#N/A,FALSE,"Trans Assump2";#N/A,#N/A,FALSE,"Combined Income2";#N/A,#N/A,FALSE,"Combined Balance2"}</definedName>
    <definedName name="wrn.Filter._2_5" hidden="1">{#N/A,#N/A,FALSE,"Assump2";#N/A,#N/A,FALSE,"Income2";#N/A,#N/A,FALSE,"Balance2";#N/A,#N/A,FALSE,"DCF Filter";#N/A,#N/A,FALSE,"Trans Assump2";#N/A,#N/A,FALSE,"Combined Income2";#N/A,#N/A,FALSE,"Combined Balance2"}</definedName>
    <definedName name="wrn.Filter._3" hidden="1">{#N/A,#N/A,FALSE,"Assump2";#N/A,#N/A,FALSE,"Income2";#N/A,#N/A,FALSE,"Balance2";#N/A,#N/A,FALSE,"DCF Filter";#N/A,#N/A,FALSE,"Trans Assump2";#N/A,#N/A,FALSE,"Combined Income2";#N/A,#N/A,FALSE,"Combined Balance2"}</definedName>
    <definedName name="wrn.Filter._3_1" hidden="1">{#N/A,#N/A,FALSE,"Assump2";#N/A,#N/A,FALSE,"Income2";#N/A,#N/A,FALSE,"Balance2";#N/A,#N/A,FALSE,"DCF Filter";#N/A,#N/A,FALSE,"Trans Assump2";#N/A,#N/A,FALSE,"Combined Income2";#N/A,#N/A,FALSE,"Combined Balance2"}</definedName>
    <definedName name="wrn.Filter._3_2" hidden="1">{#N/A,#N/A,FALSE,"Assump2";#N/A,#N/A,FALSE,"Income2";#N/A,#N/A,FALSE,"Balance2";#N/A,#N/A,FALSE,"DCF Filter";#N/A,#N/A,FALSE,"Trans Assump2";#N/A,#N/A,FALSE,"Combined Income2";#N/A,#N/A,FALSE,"Combined Balance2"}</definedName>
    <definedName name="wrn.Filter._3_3" hidden="1">{#N/A,#N/A,FALSE,"Assump2";#N/A,#N/A,FALSE,"Income2";#N/A,#N/A,FALSE,"Balance2";#N/A,#N/A,FALSE,"DCF Filter";#N/A,#N/A,FALSE,"Trans Assump2";#N/A,#N/A,FALSE,"Combined Income2";#N/A,#N/A,FALSE,"Combined Balance2"}</definedName>
    <definedName name="wrn.Filter._3_4" hidden="1">{#N/A,#N/A,FALSE,"Assump2";#N/A,#N/A,FALSE,"Income2";#N/A,#N/A,FALSE,"Balance2";#N/A,#N/A,FALSE,"DCF Filter";#N/A,#N/A,FALSE,"Trans Assump2";#N/A,#N/A,FALSE,"Combined Income2";#N/A,#N/A,FALSE,"Combined Balance2"}</definedName>
    <definedName name="wrn.Filter._3_5" hidden="1">{#N/A,#N/A,FALSE,"Assump2";#N/A,#N/A,FALSE,"Income2";#N/A,#N/A,FALSE,"Balance2";#N/A,#N/A,FALSE,"DCF Filter";#N/A,#N/A,FALSE,"Trans Assump2";#N/A,#N/A,FALSE,"Combined Income2";#N/A,#N/A,FALSE,"Combined Balance2"}</definedName>
    <definedName name="wrn.Filter._4" hidden="1">{#N/A,#N/A,FALSE,"Assump2";#N/A,#N/A,FALSE,"Income2";#N/A,#N/A,FALSE,"Balance2";#N/A,#N/A,FALSE,"DCF Filter";#N/A,#N/A,FALSE,"Trans Assump2";#N/A,#N/A,FALSE,"Combined Income2";#N/A,#N/A,FALSE,"Combined Balance2"}</definedName>
    <definedName name="wrn.Filter._4_1" hidden="1">{#N/A,#N/A,FALSE,"Assump2";#N/A,#N/A,FALSE,"Income2";#N/A,#N/A,FALSE,"Balance2";#N/A,#N/A,FALSE,"DCF Filter";#N/A,#N/A,FALSE,"Trans Assump2";#N/A,#N/A,FALSE,"Combined Income2";#N/A,#N/A,FALSE,"Combined Balance2"}</definedName>
    <definedName name="wrn.Filter._4_2" hidden="1">{#N/A,#N/A,FALSE,"Assump2";#N/A,#N/A,FALSE,"Income2";#N/A,#N/A,FALSE,"Balance2";#N/A,#N/A,FALSE,"DCF Filter";#N/A,#N/A,FALSE,"Trans Assump2";#N/A,#N/A,FALSE,"Combined Income2";#N/A,#N/A,FALSE,"Combined Balance2"}</definedName>
    <definedName name="wrn.Filter._4_3" hidden="1">{#N/A,#N/A,FALSE,"Assump2";#N/A,#N/A,FALSE,"Income2";#N/A,#N/A,FALSE,"Balance2";#N/A,#N/A,FALSE,"DCF Filter";#N/A,#N/A,FALSE,"Trans Assump2";#N/A,#N/A,FALSE,"Combined Income2";#N/A,#N/A,FALSE,"Combined Balance2"}</definedName>
    <definedName name="wrn.Filter._4_4" hidden="1">{#N/A,#N/A,FALSE,"Assump2";#N/A,#N/A,FALSE,"Income2";#N/A,#N/A,FALSE,"Balance2";#N/A,#N/A,FALSE,"DCF Filter";#N/A,#N/A,FALSE,"Trans Assump2";#N/A,#N/A,FALSE,"Combined Income2";#N/A,#N/A,FALSE,"Combined Balance2"}</definedName>
    <definedName name="wrn.Filter._4_5" hidden="1">{#N/A,#N/A,FALSE,"Assump2";#N/A,#N/A,FALSE,"Income2";#N/A,#N/A,FALSE,"Balance2";#N/A,#N/A,FALSE,"DCF Filter";#N/A,#N/A,FALSE,"Trans Assump2";#N/A,#N/A,FALSE,"Combined Income2";#N/A,#N/A,FALSE,"Combined Balance2"}</definedName>
    <definedName name="wrn.Filter._5" hidden="1">{#N/A,#N/A,FALSE,"Assump2";#N/A,#N/A,FALSE,"Income2";#N/A,#N/A,FALSE,"Balance2";#N/A,#N/A,FALSE,"DCF Filter";#N/A,#N/A,FALSE,"Trans Assump2";#N/A,#N/A,FALSE,"Combined Income2";#N/A,#N/A,FALSE,"Combined Balance2"}</definedName>
    <definedName name="wrn.Filter._5_1" hidden="1">{#N/A,#N/A,FALSE,"Assump2";#N/A,#N/A,FALSE,"Income2";#N/A,#N/A,FALSE,"Balance2";#N/A,#N/A,FALSE,"DCF Filter";#N/A,#N/A,FALSE,"Trans Assump2";#N/A,#N/A,FALSE,"Combined Income2";#N/A,#N/A,FALSE,"Combined Balance2"}</definedName>
    <definedName name="wrn.Filter._5_2" hidden="1">{#N/A,#N/A,FALSE,"Assump2";#N/A,#N/A,FALSE,"Income2";#N/A,#N/A,FALSE,"Balance2";#N/A,#N/A,FALSE,"DCF Filter";#N/A,#N/A,FALSE,"Trans Assump2";#N/A,#N/A,FALSE,"Combined Income2";#N/A,#N/A,FALSE,"Combined Balance2"}</definedName>
    <definedName name="wrn.Filter._5_3" hidden="1">{#N/A,#N/A,FALSE,"Assump2";#N/A,#N/A,FALSE,"Income2";#N/A,#N/A,FALSE,"Balance2";#N/A,#N/A,FALSE,"DCF Filter";#N/A,#N/A,FALSE,"Trans Assump2";#N/A,#N/A,FALSE,"Combined Income2";#N/A,#N/A,FALSE,"Combined Balance2"}</definedName>
    <definedName name="wrn.Filter._5_4" hidden="1">{#N/A,#N/A,FALSE,"Assump2";#N/A,#N/A,FALSE,"Income2";#N/A,#N/A,FALSE,"Balance2";#N/A,#N/A,FALSE,"DCF Filter";#N/A,#N/A,FALSE,"Trans Assump2";#N/A,#N/A,FALSE,"Combined Income2";#N/A,#N/A,FALSE,"Combined Balance2"}</definedName>
    <definedName name="wrn.Filter._5_5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l." hidden="1">{"Final",#N/A,FALSE,"Feb-96"}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Copy._1" hidden="1">{#N/A,#N/A,TRUE,"Assumptions";#N/A,#N/A,TRUE,"Financial  Statements";#N/A,#N/A,TRUE,"Unl. Free CF Valuation ";#N/A,#N/A,TRUE,"Funding Schedule";#N/A,#N/A,TRUE,"High Yield &amp; Equity Schedule"}</definedName>
    <definedName name="wrn.Final._.Copy._1_1" hidden="1">{#N/A,#N/A,TRUE,"Assumptions";#N/A,#N/A,TRUE,"Financial  Statements";#N/A,#N/A,TRUE,"Unl. Free CF Valuation ";#N/A,#N/A,TRUE,"Funding Schedule";#N/A,#N/A,TRUE,"High Yield &amp; Equity Schedule"}</definedName>
    <definedName name="wrn.Final._.Copy._1_2" hidden="1">{#N/A,#N/A,TRUE,"Assumptions";#N/A,#N/A,TRUE,"Financial  Statements";#N/A,#N/A,TRUE,"Unl. Free CF Valuation ";#N/A,#N/A,TRUE,"Funding Schedule";#N/A,#N/A,TRUE,"High Yield &amp; Equity Schedule"}</definedName>
    <definedName name="wrn.Final._.Copy._1_3" hidden="1">{#N/A,#N/A,TRUE,"Assumptions";#N/A,#N/A,TRUE,"Financial  Statements";#N/A,#N/A,TRUE,"Unl. Free CF Valuation ";#N/A,#N/A,TRUE,"Funding Schedule";#N/A,#N/A,TRUE,"High Yield &amp; Equity Schedule"}</definedName>
    <definedName name="wrn.Final._.Copy._1_4" hidden="1">{#N/A,#N/A,TRUE,"Assumptions";#N/A,#N/A,TRUE,"Financial  Statements";#N/A,#N/A,TRUE,"Unl. Free CF Valuation ";#N/A,#N/A,TRUE,"Funding Schedule";#N/A,#N/A,TRUE,"High Yield &amp; Equity Schedule"}</definedName>
    <definedName name="wrn.Final._.Copy._1_5" hidden="1">{#N/A,#N/A,TRUE,"Assumptions";#N/A,#N/A,TRUE,"Financial  Statements";#N/A,#N/A,TRUE,"Unl. Free CF Valuation ";#N/A,#N/A,TRUE,"Funding Schedule";#N/A,#N/A,TRUE,"High Yield &amp; Equity Schedule"}</definedName>
    <definedName name="wrn.Final._.Copy._2" hidden="1">{#N/A,#N/A,TRUE,"Assumptions";#N/A,#N/A,TRUE,"Financial  Statements";#N/A,#N/A,TRUE,"Unl. Free CF Valuation ";#N/A,#N/A,TRUE,"Funding Schedule";#N/A,#N/A,TRUE,"High Yield &amp; Equity Schedule"}</definedName>
    <definedName name="wrn.Final._.Copy._2_1" hidden="1">{#N/A,#N/A,TRUE,"Assumptions";#N/A,#N/A,TRUE,"Financial  Statements";#N/A,#N/A,TRUE,"Unl. Free CF Valuation ";#N/A,#N/A,TRUE,"Funding Schedule";#N/A,#N/A,TRUE,"High Yield &amp; Equity Schedule"}</definedName>
    <definedName name="wrn.Final._.Copy._2_2" hidden="1">{#N/A,#N/A,TRUE,"Assumptions";#N/A,#N/A,TRUE,"Financial  Statements";#N/A,#N/A,TRUE,"Unl. Free CF Valuation ";#N/A,#N/A,TRUE,"Funding Schedule";#N/A,#N/A,TRUE,"High Yield &amp; Equity Schedule"}</definedName>
    <definedName name="wrn.Final._.Copy._2_3" hidden="1">{#N/A,#N/A,TRUE,"Assumptions";#N/A,#N/A,TRUE,"Financial  Statements";#N/A,#N/A,TRUE,"Unl. Free CF Valuation ";#N/A,#N/A,TRUE,"Funding Schedule";#N/A,#N/A,TRUE,"High Yield &amp; Equity Schedule"}</definedName>
    <definedName name="wrn.Final._.Copy._2_4" hidden="1">{#N/A,#N/A,TRUE,"Assumptions";#N/A,#N/A,TRUE,"Financial  Statements";#N/A,#N/A,TRUE,"Unl. Free CF Valuation ";#N/A,#N/A,TRUE,"Funding Schedule";#N/A,#N/A,TRUE,"High Yield &amp; Equity Schedule"}</definedName>
    <definedName name="wrn.Final._.Copy._2_5" hidden="1">{#N/A,#N/A,TRUE,"Assumptions";#N/A,#N/A,TRUE,"Financial  Statements";#N/A,#N/A,TRUE,"Unl. Free CF Valuation ";#N/A,#N/A,TRUE,"Funding Schedule";#N/A,#N/A,TRUE,"High Yield &amp; Equity Schedule"}</definedName>
    <definedName name="wrn.Final._.Copy._3" hidden="1">{#N/A,#N/A,TRUE,"Assumptions";#N/A,#N/A,TRUE,"Financial  Statements";#N/A,#N/A,TRUE,"Unl. Free CF Valuation ";#N/A,#N/A,TRUE,"Funding Schedule";#N/A,#N/A,TRUE,"High Yield &amp; Equity Schedule"}</definedName>
    <definedName name="wrn.Final._.Copy._3_1" hidden="1">{#N/A,#N/A,TRUE,"Assumptions";#N/A,#N/A,TRUE,"Financial  Statements";#N/A,#N/A,TRUE,"Unl. Free CF Valuation ";#N/A,#N/A,TRUE,"Funding Schedule";#N/A,#N/A,TRUE,"High Yield &amp; Equity Schedule"}</definedName>
    <definedName name="wrn.Final._.Copy._3_2" hidden="1">{#N/A,#N/A,TRUE,"Assumptions";#N/A,#N/A,TRUE,"Financial  Statements";#N/A,#N/A,TRUE,"Unl. Free CF Valuation ";#N/A,#N/A,TRUE,"Funding Schedule";#N/A,#N/A,TRUE,"High Yield &amp; Equity Schedule"}</definedName>
    <definedName name="wrn.Final._.Copy._3_3" hidden="1">{#N/A,#N/A,TRUE,"Assumptions";#N/A,#N/A,TRUE,"Financial  Statements";#N/A,#N/A,TRUE,"Unl. Free CF Valuation ";#N/A,#N/A,TRUE,"Funding Schedule";#N/A,#N/A,TRUE,"High Yield &amp; Equity Schedule"}</definedName>
    <definedName name="wrn.Final._.Copy._3_4" hidden="1">{#N/A,#N/A,TRUE,"Assumptions";#N/A,#N/A,TRUE,"Financial  Statements";#N/A,#N/A,TRUE,"Unl. Free CF Valuation ";#N/A,#N/A,TRUE,"Funding Schedule";#N/A,#N/A,TRUE,"High Yield &amp; Equity Schedule"}</definedName>
    <definedName name="wrn.Final._.Copy._3_5" hidden="1">{#N/A,#N/A,TRUE,"Assumptions";#N/A,#N/A,TRUE,"Financial  Statements";#N/A,#N/A,TRUE,"Unl. Free CF Valuation ";#N/A,#N/A,TRUE,"Funding Schedule";#N/A,#N/A,TRUE,"High Yield &amp; Equity Schedule"}</definedName>
    <definedName name="wrn.Final._.Copy._4" hidden="1">{#N/A,#N/A,TRUE,"Assumptions";#N/A,#N/A,TRUE,"Financial  Statements";#N/A,#N/A,TRUE,"Unl. Free CF Valuation ";#N/A,#N/A,TRUE,"Funding Schedule";#N/A,#N/A,TRUE,"High Yield &amp; Equity Schedule"}</definedName>
    <definedName name="wrn.Final._.Copy._4_1" hidden="1">{#N/A,#N/A,TRUE,"Assumptions";#N/A,#N/A,TRUE,"Financial  Statements";#N/A,#N/A,TRUE,"Unl. Free CF Valuation ";#N/A,#N/A,TRUE,"Funding Schedule";#N/A,#N/A,TRUE,"High Yield &amp; Equity Schedule"}</definedName>
    <definedName name="wrn.Final._.Copy._4_2" hidden="1">{#N/A,#N/A,TRUE,"Assumptions";#N/A,#N/A,TRUE,"Financial  Statements";#N/A,#N/A,TRUE,"Unl. Free CF Valuation ";#N/A,#N/A,TRUE,"Funding Schedule";#N/A,#N/A,TRUE,"High Yield &amp; Equity Schedule"}</definedName>
    <definedName name="wrn.Final._.Copy._4_3" hidden="1">{#N/A,#N/A,TRUE,"Assumptions";#N/A,#N/A,TRUE,"Financial  Statements";#N/A,#N/A,TRUE,"Unl. Free CF Valuation ";#N/A,#N/A,TRUE,"Funding Schedule";#N/A,#N/A,TRUE,"High Yield &amp; Equity Schedule"}</definedName>
    <definedName name="wrn.Final._.Copy._4_4" hidden="1">{#N/A,#N/A,TRUE,"Assumptions";#N/A,#N/A,TRUE,"Financial  Statements";#N/A,#N/A,TRUE,"Unl. Free CF Valuation ";#N/A,#N/A,TRUE,"Funding Schedule";#N/A,#N/A,TRUE,"High Yield &amp; Equity Schedule"}</definedName>
    <definedName name="wrn.Final._.Copy._4_5" hidden="1">{#N/A,#N/A,TRUE,"Assumptions";#N/A,#N/A,TRUE,"Financial  Statements";#N/A,#N/A,TRUE,"Unl. Free CF Valuation ";#N/A,#N/A,TRUE,"Funding Schedule";#N/A,#N/A,TRUE,"High Yield &amp; Equity Schedule"}</definedName>
    <definedName name="wrn.Final._.Copy._5" hidden="1">{#N/A,#N/A,TRUE,"Assumptions";#N/A,#N/A,TRUE,"Financial  Statements";#N/A,#N/A,TRUE,"Unl. Free CF Valuation ";#N/A,#N/A,TRUE,"Funding Schedule";#N/A,#N/A,TRUE,"High Yield &amp; Equity Schedule"}</definedName>
    <definedName name="wrn.Final._.Copy._5_1" hidden="1">{#N/A,#N/A,TRUE,"Assumptions";#N/A,#N/A,TRUE,"Financial  Statements";#N/A,#N/A,TRUE,"Unl. Free CF Valuation ";#N/A,#N/A,TRUE,"Funding Schedule";#N/A,#N/A,TRUE,"High Yield &amp; Equity Schedule"}</definedName>
    <definedName name="wrn.Final._.Copy._5_2" hidden="1">{#N/A,#N/A,TRUE,"Assumptions";#N/A,#N/A,TRUE,"Financial  Statements";#N/A,#N/A,TRUE,"Unl. Free CF Valuation ";#N/A,#N/A,TRUE,"Funding Schedule";#N/A,#N/A,TRUE,"High Yield &amp; Equity Schedule"}</definedName>
    <definedName name="wrn.Final._.Copy._5_3" hidden="1">{#N/A,#N/A,TRUE,"Assumptions";#N/A,#N/A,TRUE,"Financial  Statements";#N/A,#N/A,TRUE,"Unl. Free CF Valuation ";#N/A,#N/A,TRUE,"Funding Schedule";#N/A,#N/A,TRUE,"High Yield &amp; Equity Schedule"}</definedName>
    <definedName name="wrn.Final._.Copy._5_4" hidden="1">{#N/A,#N/A,TRUE,"Assumptions";#N/A,#N/A,TRUE,"Financial  Statements";#N/A,#N/A,TRUE,"Unl. Free CF Valuation ";#N/A,#N/A,TRUE,"Funding Schedule";#N/A,#N/A,TRUE,"High Yield &amp; Equity Schedule"}</definedName>
    <definedName name="wrn.Final._.Copy._5_5" hidden="1">{#N/A,#N/A,TRUE,"Assumptions";#N/A,#N/A,TRUE,"Financial  Statements";#N/A,#N/A,TRUE,"Unl. Free CF Valuation ";#N/A,#N/A,TRUE,"Funding Schedule";#N/A,#N/A,TRUE,"High Yield &amp; Equity Schedule"}</definedName>
    <definedName name="wrn.Finals." hidden="1">{#N/A,#N/A,FALSE,"Summary";#N/A,#N/A,FALSE,"Process";#N/A,#N/A,FALSE,"Utility";#N/A,#N/A,FALSE,"Crude Tanks";#N/A,#N/A,FALSE,"Product"}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assessment." hidden="1">{#N/A,#N/A,TRUE,"Cover letter";#N/A,#N/A,TRUE,"Definitions";#N/A,#N/A,TRUE,"financial data";#N/A,#N/A,TRUE,"general data"}</definedName>
    <definedName name="wrn.financial._.model." hidden="1">{#N/A,#N/A,FALSE,"Financials";#N/A,#N/A,FALSE,"B.S.";#N/A,#N/A,FALSE,"Costs";#N/A,#N/A,FALSE,"Fixed Assets";#N/A,#N/A,FALSE,"DCF";#N/A,#N/A,FALSE,"AVP"}</definedName>
    <definedName name="wrn.Financial._.Output." hidden="1">{"P and L",#N/A,FALSE,"Financial Output";"Cashflow",#N/A,FALSE,"Financial Output";"Balance Sheet",#N/A,FALSE,"Financial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UMMARY." hidden="1">{"FINSUM",#N/A,FALSE,"SUMMARY"}</definedName>
    <definedName name="wrn.FINANCIAL._.SUMMARY._.ALL." hidden="1">{"fin sum us",#N/A,FALSE,"Financial Summ";"fin sum ex",#N/A,FALSE,"Financial Summ";"fin sum other",#N/A,FALSE,"Financial Summ";"fin sum ww",#N/A,FALSE,"Financial Summ"}</definedName>
    <definedName name="wrn.FINANCIAL._.SUMMARY._.EX._.US." hidden="1">{"fin sum ex",#N/A,FALSE,"Financial Summ"}</definedName>
    <definedName name="wrn.FINANCIAL._.SUMMARY._.OTHER." hidden="1">{"fin sum other",#N/A,FALSE,"Financial Summ"}</definedName>
    <definedName name="wrn.FINANCIAL._.SUMMARY._.US." hidden="1">{"fin sum us",#N/A,FALSE,"Financial Summ"}</definedName>
    <definedName name="wrn.FINANCIAL._.SUMMARY._.WW." hidden="1">{"fin sum ww",#N/A,FALSE,"Financial Summ"}</definedName>
    <definedName name="wrn.FINANCIAL_STATATMENTS_DOLLAR." hidden="1">{#N/A,#N/A,FALSE,"Balance_sheet$";#N/A,#N/A,FALSE,"Statement_of_op$";#N/A,#N/A,FALSE,"Shareholders_equity$"}</definedName>
    <definedName name="wrn.FINANCIAL_STATMENTS_NIS." hidden="1">{#N/A,#N/A,FALSE,"Balance_sheetNIS";#N/A,#N/A,FALSE,"Statement_of_opNIS";#N/A,#N/A,FALSE,"Shareholders_equityNIS"}</definedName>
    <definedName name="wrn.Financials." hidden="1">{#N/A,#N/A,TRUE,"Income Statement";#N/A,#N/A,TRUE,"Balance Sheet";#N/A,#N/A,TRUE,"Cash Flow"}</definedName>
    <definedName name="wrn.Financials._.for._.PPM." hidden="1">{"Cover",#N/A,FALSE,"Cover";"Income Statement",#N/A,FALSE,"IncStmt";"Balance Sheet",#N/A,FALSE,"BalSht";"Cash Flow",#N/A,FALSE,"CashFlow";"Footnotes",#N/A,FALSE,"Footnotes"}</definedName>
    <definedName name="wrn.Financials._.for._.PPM._1" hidden="1">{"Cover",#N/A,FALSE,"Cover";"Income Statement",#N/A,FALSE,"IncStmt";"Balance Sheet",#N/A,FALSE,"BalSht";"Cash Flow",#N/A,FALSE,"CashFlow";"Footnotes",#N/A,FALSE,"Footnotes"}</definedName>
    <definedName name="wrn.Financials._.YTD." hidden="1">{"YTD",#N/A,FALSE,"Consolidated"}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cials_long._1_1" hidden="1">{"IS",#N/A,FALSE,"Financials2 (Expanded)";"bsa",#N/A,FALSE,"Financials2 (Expanded)";"BS",#N/A,FALSE,"Financials2 (Expanded)";"CF",#N/A,FALSE,"Financials2 (Expanded)"}</definedName>
    <definedName name="wrn.Financials_long._1_2" hidden="1">{"IS",#N/A,FALSE,"Financials2 (Expanded)";"bsa",#N/A,FALSE,"Financials2 (Expanded)";"BS",#N/A,FALSE,"Financials2 (Expanded)";"CF",#N/A,FALSE,"Financials2 (Expanded)"}</definedName>
    <definedName name="wrn.Financials_long._1_3" hidden="1">{"IS",#N/A,FALSE,"Financials2 (Expanded)";"bsa",#N/A,FALSE,"Financials2 (Expanded)";"BS",#N/A,FALSE,"Financials2 (Expanded)";"CF",#N/A,FALSE,"Financials2 (Expanded)"}</definedName>
    <definedName name="wrn.Financials_long._1_4" hidden="1">{"IS",#N/A,FALSE,"Financials2 (Expanded)";"bsa",#N/A,FALSE,"Financials2 (Expanded)";"BS",#N/A,FALSE,"Financials2 (Expanded)";"CF",#N/A,FALSE,"Financials2 (Expanded)"}</definedName>
    <definedName name="wrn.Financials_long._1_5" hidden="1">{"IS",#N/A,FALSE,"Financials2 (Expanded)";"bsa",#N/A,FALSE,"Financials2 (Expanded)";"BS",#N/A,FALSE,"Financials2 (Expanded)";"CF",#N/A,FALSE,"Financials2 (Expanded)"}</definedName>
    <definedName name="wrn.Financials_long._2" hidden="1">{"IS",#N/A,FALSE,"Financials2 (Expanded)";"bsa",#N/A,FALSE,"Financials2 (Expanded)";"BS",#N/A,FALSE,"Financials2 (Expanded)";"CF",#N/A,FALSE,"Financials2 (Expanded)"}</definedName>
    <definedName name="wrn.Financials_long._2_1" hidden="1">{"IS",#N/A,FALSE,"Financials2 (Expanded)";"bsa",#N/A,FALSE,"Financials2 (Expanded)";"BS",#N/A,FALSE,"Financials2 (Expanded)";"CF",#N/A,FALSE,"Financials2 (Expanded)"}</definedName>
    <definedName name="wrn.Financials_long._2_2" hidden="1">{"IS",#N/A,FALSE,"Financials2 (Expanded)";"bsa",#N/A,FALSE,"Financials2 (Expanded)";"BS",#N/A,FALSE,"Financials2 (Expanded)";"CF",#N/A,FALSE,"Financials2 (Expanded)"}</definedName>
    <definedName name="wrn.Financials_long._2_3" hidden="1">{"IS",#N/A,FALSE,"Financials2 (Expanded)";"bsa",#N/A,FALSE,"Financials2 (Expanded)";"BS",#N/A,FALSE,"Financials2 (Expanded)";"CF",#N/A,FALSE,"Financials2 (Expanded)"}</definedName>
    <definedName name="wrn.Financials_long._2_4" hidden="1">{"IS",#N/A,FALSE,"Financials2 (Expanded)";"bsa",#N/A,FALSE,"Financials2 (Expanded)";"BS",#N/A,FALSE,"Financials2 (Expanded)";"CF",#N/A,FALSE,"Financials2 (Expanded)"}</definedName>
    <definedName name="wrn.Financials_long._2_5" hidden="1">{"IS",#N/A,FALSE,"Financials2 (Expanded)";"bsa",#N/A,FALSE,"Financials2 (Expanded)";"BS",#N/A,FALSE,"Financials2 (Expanded)";"CF",#N/A,FALSE,"Financials2 (Expanded)"}</definedName>
    <definedName name="wrn.Financials_long._3" hidden="1">{"IS",#N/A,FALSE,"Financials2 (Expanded)";"bsa",#N/A,FALSE,"Financials2 (Expanded)";"BS",#N/A,FALSE,"Financials2 (Expanded)";"CF",#N/A,FALSE,"Financials2 (Expanded)"}</definedName>
    <definedName name="wrn.Financials_long._3_1" hidden="1">{"IS",#N/A,FALSE,"Financials2 (Expanded)";"bsa",#N/A,FALSE,"Financials2 (Expanded)";"BS",#N/A,FALSE,"Financials2 (Expanded)";"CF",#N/A,FALSE,"Financials2 (Expanded)"}</definedName>
    <definedName name="wrn.Financials_long._3_2" hidden="1">{"IS",#N/A,FALSE,"Financials2 (Expanded)";"bsa",#N/A,FALSE,"Financials2 (Expanded)";"BS",#N/A,FALSE,"Financials2 (Expanded)";"CF",#N/A,FALSE,"Financials2 (Expanded)"}</definedName>
    <definedName name="wrn.Financials_long._3_3" hidden="1">{"IS",#N/A,FALSE,"Financials2 (Expanded)";"bsa",#N/A,FALSE,"Financials2 (Expanded)";"BS",#N/A,FALSE,"Financials2 (Expanded)";"CF",#N/A,FALSE,"Financials2 (Expanded)"}</definedName>
    <definedName name="wrn.Financials_long._3_4" hidden="1">{"IS",#N/A,FALSE,"Financials2 (Expanded)";"bsa",#N/A,FALSE,"Financials2 (Expanded)";"BS",#N/A,FALSE,"Financials2 (Expanded)";"CF",#N/A,FALSE,"Financials2 (Expanded)"}</definedName>
    <definedName name="wrn.Financials_long._3_5" hidden="1">{"IS",#N/A,FALSE,"Financials2 (Expanded)";"bsa",#N/A,FALSE,"Financials2 (Expanded)";"BS",#N/A,FALSE,"Financials2 (Expanded)";"CF",#N/A,FALSE,"Financials2 (Expanded)"}</definedName>
    <definedName name="wrn.Financials_long._4" hidden="1">{"IS",#N/A,FALSE,"Financials2 (Expanded)";"bsa",#N/A,FALSE,"Financials2 (Expanded)";"BS",#N/A,FALSE,"Financials2 (Expanded)";"CF",#N/A,FALSE,"Financials2 (Expanded)"}</definedName>
    <definedName name="wrn.Financials_long._4_1" hidden="1">{"IS",#N/A,FALSE,"Financials2 (Expanded)";"bsa",#N/A,FALSE,"Financials2 (Expanded)";"BS",#N/A,FALSE,"Financials2 (Expanded)";"CF",#N/A,FALSE,"Financials2 (Expanded)"}</definedName>
    <definedName name="wrn.Financials_long._4_2" hidden="1">{"IS",#N/A,FALSE,"Financials2 (Expanded)";"bsa",#N/A,FALSE,"Financials2 (Expanded)";"BS",#N/A,FALSE,"Financials2 (Expanded)";"CF",#N/A,FALSE,"Financials2 (Expanded)"}</definedName>
    <definedName name="wrn.Financials_long._4_3" hidden="1">{"IS",#N/A,FALSE,"Financials2 (Expanded)";"bsa",#N/A,FALSE,"Financials2 (Expanded)";"BS",#N/A,FALSE,"Financials2 (Expanded)";"CF",#N/A,FALSE,"Financials2 (Expanded)"}</definedName>
    <definedName name="wrn.Financials_long._4_4" hidden="1">{"IS",#N/A,FALSE,"Financials2 (Expanded)";"bsa",#N/A,FALSE,"Financials2 (Expanded)";"BS",#N/A,FALSE,"Financials2 (Expanded)";"CF",#N/A,FALSE,"Financials2 (Expanded)"}</definedName>
    <definedName name="wrn.Financials_long._4_5" hidden="1">{"IS",#N/A,FALSE,"Financials2 (Expanded)";"bsa",#N/A,FALSE,"Financials2 (Expanded)";"BS",#N/A,FALSE,"Financials2 (Expanded)";"CF",#N/A,FALSE,"Financials2 (Expanded)"}</definedName>
    <definedName name="wrn.Financials_long._5" hidden="1">{"IS",#N/A,FALSE,"Financials2 (Expanded)";"bsa",#N/A,FALSE,"Financials2 (Expanded)";"BS",#N/A,FALSE,"Financials2 (Expanded)";"CF",#N/A,FALSE,"Financials2 (Expanded)"}</definedName>
    <definedName name="wrn.Financials_long._5_1" hidden="1">{"IS",#N/A,FALSE,"Financials2 (Expanded)";"bsa",#N/A,FALSE,"Financials2 (Expanded)";"BS",#N/A,FALSE,"Financials2 (Expanded)";"CF",#N/A,FALSE,"Financials2 (Expanded)"}</definedName>
    <definedName name="wrn.Financials_long._5_2" hidden="1">{"IS",#N/A,FALSE,"Financials2 (Expanded)";"bsa",#N/A,FALSE,"Financials2 (Expanded)";"BS",#N/A,FALSE,"Financials2 (Expanded)";"CF",#N/A,FALSE,"Financials2 (Expanded)"}</definedName>
    <definedName name="wrn.Financials_long._5_3" hidden="1">{"IS",#N/A,FALSE,"Financials2 (Expanded)";"bsa",#N/A,FALSE,"Financials2 (Expanded)";"BS",#N/A,FALSE,"Financials2 (Expanded)";"CF",#N/A,FALSE,"Financials2 (Expanded)"}</definedName>
    <definedName name="wrn.Financials_long._5_4" hidden="1">{"IS",#N/A,FALSE,"Financials2 (Expanded)";"bsa",#N/A,FALSE,"Financials2 (Expanded)";"BS",#N/A,FALSE,"Financials2 (Expanded)";"CF",#N/A,FALSE,"Financials2 (Expanded)"}</definedName>
    <definedName name="wrn.Financials_long._5_5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stat." hidden="1">{"ass",#N/A,FALSE,"finstat";"inc",#N/A,FALSE,"finstat";"bs",#N/A,FALSE,"finstat";"cf",#N/A,FALSE,"finstat";"ratios",#N/A,FALSE,"finstat"}</definedName>
    <definedName name="wrn.First._.Grap._.on._.Things." hidden="1">{#N/A,#N/A,FALSE,"Overview"}</definedName>
    <definedName name="wrn.First._.Report.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rn.first2." hidden="1">{#N/A,#N/A,FALSE,"sum-don";#N/A,#N/A,FALSE,"inc-don"}</definedName>
    <definedName name="wrn.first2._1" hidden="1">{#N/A,#N/A,FALSE,"sum-don";#N/A,#N/A,FALSE,"inc-don"}</definedName>
    <definedName name="wrn.first2._1_1" hidden="1">{#N/A,#N/A,FALSE,"sum-don";#N/A,#N/A,FALSE,"inc-don"}</definedName>
    <definedName name="wrn.first2._1_2" hidden="1">{#N/A,#N/A,FALSE,"sum-don";#N/A,#N/A,FALSE,"inc-don"}</definedName>
    <definedName name="wrn.first2._1_3" hidden="1">{#N/A,#N/A,FALSE,"sum-don";#N/A,#N/A,FALSE,"inc-don"}</definedName>
    <definedName name="wrn.first2._1_4" hidden="1">{#N/A,#N/A,FALSE,"sum-don";#N/A,#N/A,FALSE,"inc-don"}</definedName>
    <definedName name="wrn.first2._1_5" hidden="1">{#N/A,#N/A,FALSE,"sum-don";#N/A,#N/A,FALSE,"inc-don"}</definedName>
    <definedName name="wrn.first2._2" hidden="1">{#N/A,#N/A,FALSE,"sum-don";#N/A,#N/A,FALSE,"inc-don"}</definedName>
    <definedName name="wrn.first2._2_1" hidden="1">{#N/A,#N/A,FALSE,"sum-don";#N/A,#N/A,FALSE,"inc-don"}</definedName>
    <definedName name="wrn.first2._2_2" hidden="1">{#N/A,#N/A,FALSE,"sum-don";#N/A,#N/A,FALSE,"inc-don"}</definedName>
    <definedName name="wrn.first2._2_3" hidden="1">{#N/A,#N/A,FALSE,"sum-don";#N/A,#N/A,FALSE,"inc-don"}</definedName>
    <definedName name="wrn.first2._2_4" hidden="1">{#N/A,#N/A,FALSE,"sum-don";#N/A,#N/A,FALSE,"inc-don"}</definedName>
    <definedName name="wrn.first2._2_5" hidden="1">{#N/A,#N/A,FALSE,"sum-don";#N/A,#N/A,FALSE,"inc-don"}</definedName>
    <definedName name="wrn.first2._3" hidden="1">{#N/A,#N/A,FALSE,"sum-don";#N/A,#N/A,FALSE,"inc-don"}</definedName>
    <definedName name="wrn.first2._3_1" hidden="1">{#N/A,#N/A,FALSE,"sum-don";#N/A,#N/A,FALSE,"inc-don"}</definedName>
    <definedName name="wrn.first2._3_2" hidden="1">{#N/A,#N/A,FALSE,"sum-don";#N/A,#N/A,FALSE,"inc-don"}</definedName>
    <definedName name="wrn.first2._3_3" hidden="1">{#N/A,#N/A,FALSE,"sum-don";#N/A,#N/A,FALSE,"inc-don"}</definedName>
    <definedName name="wrn.first2._3_4" hidden="1">{#N/A,#N/A,FALSE,"sum-don";#N/A,#N/A,FALSE,"inc-don"}</definedName>
    <definedName name="wrn.first2._3_5" hidden="1">{#N/A,#N/A,FALSE,"sum-don";#N/A,#N/A,FALSE,"inc-don"}</definedName>
    <definedName name="wrn.first2._4" hidden="1">{#N/A,#N/A,FALSE,"sum-don";#N/A,#N/A,FALSE,"inc-don"}</definedName>
    <definedName name="wrn.first2._4_1" hidden="1">{#N/A,#N/A,FALSE,"sum-don";#N/A,#N/A,FALSE,"inc-don"}</definedName>
    <definedName name="wrn.first2._4_2" hidden="1">{#N/A,#N/A,FALSE,"sum-don";#N/A,#N/A,FALSE,"inc-don"}</definedName>
    <definedName name="wrn.first2._4_3" hidden="1">{#N/A,#N/A,FALSE,"sum-don";#N/A,#N/A,FALSE,"inc-don"}</definedName>
    <definedName name="wrn.first2._4_4" hidden="1">{#N/A,#N/A,FALSE,"sum-don";#N/A,#N/A,FALSE,"inc-don"}</definedName>
    <definedName name="wrn.first2._4_5" hidden="1">{#N/A,#N/A,FALSE,"sum-don";#N/A,#N/A,FALSE,"inc-don"}</definedName>
    <definedName name="wrn.first2._5" hidden="1">{#N/A,#N/A,FALSE,"sum-don";#N/A,#N/A,FALSE,"inc-don"}</definedName>
    <definedName name="wrn.first2._5_1" hidden="1">{#N/A,#N/A,FALSE,"sum-don";#N/A,#N/A,FALSE,"inc-don"}</definedName>
    <definedName name="wrn.first2._5_2" hidden="1">{#N/A,#N/A,FALSE,"sum-don";#N/A,#N/A,FALSE,"inc-don"}</definedName>
    <definedName name="wrn.first2._5_3" hidden="1">{#N/A,#N/A,FALSE,"sum-don";#N/A,#N/A,FALSE,"inc-don"}</definedName>
    <definedName name="wrn.first2._5_4" hidden="1">{#N/A,#N/A,FALSE,"sum-don";#N/A,#N/A,FALSE,"inc-don"}</definedName>
    <definedName name="wrn.first2._5_5" hidden="1">{#N/A,#N/A,FALSE,"sum-don";#N/A,#N/A,FALSE,"inc-don"}</definedName>
    <definedName name="wrn.first3." hidden="1">{#N/A,#N/A,FALSE,"Summary";#N/A,#N/A,FALSE,"proj1";#N/A,#N/A,FALSE,"proj2"}</definedName>
    <definedName name="wrn.first3._1" hidden="1">{#N/A,#N/A,FALSE,"Summary";#N/A,#N/A,FALSE,"proj1";#N/A,#N/A,FALSE,"proj2"}</definedName>
    <definedName name="wrn.first3._1_1" hidden="1">{#N/A,#N/A,FALSE,"Summary";#N/A,#N/A,FALSE,"proj1";#N/A,#N/A,FALSE,"proj2"}</definedName>
    <definedName name="wrn.first3._1_2" hidden="1">{#N/A,#N/A,FALSE,"Summary";#N/A,#N/A,FALSE,"proj1";#N/A,#N/A,FALSE,"proj2"}</definedName>
    <definedName name="wrn.first3._1_3" hidden="1">{#N/A,#N/A,FALSE,"Summary";#N/A,#N/A,FALSE,"proj1";#N/A,#N/A,FALSE,"proj2"}</definedName>
    <definedName name="wrn.first3._1_4" hidden="1">{#N/A,#N/A,FALSE,"Summary";#N/A,#N/A,FALSE,"proj1";#N/A,#N/A,FALSE,"proj2"}</definedName>
    <definedName name="wrn.first3._1_5" hidden="1">{#N/A,#N/A,FALSE,"Summary";#N/A,#N/A,FALSE,"proj1";#N/A,#N/A,FALSE,"proj2"}</definedName>
    <definedName name="wrn.first3._2" hidden="1">{#N/A,#N/A,FALSE,"Summary";#N/A,#N/A,FALSE,"proj1";#N/A,#N/A,FALSE,"proj2"}</definedName>
    <definedName name="wrn.first3._2_1" hidden="1">{#N/A,#N/A,FALSE,"Summary";#N/A,#N/A,FALSE,"proj1";#N/A,#N/A,FALSE,"proj2"}</definedName>
    <definedName name="wrn.first3._2_2" hidden="1">{#N/A,#N/A,FALSE,"Summary";#N/A,#N/A,FALSE,"proj1";#N/A,#N/A,FALSE,"proj2"}</definedName>
    <definedName name="wrn.first3._2_3" hidden="1">{#N/A,#N/A,FALSE,"Summary";#N/A,#N/A,FALSE,"proj1";#N/A,#N/A,FALSE,"proj2"}</definedName>
    <definedName name="wrn.first3._2_4" hidden="1">{#N/A,#N/A,FALSE,"Summary";#N/A,#N/A,FALSE,"proj1";#N/A,#N/A,FALSE,"proj2"}</definedName>
    <definedName name="wrn.first3._2_5" hidden="1">{#N/A,#N/A,FALSE,"Summary";#N/A,#N/A,FALSE,"proj1";#N/A,#N/A,FALSE,"proj2"}</definedName>
    <definedName name="wrn.first3._3" hidden="1">{#N/A,#N/A,FALSE,"Summary";#N/A,#N/A,FALSE,"proj1";#N/A,#N/A,FALSE,"proj2"}</definedName>
    <definedName name="wrn.first3._3_1" hidden="1">{#N/A,#N/A,FALSE,"Summary";#N/A,#N/A,FALSE,"proj1";#N/A,#N/A,FALSE,"proj2"}</definedName>
    <definedName name="wrn.first3._3_2" hidden="1">{#N/A,#N/A,FALSE,"Summary";#N/A,#N/A,FALSE,"proj1";#N/A,#N/A,FALSE,"proj2"}</definedName>
    <definedName name="wrn.first3._3_3" hidden="1">{#N/A,#N/A,FALSE,"Summary";#N/A,#N/A,FALSE,"proj1";#N/A,#N/A,FALSE,"proj2"}</definedName>
    <definedName name="wrn.first3._3_4" hidden="1">{#N/A,#N/A,FALSE,"Summary";#N/A,#N/A,FALSE,"proj1";#N/A,#N/A,FALSE,"proj2"}</definedName>
    <definedName name="wrn.first3._3_5" hidden="1">{#N/A,#N/A,FALSE,"Summary";#N/A,#N/A,FALSE,"proj1";#N/A,#N/A,FALSE,"proj2"}</definedName>
    <definedName name="wrn.first3._4" hidden="1">{#N/A,#N/A,FALSE,"Summary";#N/A,#N/A,FALSE,"proj1";#N/A,#N/A,FALSE,"proj2"}</definedName>
    <definedName name="wrn.first3._4_1" hidden="1">{#N/A,#N/A,FALSE,"Summary";#N/A,#N/A,FALSE,"proj1";#N/A,#N/A,FALSE,"proj2"}</definedName>
    <definedName name="wrn.first3._4_2" hidden="1">{#N/A,#N/A,FALSE,"Summary";#N/A,#N/A,FALSE,"proj1";#N/A,#N/A,FALSE,"proj2"}</definedName>
    <definedName name="wrn.first3._4_3" hidden="1">{#N/A,#N/A,FALSE,"Summary";#N/A,#N/A,FALSE,"proj1";#N/A,#N/A,FALSE,"proj2"}</definedName>
    <definedName name="wrn.first3._4_4" hidden="1">{#N/A,#N/A,FALSE,"Summary";#N/A,#N/A,FALSE,"proj1";#N/A,#N/A,FALSE,"proj2"}</definedName>
    <definedName name="wrn.first3._4_5" hidden="1">{#N/A,#N/A,FALSE,"Summary";#N/A,#N/A,FALSE,"proj1";#N/A,#N/A,FALSE,"proj2"}</definedName>
    <definedName name="wrn.first3._5" hidden="1">{#N/A,#N/A,FALSE,"Summary";#N/A,#N/A,FALSE,"proj1";#N/A,#N/A,FALSE,"proj2"}</definedName>
    <definedName name="wrn.first3._5_1" hidden="1">{#N/A,#N/A,FALSE,"Summary";#N/A,#N/A,FALSE,"proj1";#N/A,#N/A,FALSE,"proj2"}</definedName>
    <definedName name="wrn.first3._5_2" hidden="1">{#N/A,#N/A,FALSE,"Summary";#N/A,#N/A,FALSE,"proj1";#N/A,#N/A,FALSE,"proj2"}</definedName>
    <definedName name="wrn.first3._5_3" hidden="1">{#N/A,#N/A,FALSE,"Summary";#N/A,#N/A,FALSE,"proj1";#N/A,#N/A,FALSE,"proj2"}</definedName>
    <definedName name="wrn.first3._5_4" hidden="1">{#N/A,#N/A,FALSE,"Summary";#N/A,#N/A,FALSE,"proj1";#N/A,#N/A,FALSE,"proj2"}</definedName>
    <definedName name="wrn.first3._5_5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4._1_1" hidden="1">{#N/A,#N/A,FALSE,"Summary";#N/A,#N/A,FALSE,"proj1";#N/A,#N/A,FALSE,"proj2";#N/A,#N/A,FALSE,"DCF"}</definedName>
    <definedName name="wrn.first4._1_2" hidden="1">{#N/A,#N/A,FALSE,"Summary";#N/A,#N/A,FALSE,"proj1";#N/A,#N/A,FALSE,"proj2";#N/A,#N/A,FALSE,"DCF"}</definedName>
    <definedName name="wrn.first4._1_3" hidden="1">{#N/A,#N/A,FALSE,"Summary";#N/A,#N/A,FALSE,"proj1";#N/A,#N/A,FALSE,"proj2";#N/A,#N/A,FALSE,"DCF"}</definedName>
    <definedName name="wrn.first4._1_4" hidden="1">{#N/A,#N/A,FALSE,"Summary";#N/A,#N/A,FALSE,"proj1";#N/A,#N/A,FALSE,"proj2";#N/A,#N/A,FALSE,"DCF"}</definedName>
    <definedName name="wrn.first4._1_5" hidden="1">{#N/A,#N/A,FALSE,"Summary";#N/A,#N/A,FALSE,"proj1";#N/A,#N/A,FALSE,"proj2";#N/A,#N/A,FALSE,"DCF"}</definedName>
    <definedName name="wrn.first4._2" hidden="1">{#N/A,#N/A,FALSE,"Summary";#N/A,#N/A,FALSE,"proj1";#N/A,#N/A,FALSE,"proj2";#N/A,#N/A,FALSE,"DCF"}</definedName>
    <definedName name="wrn.first4._2_1" hidden="1">{#N/A,#N/A,FALSE,"Summary";#N/A,#N/A,FALSE,"proj1";#N/A,#N/A,FALSE,"proj2";#N/A,#N/A,FALSE,"DCF"}</definedName>
    <definedName name="wrn.first4._2_2" hidden="1">{#N/A,#N/A,FALSE,"Summary";#N/A,#N/A,FALSE,"proj1";#N/A,#N/A,FALSE,"proj2";#N/A,#N/A,FALSE,"DCF"}</definedName>
    <definedName name="wrn.first4._2_3" hidden="1">{#N/A,#N/A,FALSE,"Summary";#N/A,#N/A,FALSE,"proj1";#N/A,#N/A,FALSE,"proj2";#N/A,#N/A,FALSE,"DCF"}</definedName>
    <definedName name="wrn.first4._2_4" hidden="1">{#N/A,#N/A,FALSE,"Summary";#N/A,#N/A,FALSE,"proj1";#N/A,#N/A,FALSE,"proj2";#N/A,#N/A,FALSE,"DCF"}</definedName>
    <definedName name="wrn.first4._2_5" hidden="1">{#N/A,#N/A,FALSE,"Summary";#N/A,#N/A,FALSE,"proj1";#N/A,#N/A,FALSE,"proj2";#N/A,#N/A,FALSE,"DCF"}</definedName>
    <definedName name="wrn.first4._3" hidden="1">{#N/A,#N/A,FALSE,"Summary";#N/A,#N/A,FALSE,"proj1";#N/A,#N/A,FALSE,"proj2";#N/A,#N/A,FALSE,"DCF"}</definedName>
    <definedName name="wrn.first4._3_1" hidden="1">{#N/A,#N/A,FALSE,"Summary";#N/A,#N/A,FALSE,"proj1";#N/A,#N/A,FALSE,"proj2";#N/A,#N/A,FALSE,"DCF"}</definedName>
    <definedName name="wrn.first4._3_2" hidden="1">{#N/A,#N/A,FALSE,"Summary";#N/A,#N/A,FALSE,"proj1";#N/A,#N/A,FALSE,"proj2";#N/A,#N/A,FALSE,"DCF"}</definedName>
    <definedName name="wrn.first4._3_3" hidden="1">{#N/A,#N/A,FALSE,"Summary";#N/A,#N/A,FALSE,"proj1";#N/A,#N/A,FALSE,"proj2";#N/A,#N/A,FALSE,"DCF"}</definedName>
    <definedName name="wrn.first4._3_4" hidden="1">{#N/A,#N/A,FALSE,"Summary";#N/A,#N/A,FALSE,"proj1";#N/A,#N/A,FALSE,"proj2";#N/A,#N/A,FALSE,"DCF"}</definedName>
    <definedName name="wrn.first4._3_5" hidden="1">{#N/A,#N/A,FALSE,"Summary";#N/A,#N/A,FALSE,"proj1";#N/A,#N/A,FALSE,"proj2";#N/A,#N/A,FALSE,"DCF"}</definedName>
    <definedName name="wrn.first4._4" hidden="1">{#N/A,#N/A,FALSE,"Summary";#N/A,#N/A,FALSE,"proj1";#N/A,#N/A,FALSE,"proj2";#N/A,#N/A,FALSE,"DCF"}</definedName>
    <definedName name="wrn.first4._4_1" hidden="1">{#N/A,#N/A,FALSE,"Summary";#N/A,#N/A,FALSE,"proj1";#N/A,#N/A,FALSE,"proj2";#N/A,#N/A,FALSE,"DCF"}</definedName>
    <definedName name="wrn.first4._4_2" hidden="1">{#N/A,#N/A,FALSE,"Summary";#N/A,#N/A,FALSE,"proj1";#N/A,#N/A,FALSE,"proj2";#N/A,#N/A,FALSE,"DCF"}</definedName>
    <definedName name="wrn.first4._4_3" hidden="1">{#N/A,#N/A,FALSE,"Summary";#N/A,#N/A,FALSE,"proj1";#N/A,#N/A,FALSE,"proj2";#N/A,#N/A,FALSE,"DCF"}</definedName>
    <definedName name="wrn.first4._4_4" hidden="1">{#N/A,#N/A,FALSE,"Summary";#N/A,#N/A,FALSE,"proj1";#N/A,#N/A,FALSE,"proj2";#N/A,#N/A,FALSE,"DCF"}</definedName>
    <definedName name="wrn.first4._4_5" hidden="1">{#N/A,#N/A,FALSE,"Summary";#N/A,#N/A,FALSE,"proj1";#N/A,#N/A,FALSE,"proj2";#N/A,#N/A,FALSE,"DCF"}</definedName>
    <definedName name="wrn.first4._5" hidden="1">{#N/A,#N/A,FALSE,"Summary";#N/A,#N/A,FALSE,"proj1";#N/A,#N/A,FALSE,"proj2";#N/A,#N/A,FALSE,"DCF"}</definedName>
    <definedName name="wrn.first4._5_1" hidden="1">{#N/A,#N/A,FALSE,"Summary";#N/A,#N/A,FALSE,"proj1";#N/A,#N/A,FALSE,"proj2";#N/A,#N/A,FALSE,"DCF"}</definedName>
    <definedName name="wrn.first4._5_2" hidden="1">{#N/A,#N/A,FALSE,"Summary";#N/A,#N/A,FALSE,"proj1";#N/A,#N/A,FALSE,"proj2";#N/A,#N/A,FALSE,"DCF"}</definedName>
    <definedName name="wrn.first4._5_3" hidden="1">{#N/A,#N/A,FALSE,"Summary";#N/A,#N/A,FALSE,"proj1";#N/A,#N/A,FALSE,"proj2";#N/A,#N/A,FALSE,"DCF"}</definedName>
    <definedName name="wrn.first4._5_4" hidden="1">{#N/A,#N/A,FALSE,"Summary";#N/A,#N/A,FALSE,"proj1";#N/A,#N/A,FALSE,"proj2";#N/A,#N/A,FALSE,"DCF"}</definedName>
    <definedName name="wrn.first4._5_5" hidden="1">{#N/A,#N/A,FALSE,"Summary";#N/A,#N/A,FALSE,"proj1";#N/A,#N/A,FALSE,"proj2";#N/A,#N/A,FALSE,"DCF"}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s." hidden="1">{#N/A,#N/A,FALSE,"Cover";#N/A,#N/A,FALSE,"IncStmt";#N/A,#N/A,FALSE,"Balsht";#N/A,#N/A,FALSE,"Cashflow";#N/A,#N/A,FALSE,"SRI Revenues";#N/A,#N/A,FALSE,"Acquisitions";#N/A,#N/A,FALSE,"Franchise Fees";#N/A,#N/A,FALSE,"Royalties";#N/A,#N/A,FALSE,"POS Revenues";#N/A,#N/A,FALSE,"Expenses";#N/A,#N/A,FALSE,"CAPX";#N/A,#N/A,FALSE,"Amort";#N/A,#N/A,FALSE,"BSass";#N/A,#N/A,FALSE,"Interest"}</definedName>
    <definedName name="wrn.Five._.Year._.Record." hidden="1">{"Five Year Record",#N/A,FALSE,"Front and Back"}</definedName>
    <definedName name="wrn.FLAG._.Report." hidden="1">{"Summary",#N/A,TRUE,"Finmodel";"Financials",#N/A,TRUE,"Finmodel";"Division 1 Operations",#N/A,TRUE,"Finmodel";"NAV Returns Analysis",#N/A,TRUE,"Finmodel";"Returns Analysis",#N/A,TRUE,"Finmodel";"Back-Up Schedules",#N/A,TRUE,"Finmodel";"Valuation Matrix",#N/A,TRUE,"Valuation Matrix"}</definedName>
    <definedName name="wrn.Flash." hidden="1">{#N/A,#N/A,FALSE,"JKFLASH2";#N/A,#N/A,FALSE,"Page 4";#N/A,#N/A,FALSE,"page 3"}</definedName>
    <definedName name="wrn.Flash._.Result." hidden="1">{"Flash Result",#N/A,FALSE,"Flash Result"}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LUX._.REPORT." hidden="1">{#N/A,#N/A,FALSE,"FLUX"}</definedName>
    <definedName name="wrn.FOC._.Detail." hidden="1">{#N/A,#N/A,TRUE,"FOC_Product_Assumptions"}</definedName>
    <definedName name="wrn.Forecast." hidden="1">{#N/A,#N/A,FALSE,"Quarterly BS 01";#N/A,#N/A,FALSE,"Cons Balsheet01";#N/A,#N/A,FALSE,"Quarterly CF 01";#N/A,#N/A,FALSE,"Cash Flow 01";#N/A,#N/A,FALSE,"EARNINGS 01"}</definedName>
    <definedName name="wrn.Forecast._.FY02._.and._.FY03.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1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2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4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5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M1." hidden="1">{#N/A,#N/A,FALSE,"COMP"}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.only." hidden="1">{#N/A,#N/A,TRUE,"financial data";#N/A,#N/A,TRUE,"general data";#N/A,#N/A,TRUE,"order fulfillment"}</definedName>
    <definedName name="wrn.formulas." hidden="1">{"formulas",#N/A,FALSE,"Key Indicators"}</definedName>
    <definedName name="wrn.FOUR._.CASES.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EE." hidden="1">{#N/A,#N/A,FALSE,"FREE"}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{#N/A,#N/A,TRUE,"Julio";#N/A,#N/A,TRUE,"Agosto";#N/A,#N/A,TRUE,"BHCo";#N/A,#N/A,TRUE,"Abril";#N/A,#N/A,TRUE,"Pro Forma"}</definedName>
    <definedName name="wrn.Front._.Page." hidden="1">{"Front Page",#N/A,FALSE,"Front and Back"}</definedName>
    <definedName name="wrn.FSCT._.PCKG." hidden="1">{#N/A,#N/A,FALSE,"P&amp;L";#N/A,#N/A,FALSE,"Capital";#N/A,#N/A,FALSE,"Summary";#N/A,#N/A,FALSE,"VAR Rec";#N/A,#N/A,FALSE,"EBIT Rec"}</definedName>
    <definedName name="wrn.FSs." hidden="1">{#N/A,#N/A,FALSE,"BAL";#N/A,#N/A,FALSE,"ANN IS";#N/A,#N/A,FALSE,"ANN CF";#N/A,#N/A,FALSE,"ANN SE"}</definedName>
    <definedName name="wrn.FTS." hidden="1">{"FTS",#N/A,FALSE,"E"}</definedName>
    <definedName name="wrn.FTS._.PLANT._.BREAKUP." hidden="1">{"PLANT BREAKUP",#N/A,FALSE,"E"}</definedName>
    <definedName name="wrn.Ful._.Set." hidden="1">{"Bsheet",#N/A,FALSE,"Details";"P&amp;L",#N/A,FALSE,"Details";"Schedule",#N/A,FALSE,"Details";"Details",#N/A,FALSE,"Details"}</definedName>
    <definedName name="wrn.Full.">{"Comp1",#N/A,FALSE,"COMP";"Comp2",#N/A,FALSE,"COMP";"Comp3",#N/A,FALSE,"COMP";"Comp4",#N/A,FALSE,"COMP"}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1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hidden="1">{#N/A,#N/A,FALSE,"COVER";#N/A,#N/A,FALSE,"VALUATION";#N/A,#N/A,FALSE,"FORECAST";#N/A,#N/A,FALSE,"FY ANALYSIS ";#N/A,#N/A,FALSE," HY ANALYSIS"}</definedName>
    <definedName name="wrn.full._.report.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hidden="1">{#N/A,#N/A,FALSE,"COVER";#N/A,#N/A,FALSE,"VALUATION";#N/A,#N/A,FALSE,"FORECAST";#N/A,#N/A,FALSE,"FY ANALYSIS ";#N/A,#N/A,FALSE," HY ANALYSIS"}</definedName>
    <definedName name="wrn.full._.report.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" hidden="1">{#N/A,#N/A,FALSE,"COVER";#N/A,#N/A,FALSE,"VALUATION";#N/A,#N/A,FALSE,"FORECAST";#N/A,#N/A,FALSE,"FY ANALYSIS ";#N/A,#N/A,FALSE," HY ANALYSIS"}</definedName>
    <definedName name="wrn.full._.report.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" hidden="1">{#N/A,#N/A,FALSE,"COVER";#N/A,#N/A,FALSE,"VALUATION";#N/A,#N/A,FALSE,"FORECAST";#N/A,#N/A,FALSE,"FY ANALYSIS ";#N/A,#N/A,FALSE," HY ANALYSIS"}</definedName>
    <definedName name="wrn.full._.report.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" hidden="1">{#N/A,#N/A,FALSE,"COVER";#N/A,#N/A,FALSE,"VALUATION";#N/A,#N/A,FALSE,"FORECAST";#N/A,#N/A,FALSE,"FY ANALYSIS ";#N/A,#N/A,FALSE," HY ANALYSIS"}</definedName>
    <definedName name="wrn.full._.report.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et.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Year._.By._.Month." hidden="1">{"JanToDec",#N/A,FALSE,"Forecast"}</definedName>
    <definedName name="wrn.full._1" hidden="1">{"vi1",#N/A,FALSE,"Pagcc";"vi2",#N/A,FALSE,"Pagcc";"vi3",#N/A,FALSE,"Pagcc";"vi4",#N/A,FALSE,"Pagcc";"vi5",#N/A,FALSE,"Pagcc";#N/A,#N/A,FALSE,"Contribution"}</definedName>
    <definedName name="wrn.full._1_1" hidden="1">{"vi1",#N/A,FALSE,"Pagcc";"vi2",#N/A,FALSE,"Pagcc";"vi3",#N/A,FALSE,"Pagcc";"vi4",#N/A,FALSE,"Pagcc";"vi5",#N/A,FALSE,"Pagcc";#N/A,#N/A,FALSE,"Contribution"}</definedName>
    <definedName name="wrn.full._1_2" hidden="1">{"vi1",#N/A,FALSE,"Pagcc";"vi2",#N/A,FALSE,"Pagcc";"vi3",#N/A,FALSE,"Pagcc";"vi4",#N/A,FALSE,"Pagcc";"vi5",#N/A,FALSE,"Pagcc";#N/A,#N/A,FALSE,"Contribution"}</definedName>
    <definedName name="wrn.full._1_3" hidden="1">{"vi1",#N/A,FALSE,"Pagcc";"vi2",#N/A,FALSE,"Pagcc";"vi3",#N/A,FALSE,"Pagcc";"vi4",#N/A,FALSE,"Pagcc";"vi5",#N/A,FALSE,"Pagcc";#N/A,#N/A,FALSE,"Contribution"}</definedName>
    <definedName name="wrn.full._1_4" hidden="1">{"vi1",#N/A,FALSE,"Pagcc";"vi2",#N/A,FALSE,"Pagcc";"vi3",#N/A,FALSE,"Pagcc";"vi4",#N/A,FALSE,"Pagcc";"vi5",#N/A,FALSE,"Pagcc";#N/A,#N/A,FALSE,"Contribution"}</definedName>
    <definedName name="wrn.full._1_5" hidden="1">{"vi1",#N/A,FALSE,"Pagcc";"vi2",#N/A,FALSE,"Pagcc";"vi3",#N/A,FALSE,"Pagcc";"vi4",#N/A,FALSE,"Pagcc";"vi5",#N/A,FALSE,"Pagcc";#N/A,#N/A,FALSE,"Contribution"}</definedName>
    <definedName name="wrn.full._2" hidden="1">{"vi1",#N/A,FALSE,"Pagcc";"vi2",#N/A,FALSE,"Pagcc";"vi3",#N/A,FALSE,"Pagcc";"vi4",#N/A,FALSE,"Pagcc";"vi5",#N/A,FALSE,"Pagcc";#N/A,#N/A,FALSE,"Contribution"}</definedName>
    <definedName name="wrn.full._2_1" hidden="1">{"vi1",#N/A,FALSE,"Pagcc";"vi2",#N/A,FALSE,"Pagcc";"vi3",#N/A,FALSE,"Pagcc";"vi4",#N/A,FALSE,"Pagcc";"vi5",#N/A,FALSE,"Pagcc";#N/A,#N/A,FALSE,"Contribution"}</definedName>
    <definedName name="wrn.full._2_2" hidden="1">{"vi1",#N/A,FALSE,"Pagcc";"vi2",#N/A,FALSE,"Pagcc";"vi3",#N/A,FALSE,"Pagcc";"vi4",#N/A,FALSE,"Pagcc";"vi5",#N/A,FALSE,"Pagcc";#N/A,#N/A,FALSE,"Contribution"}</definedName>
    <definedName name="wrn.full._2_3" hidden="1">{"vi1",#N/A,FALSE,"Pagcc";"vi2",#N/A,FALSE,"Pagcc";"vi3",#N/A,FALSE,"Pagcc";"vi4",#N/A,FALSE,"Pagcc";"vi5",#N/A,FALSE,"Pagcc";#N/A,#N/A,FALSE,"Contribution"}</definedName>
    <definedName name="wrn.full._2_4" hidden="1">{"vi1",#N/A,FALSE,"Pagcc";"vi2",#N/A,FALSE,"Pagcc";"vi3",#N/A,FALSE,"Pagcc";"vi4",#N/A,FALSE,"Pagcc";"vi5",#N/A,FALSE,"Pagcc";#N/A,#N/A,FALSE,"Contribution"}</definedName>
    <definedName name="wrn.full._2_5" hidden="1">{"vi1",#N/A,FALSE,"Pagcc";"vi2",#N/A,FALSE,"Pagcc";"vi3",#N/A,FALSE,"Pagcc";"vi4",#N/A,FALSE,"Pagcc";"vi5",#N/A,FALSE,"Pagcc";#N/A,#N/A,FALSE,"Contribution"}</definedName>
    <definedName name="wrn.full._3" hidden="1">{"vi1",#N/A,FALSE,"Pagcc";"vi2",#N/A,FALSE,"Pagcc";"vi3",#N/A,FALSE,"Pagcc";"vi4",#N/A,FALSE,"Pagcc";"vi5",#N/A,FALSE,"Pagcc";#N/A,#N/A,FALSE,"Contribution"}</definedName>
    <definedName name="wrn.full._3_1" hidden="1">{"vi1",#N/A,FALSE,"Pagcc";"vi2",#N/A,FALSE,"Pagcc";"vi3",#N/A,FALSE,"Pagcc";"vi4",#N/A,FALSE,"Pagcc";"vi5",#N/A,FALSE,"Pagcc";#N/A,#N/A,FALSE,"Contribution"}</definedName>
    <definedName name="wrn.full._3_2" hidden="1">{"vi1",#N/A,FALSE,"Pagcc";"vi2",#N/A,FALSE,"Pagcc";"vi3",#N/A,FALSE,"Pagcc";"vi4",#N/A,FALSE,"Pagcc";"vi5",#N/A,FALSE,"Pagcc";#N/A,#N/A,FALSE,"Contribution"}</definedName>
    <definedName name="wrn.full._3_3" hidden="1">{"vi1",#N/A,FALSE,"Pagcc";"vi2",#N/A,FALSE,"Pagcc";"vi3",#N/A,FALSE,"Pagcc";"vi4",#N/A,FALSE,"Pagcc";"vi5",#N/A,FALSE,"Pagcc";#N/A,#N/A,FALSE,"Contribution"}</definedName>
    <definedName name="wrn.full._3_4" hidden="1">{"vi1",#N/A,FALSE,"Pagcc";"vi2",#N/A,FALSE,"Pagcc";"vi3",#N/A,FALSE,"Pagcc";"vi4",#N/A,FALSE,"Pagcc";"vi5",#N/A,FALSE,"Pagcc";#N/A,#N/A,FALSE,"Contribution"}</definedName>
    <definedName name="wrn.full._3_5" hidden="1">{"vi1",#N/A,FALSE,"Pagcc";"vi2",#N/A,FALSE,"Pagcc";"vi3",#N/A,FALSE,"Pagcc";"vi4",#N/A,FALSE,"Pagcc";"vi5",#N/A,FALSE,"Pagcc";#N/A,#N/A,FALSE,"Contribution"}</definedName>
    <definedName name="wrn.full._4" hidden="1">{"vi1",#N/A,FALSE,"Pagcc";"vi2",#N/A,FALSE,"Pagcc";"vi3",#N/A,FALSE,"Pagcc";"vi4",#N/A,FALSE,"Pagcc";"vi5",#N/A,FALSE,"Pagcc";#N/A,#N/A,FALSE,"Contribution"}</definedName>
    <definedName name="wrn.full._4_1" hidden="1">{"vi1",#N/A,FALSE,"Pagcc";"vi2",#N/A,FALSE,"Pagcc";"vi3",#N/A,FALSE,"Pagcc";"vi4",#N/A,FALSE,"Pagcc";"vi5",#N/A,FALSE,"Pagcc";#N/A,#N/A,FALSE,"Contribution"}</definedName>
    <definedName name="wrn.full._4_2" hidden="1">{"vi1",#N/A,FALSE,"Pagcc";"vi2",#N/A,FALSE,"Pagcc";"vi3",#N/A,FALSE,"Pagcc";"vi4",#N/A,FALSE,"Pagcc";"vi5",#N/A,FALSE,"Pagcc";#N/A,#N/A,FALSE,"Contribution"}</definedName>
    <definedName name="wrn.full._4_3" hidden="1">{"vi1",#N/A,FALSE,"Pagcc";"vi2",#N/A,FALSE,"Pagcc";"vi3",#N/A,FALSE,"Pagcc";"vi4",#N/A,FALSE,"Pagcc";"vi5",#N/A,FALSE,"Pagcc";#N/A,#N/A,FALSE,"Contribution"}</definedName>
    <definedName name="wrn.full._4_4" hidden="1">{"vi1",#N/A,FALSE,"Pagcc";"vi2",#N/A,FALSE,"Pagcc";"vi3",#N/A,FALSE,"Pagcc";"vi4",#N/A,FALSE,"Pagcc";"vi5",#N/A,FALSE,"Pagcc";#N/A,#N/A,FALSE,"Contribution"}</definedName>
    <definedName name="wrn.full._4_5" hidden="1">{"vi1",#N/A,FALSE,"Pagcc";"vi2",#N/A,FALSE,"Pagcc";"vi3",#N/A,FALSE,"Pagcc";"vi4",#N/A,FALSE,"Pagcc";"vi5",#N/A,FALSE,"Pagcc";#N/A,#N/A,FALSE,"Contribution"}</definedName>
    <definedName name="wrn.full._5" hidden="1">{"vi1",#N/A,FALSE,"Pagcc";"vi2",#N/A,FALSE,"Pagcc";"vi3",#N/A,FALSE,"Pagcc";"vi4",#N/A,FALSE,"Pagcc";"vi5",#N/A,FALSE,"Pagcc";#N/A,#N/A,FALSE,"Contribution"}</definedName>
    <definedName name="wrn.full._5_1" hidden="1">{"vi1",#N/A,FALSE,"Pagcc";"vi2",#N/A,FALSE,"Pagcc";"vi3",#N/A,FALSE,"Pagcc";"vi4",#N/A,FALSE,"Pagcc";"vi5",#N/A,FALSE,"Pagcc";#N/A,#N/A,FALSE,"Contribution"}</definedName>
    <definedName name="wrn.full._5_2" hidden="1">{"vi1",#N/A,FALSE,"Pagcc";"vi2",#N/A,FALSE,"Pagcc";"vi3",#N/A,FALSE,"Pagcc";"vi4",#N/A,FALSE,"Pagcc";"vi5",#N/A,FALSE,"Pagcc";#N/A,#N/A,FALSE,"Contribution"}</definedName>
    <definedName name="wrn.full._5_3" hidden="1">{"vi1",#N/A,FALSE,"Pagcc";"vi2",#N/A,FALSE,"Pagcc";"vi3",#N/A,FALSE,"Pagcc";"vi4",#N/A,FALSE,"Pagcc";"vi5",#N/A,FALSE,"Pagcc";#N/A,#N/A,FALSE,"Contribution"}</definedName>
    <definedName name="wrn.full._5_4" hidden="1">{"vi1",#N/A,FALSE,"Pagcc";"vi2",#N/A,FALSE,"Pagcc";"vi3",#N/A,FALSE,"Pagcc";"vi4",#N/A,FALSE,"Pagcc";"vi5",#N/A,FALSE,"Pagcc";#N/A,#N/A,FALSE,"Contribution"}</definedName>
    <definedName name="wrn.full._5_5" hidden="1">{"vi1",#N/A,FALSE,"Pagcc";"vi2",#N/A,FALSE,"Pagcc";"vi3",#N/A,FALSE,"Pagcc";"vi4",#N/A,FALSE,"Pagcc";"vi5",#N/A,FALSE,"Pagcc";#N/A,#N/A,FALSE,"Contribution"}</definedName>
    <definedName name="wrn.FULL_PACKAGE.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full1" hidden="1">{#N/A,#N/A,FALSE,"Summary";#N/A,#N/A,FALSE,"CF";#N/A,#N/A,FALSE,"P&amp;L";#N/A,#N/A,FALSE,"BS";#N/A,#N/A,FALSE,"Returns";#N/A,#N/A,FALSE,"Assumptions";#N/A,#N/A,FALSE,"Analysis"}</definedName>
    <definedName name="wrn.full2" hidden="1">{#N/A,#N/A,FALSE,"Summary";#N/A,#N/A,FALSE,"CF";#N/A,#N/A,FALSE,"P&amp;L";#N/A,#N/A,FALSE,"BS";#N/A,#N/A,FALSE,"Returns";#N/A,#N/A,FALSE,"Assumptions";#N/A,#N/A,FALSE,"Analysis"}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nel._.Report." hidden="1">{#N/A,#N/A,FALSE,"funnel";#N/A,#N/A,FALSE,"AE Summary";#N/A,#N/A,FALSE,"Product Summary"}</definedName>
    <definedName name="wrn.FY00._.Summary." hidden="1">{"FY00",#N/A,FALSE,"Sheet1"}</definedName>
    <definedName name="wrn.FY01._.Target." hidden="1">{"FY01 TARGET",#N/A,FALSE,"Sheet1"}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2000." hidden="1">{"membersFY2000",#N/A,TRUE,"Sheet13";"IncomeFY2000",#N/A,TRUE,"Sheet13";"GAAP2000",#N/A,TRUE,"Sheet13";"CashFY2000",#N/A,TRUE,"Sheet13";"BSFY2000",#N/A,TRUE,"Sheet13"}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EER_report." hidden="1">{#N/A,#N/A,FALSE,"Table_Ass.";#N/A,#N/A,FALSE,"# of cust";#N/A,#N/A,FALSE,"Res_Report";#N/A,#N/A,FALSE,"Income Statement";"Qtr Cust",#N/A,FALSE,"Qtrly Proj"}</definedName>
    <definedName name="wrn.Genentech._.Model." hidden="1">{#N/A,#N/A,FALSE,"Inc";#N/A,#N/A,FALSE,"Prod";#N/A,#N/A,FALSE,"QInc";#N/A,#N/A,FALSE,"QProd"}</definedName>
    <definedName name="wrn.General." hidden="1">{"a93thrua03",#N/A,FALSE;"q93vsq94",#N/A,FALSE}</definedName>
    <definedName name="wrn.GENERAL._.INPUT._.SCREEN." hidden="1">{"General Input",#N/A,FALSE,"General Input"}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zyme._.model." hidden="1">{#N/A,#N/A,FALSE,"Inc";#N/A,#N/A,FALSE,"QInc";#N/A,#N/A,FALSE,"Pro";#N/A,#N/A,FALSE,"QPro"}</definedName>
    <definedName name="wrn.Geographic._.Trends." hidden="1">{"Geographic P1",#N/A,FALSE,"Division &amp; Geog"}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ilat._.BV." hidden="1">{"Gilat BV - activ",#N/A,FALSE,"Gilat BV";"Gilat BV - passiv",#N/A,FALSE,"Gilat BV";"Gilat BV - P&amp;L",#N/A,FALSE,"Gilat BV";"Gilat BV - P.N.",#N/A,FALSE,"Gilat BV";"Gilat BV - feed",#N/A,FALSE,"Gilat BV"}</definedName>
    <definedName name="wrn.Gilat._.Florida." hidden="1">{"Gilat Florida - activ",#N/A,FALSE,"Florida";"Gilat Florida - passiv",#N/A,FALSE,"Florida";"Gilat Florida - P&amp;L",#N/A,FALSE,"Florida";"Gilat FLorida - P.N.",#N/A,FALSE,"Florida";"Gilat Florida - feed",#N/A,FALSE,"Florida"}</definedName>
    <definedName name="wrn.Gilat._.France." hidden="1">{"Gilat France - activ",#N/A,FALSE,"France";"Gilat Frnace - passiv",#N/A,FALSE,"France";"Gilat Frnace - P&amp;L",#N/A,FALSE,"France";"Gilat France - P.N.",#N/A,FALSE,"France"}</definedName>
    <definedName name="wrn.Gilat._.HK." hidden="1">{"Gilat HK - activ",#N/A,FALSE,"Gilat Hong-Kong";"Gilat HK - passiv",#N/A,FALSE,"Gilat Hong-Kong";"Gilat HK - P&amp;L",#N/A,FALSE,"Gilat Hong-Kong";"Gilat HK - P.N.",#N/A,FALSE,"Gilat Hong-Kong"}</definedName>
    <definedName name="wrn.Gilat._.Inc." hidden="1">{"Gilat Inc - activ",#N/A,FALSE,"Gilat Inc";"Gilat Inc - Passiv",#N/A,FALSE,"Gilat Inc";"Gilat Inc - P&amp;L",#N/A,FALSE,"Gilat Inc";"Gilat Inc - P.N.",#N/A,FALSE,"Gilat Inc"}</definedName>
    <definedName name="wrn.Gilat._.Israel._.SOLO." hidden="1">{"Gilat Israel - activ",#N/A,FALSE,"Gilat Israel";"Gilat Israel - passiv",#N/A,FALSE,"Gilat Israel";"Gilat Israel - P&amp;L",#N/A,FALSE,"Gilat Israel";"Gilat Israel - P.N.",#N/A,FALSE,"Gilat Israel"}</definedName>
    <definedName name="wrn.GIS." hidden="1">{#N/A,#N/A,FALSE,"GIS"}</definedName>
    <definedName name="wrn.glc." hidden="1">{"glcbs",#N/A,FALSE,"GLCBS";"glccsbs",#N/A,FALSE,"GLCCSBS";"glcis",#N/A,FALSE,"GLCIS";"glccsis",#N/A,FALSE,"GLCCSIS";"glcrat1",#N/A,FALSE,"GLC-ratios1"}</definedName>
    <definedName name="wrn.glcpromonte." hidden="1">{"glc1",#N/A,FALSE,"GLC";"glc2",#N/A,FALSE,"GLC";"glc3",#N/A,FALSE,"GLC";"glc4",#N/A,FALSE,"GLC";"glc5",#N/A,FALSE,"GLC"}</definedName>
    <definedName name="wrn.Globale." hidden="1">{#N/A,#N/A,TRUE,"Scenari";#N/A,#N/A,TRUE,"Wacc";#N/A,#N/A,TRUE,"DCF";#N/A,#N/A,TRUE,"TV";#N/A,#N/A,TRUE,"Ctrl";#N/A,#N/A,TRUE,"EVA ";#N/A,#N/A,TRUE,"Mista"}</definedName>
    <definedName name="wrn.going._.forward." hidden="1">{"GOING FORWARD",#N/A,FALSE,"02-04 Qtr per Div"}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RAFICOS." hidden="1">{"GRAF. C.A.",#N/A,TRUE,"GRAFICOS";"GRAF. VOLUM.",#N/A,TRUE,"GRAFICOS";"GRAF. M.B.",#N/A,TRUE,"GRAFICOS"}</definedName>
    <definedName name="wrn.GRAPHS." hidden="1">{#N/A,#N/A,FALSE,"ACQ_GRAPHS";#N/A,#N/A,FALSE,"T_1 GRAPHS";#N/A,#N/A,FALSE,"T_2 GRAPHS";#N/A,#N/A,FALSE,"COMB_GRAPHS"}</definedName>
    <definedName name="wrn.Graphs._1" hidden="1">{"Frequency Graph",#N/A,FALSE,"Trend";"Loss Cost Graph",#N/A,FALSE,"Trend";"Severity Trend Graph",#N/A,FALSE,"Trend"}</definedName>
    <definedName name="wrn.Graphs._1_1" hidden="1">{"Frequency Graph",#N/A,FALSE,"Trend";"Loss Cost Graph",#N/A,FALSE,"Trend";"Severity Trend Graph",#N/A,FALSE,"Trend"}</definedName>
    <definedName name="wrn.Graphs._1_2" hidden="1">{"Frequency Graph",#N/A,FALSE,"Trend";"Loss Cost Graph",#N/A,FALSE,"Trend";"Severity Trend Graph",#N/A,FALSE,"Trend"}</definedName>
    <definedName name="wrn.Graphs._1_3" hidden="1">{"Frequency Graph",#N/A,FALSE,"Trend";"Loss Cost Graph",#N/A,FALSE,"Trend";"Severity Trend Graph",#N/A,FALSE,"Trend"}</definedName>
    <definedName name="wrn.Graphs._1_4" hidden="1">{"Frequency Graph",#N/A,FALSE,"Trend";"Loss Cost Graph",#N/A,FALSE,"Trend";"Severity Trend Graph",#N/A,FALSE,"Trend"}</definedName>
    <definedName name="wrn.Graphs._1_5" hidden="1">{"Frequency Graph",#N/A,FALSE,"Trend";"Loss Cost Graph",#N/A,FALSE,"Trend";"Severity Trend Graph",#N/A,FALSE,"Trend"}</definedName>
    <definedName name="wrn.Graphs._2" hidden="1">{"Frequency Graph",#N/A,FALSE,"Trend";"Loss Cost Graph",#N/A,FALSE,"Trend";"Severity Trend Graph",#N/A,FALSE,"Trend"}</definedName>
    <definedName name="wrn.Graphs._2_1" hidden="1">{"Frequency Graph",#N/A,FALSE,"Trend";"Loss Cost Graph",#N/A,FALSE,"Trend";"Severity Trend Graph",#N/A,FALSE,"Trend"}</definedName>
    <definedName name="wrn.Graphs._2_2" hidden="1">{"Frequency Graph",#N/A,FALSE,"Trend";"Loss Cost Graph",#N/A,FALSE,"Trend";"Severity Trend Graph",#N/A,FALSE,"Trend"}</definedName>
    <definedName name="wrn.Graphs._2_3" hidden="1">{"Frequency Graph",#N/A,FALSE,"Trend";"Loss Cost Graph",#N/A,FALSE,"Trend";"Severity Trend Graph",#N/A,FALSE,"Trend"}</definedName>
    <definedName name="wrn.Graphs._2_4" hidden="1">{"Frequency Graph",#N/A,FALSE,"Trend";"Loss Cost Graph",#N/A,FALSE,"Trend";"Severity Trend Graph",#N/A,FALSE,"Trend"}</definedName>
    <definedName name="wrn.Graphs._2_5" hidden="1">{"Frequency Graph",#N/A,FALSE,"Trend";"Loss Cost Graph",#N/A,FALSE,"Trend";"Severity Trend Graph",#N/A,FALSE,"Trend"}</definedName>
    <definedName name="wrn.Graphs._3" hidden="1">{"Frequency Graph",#N/A,FALSE,"Trend";"Loss Cost Graph",#N/A,FALSE,"Trend";"Severity Trend Graph",#N/A,FALSE,"Trend"}</definedName>
    <definedName name="wrn.Graphs._3_1" hidden="1">{"Frequency Graph",#N/A,FALSE,"Trend";"Loss Cost Graph",#N/A,FALSE,"Trend";"Severity Trend Graph",#N/A,FALSE,"Trend"}</definedName>
    <definedName name="wrn.Graphs._3_2" hidden="1">{"Frequency Graph",#N/A,FALSE,"Trend";"Loss Cost Graph",#N/A,FALSE,"Trend";"Severity Trend Graph",#N/A,FALSE,"Trend"}</definedName>
    <definedName name="wrn.Graphs._3_3" hidden="1">{"Frequency Graph",#N/A,FALSE,"Trend";"Loss Cost Graph",#N/A,FALSE,"Trend";"Severity Trend Graph",#N/A,FALSE,"Trend"}</definedName>
    <definedName name="wrn.Graphs._3_4" hidden="1">{"Frequency Graph",#N/A,FALSE,"Trend";"Loss Cost Graph",#N/A,FALSE,"Trend";"Severity Trend Graph",#N/A,FALSE,"Trend"}</definedName>
    <definedName name="wrn.Graphs._3_5" hidden="1">{"Frequency Graph",#N/A,FALSE,"Trend";"Loss Cost Graph",#N/A,FALSE,"Trend";"Severity Trend Graph",#N/A,FALSE,"Trend"}</definedName>
    <definedName name="wrn.Graphs._4" hidden="1">{"Frequency Graph",#N/A,FALSE,"Trend";"Loss Cost Graph",#N/A,FALSE,"Trend";"Severity Trend Graph",#N/A,FALSE,"Trend"}</definedName>
    <definedName name="wrn.Graphs._4_1" hidden="1">{"Frequency Graph",#N/A,FALSE,"Trend";"Loss Cost Graph",#N/A,FALSE,"Trend";"Severity Trend Graph",#N/A,FALSE,"Trend"}</definedName>
    <definedName name="wrn.Graphs._4_2" hidden="1">{"Frequency Graph",#N/A,FALSE,"Trend";"Loss Cost Graph",#N/A,FALSE,"Trend";"Severity Trend Graph",#N/A,FALSE,"Trend"}</definedName>
    <definedName name="wrn.Graphs._4_3" hidden="1">{"Frequency Graph",#N/A,FALSE,"Trend";"Loss Cost Graph",#N/A,FALSE,"Trend";"Severity Trend Graph",#N/A,FALSE,"Trend"}</definedName>
    <definedName name="wrn.Graphs._4_4" hidden="1">{"Frequency Graph",#N/A,FALSE,"Trend";"Loss Cost Graph",#N/A,FALSE,"Trend";"Severity Trend Graph",#N/A,FALSE,"Trend"}</definedName>
    <definedName name="wrn.Graphs._4_5" hidden="1">{"Frequency Graph",#N/A,FALSE,"Trend";"Loss Cost Graph",#N/A,FALSE,"Trend";"Severity Trend Graph",#N/A,FALSE,"Trend"}</definedName>
    <definedName name="wrn.Graphs._5" hidden="1">{"Frequency Graph",#N/A,FALSE,"Trend";"Loss Cost Graph",#N/A,FALSE,"Trend";"Severity Trend Graph",#N/A,FALSE,"Trend"}</definedName>
    <definedName name="wrn.Graphs._5_1" hidden="1">{"Frequency Graph",#N/A,FALSE,"Trend";"Loss Cost Graph",#N/A,FALSE,"Trend";"Severity Trend Graph",#N/A,FALSE,"Trend"}</definedName>
    <definedName name="wrn.Graphs._5_2" hidden="1">{"Frequency Graph",#N/A,FALSE,"Trend";"Loss Cost Graph",#N/A,FALSE,"Trend";"Severity Trend Graph",#N/A,FALSE,"Trend"}</definedName>
    <definedName name="wrn.Graphs._5_3" hidden="1">{"Frequency Graph",#N/A,FALSE,"Trend";"Loss Cost Graph",#N/A,FALSE,"Trend";"Severity Trend Graph",#N/A,FALSE,"Trend"}</definedName>
    <definedName name="wrn.Graphs._5_4" hidden="1">{"Frequency Graph",#N/A,FALSE,"Trend";"Loss Cost Graph",#N/A,FALSE,"Trend";"Severity Trend Graph",#N/A,FALSE,"Trend"}</definedName>
    <definedName name="wrn.Graphs._5_5" hidden="1">{"Frequency Graph",#N/A,FALSE,"Trend";"Loss Cost Graph",#N/A,FALSE,"Trend";"Severity Trend Graph",#N/A,FALSE,"Trend"}</definedName>
    <definedName name="wrn.gross._.margin._.detail." hidden="1">{"gross_margin1",#N/A,FALSE,"Gross Margin Detail";"gross_margin2",#N/A,FALSE,"Gross Margin Detail"}</definedName>
    <definedName name="wrn.Group.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wth." hidden="1">{#N/A,#N/A,FALSE,"Rev Grwth";#N/A,#N/A,FALSE,"Op Inc Grwth";#N/A,#N/A,FALSE,"Net Grwth";#N/A,#N/A,FALSE,"EPS Growth"}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TO._.FINANCIALS." hidden="1">{"Cover - GTO",#N/A,FALSE,"COVER";"GTO-BS",#N/A,FALSE,"BAL";"GTO-IS",#N/A,FALSE,"OVERHEAD"}</definedName>
    <definedName name="wrn.GuV." hidden="1">{#N/A,#N/A,FALSE,"Layout GuV"}</definedName>
    <definedName name="wrn.GVT." hidden="1">{"GVT - activ",#N/A,FALSE,"GVT";"GVT - passiv",#N/A,FALSE,"GVT";"GVT - P&amp;L",#N/A,FALSE,"GVT";"GVT - P.N.",#N/A,FALSE,"GVT";"GVT - feed",#N/A,FALSE,"GVT"}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hidden="1">{#N/A,#N/A,FALSE,"Income Statement";#N/A,#N/A,FALSE,"Annual Income Statement";#N/A,#N/A,FALSE,"Balance Sheet";#N/A,#N/A,FALSE,"Cash Flow"}</definedName>
    <definedName name="wrn.HEAT.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AT._1_1" hidden="1">{#N/A,#N/A,FALSE,"Heat";#N/A,#N/A,FALSE,"DCF";#N/A,#N/A,FALSE,"LBO";#N/A,#N/A,FALSE,"A";#N/A,#N/A,FALSE,"C";#N/A,#N/A,FALSE,"impd";#N/A,#N/A,FALSE,"Accr-Dilu"}</definedName>
    <definedName name="wrn.HEAT._1_2" hidden="1">{#N/A,#N/A,FALSE,"Heat";#N/A,#N/A,FALSE,"DCF";#N/A,#N/A,FALSE,"LBO";#N/A,#N/A,FALSE,"A";#N/A,#N/A,FALSE,"C";#N/A,#N/A,FALSE,"impd";#N/A,#N/A,FALSE,"Accr-Dilu"}</definedName>
    <definedName name="wrn.HEAT._1_3" hidden="1">{#N/A,#N/A,FALSE,"Heat";#N/A,#N/A,FALSE,"DCF";#N/A,#N/A,FALSE,"LBO";#N/A,#N/A,FALSE,"A";#N/A,#N/A,FALSE,"C";#N/A,#N/A,FALSE,"impd";#N/A,#N/A,FALSE,"Accr-Dilu"}</definedName>
    <definedName name="wrn.HEAT._1_4" hidden="1">{#N/A,#N/A,FALSE,"Heat";#N/A,#N/A,FALSE,"DCF";#N/A,#N/A,FALSE,"LBO";#N/A,#N/A,FALSE,"A";#N/A,#N/A,FALSE,"C";#N/A,#N/A,FALSE,"impd";#N/A,#N/A,FALSE,"Accr-Dilu"}</definedName>
    <definedName name="wrn.HEAT._1_5" hidden="1">{#N/A,#N/A,FALSE,"Heat";#N/A,#N/A,FALSE,"DCF";#N/A,#N/A,FALSE,"LBO";#N/A,#N/A,FALSE,"A";#N/A,#N/A,FALSE,"C";#N/A,#N/A,FALSE,"impd";#N/A,#N/A,FALSE,"Accr-Dilu"}</definedName>
    <definedName name="wrn.HEAT._2" hidden="1">{#N/A,#N/A,FALSE,"Heat";#N/A,#N/A,FALSE,"DCF";#N/A,#N/A,FALSE,"LBO";#N/A,#N/A,FALSE,"A";#N/A,#N/A,FALSE,"C";#N/A,#N/A,FALSE,"impd";#N/A,#N/A,FALSE,"Accr-Dilu"}</definedName>
    <definedName name="wrn.HEAT._2_1" hidden="1">{#N/A,#N/A,FALSE,"Heat";#N/A,#N/A,FALSE,"DCF";#N/A,#N/A,FALSE,"LBO";#N/A,#N/A,FALSE,"A";#N/A,#N/A,FALSE,"C";#N/A,#N/A,FALSE,"impd";#N/A,#N/A,FALSE,"Accr-Dilu"}</definedName>
    <definedName name="wrn.HEAT._2_2" hidden="1">{#N/A,#N/A,FALSE,"Heat";#N/A,#N/A,FALSE,"DCF";#N/A,#N/A,FALSE,"LBO";#N/A,#N/A,FALSE,"A";#N/A,#N/A,FALSE,"C";#N/A,#N/A,FALSE,"impd";#N/A,#N/A,FALSE,"Accr-Dilu"}</definedName>
    <definedName name="wrn.HEAT._2_3" hidden="1">{#N/A,#N/A,FALSE,"Heat";#N/A,#N/A,FALSE,"DCF";#N/A,#N/A,FALSE,"LBO";#N/A,#N/A,FALSE,"A";#N/A,#N/A,FALSE,"C";#N/A,#N/A,FALSE,"impd";#N/A,#N/A,FALSE,"Accr-Dilu"}</definedName>
    <definedName name="wrn.HEAT._2_4" hidden="1">{#N/A,#N/A,FALSE,"Heat";#N/A,#N/A,FALSE,"DCF";#N/A,#N/A,FALSE,"LBO";#N/A,#N/A,FALSE,"A";#N/A,#N/A,FALSE,"C";#N/A,#N/A,FALSE,"impd";#N/A,#N/A,FALSE,"Accr-Dilu"}</definedName>
    <definedName name="wrn.HEAT._2_5" hidden="1">{#N/A,#N/A,FALSE,"Heat";#N/A,#N/A,FALSE,"DCF";#N/A,#N/A,FALSE,"LBO";#N/A,#N/A,FALSE,"A";#N/A,#N/A,FALSE,"C";#N/A,#N/A,FALSE,"impd";#N/A,#N/A,FALSE,"Accr-Dilu"}</definedName>
    <definedName name="wrn.HEAT._3" hidden="1">{#N/A,#N/A,FALSE,"Heat";#N/A,#N/A,FALSE,"DCF";#N/A,#N/A,FALSE,"LBO";#N/A,#N/A,FALSE,"A";#N/A,#N/A,FALSE,"C";#N/A,#N/A,FALSE,"impd";#N/A,#N/A,FALSE,"Accr-Dilu"}</definedName>
    <definedName name="wrn.HEAT._3_1" hidden="1">{#N/A,#N/A,FALSE,"Heat";#N/A,#N/A,FALSE,"DCF";#N/A,#N/A,FALSE,"LBO";#N/A,#N/A,FALSE,"A";#N/A,#N/A,FALSE,"C";#N/A,#N/A,FALSE,"impd";#N/A,#N/A,FALSE,"Accr-Dilu"}</definedName>
    <definedName name="wrn.HEAT._3_2" hidden="1">{#N/A,#N/A,FALSE,"Heat";#N/A,#N/A,FALSE,"DCF";#N/A,#N/A,FALSE,"LBO";#N/A,#N/A,FALSE,"A";#N/A,#N/A,FALSE,"C";#N/A,#N/A,FALSE,"impd";#N/A,#N/A,FALSE,"Accr-Dilu"}</definedName>
    <definedName name="wrn.HEAT._3_3" hidden="1">{#N/A,#N/A,FALSE,"Heat";#N/A,#N/A,FALSE,"DCF";#N/A,#N/A,FALSE,"LBO";#N/A,#N/A,FALSE,"A";#N/A,#N/A,FALSE,"C";#N/A,#N/A,FALSE,"impd";#N/A,#N/A,FALSE,"Accr-Dilu"}</definedName>
    <definedName name="wrn.HEAT._3_4" hidden="1">{#N/A,#N/A,FALSE,"Heat";#N/A,#N/A,FALSE,"DCF";#N/A,#N/A,FALSE,"LBO";#N/A,#N/A,FALSE,"A";#N/A,#N/A,FALSE,"C";#N/A,#N/A,FALSE,"impd";#N/A,#N/A,FALSE,"Accr-Dilu"}</definedName>
    <definedName name="wrn.HEAT._3_5" hidden="1">{#N/A,#N/A,FALSE,"Heat";#N/A,#N/A,FALSE,"DCF";#N/A,#N/A,FALSE,"LBO";#N/A,#N/A,FALSE,"A";#N/A,#N/A,FALSE,"C";#N/A,#N/A,FALSE,"impd";#N/A,#N/A,FALSE,"Accr-Dilu"}</definedName>
    <definedName name="wrn.HEAT._4" hidden="1">{#N/A,#N/A,FALSE,"Heat";#N/A,#N/A,FALSE,"DCF";#N/A,#N/A,FALSE,"LBO";#N/A,#N/A,FALSE,"A";#N/A,#N/A,FALSE,"C";#N/A,#N/A,FALSE,"impd";#N/A,#N/A,FALSE,"Accr-Dilu"}</definedName>
    <definedName name="wrn.HEAT._4_1" hidden="1">{#N/A,#N/A,FALSE,"Heat";#N/A,#N/A,FALSE,"DCF";#N/A,#N/A,FALSE,"LBO";#N/A,#N/A,FALSE,"A";#N/A,#N/A,FALSE,"C";#N/A,#N/A,FALSE,"impd";#N/A,#N/A,FALSE,"Accr-Dilu"}</definedName>
    <definedName name="wrn.HEAT._4_2" hidden="1">{#N/A,#N/A,FALSE,"Heat";#N/A,#N/A,FALSE,"DCF";#N/A,#N/A,FALSE,"LBO";#N/A,#N/A,FALSE,"A";#N/A,#N/A,FALSE,"C";#N/A,#N/A,FALSE,"impd";#N/A,#N/A,FALSE,"Accr-Dilu"}</definedName>
    <definedName name="wrn.HEAT._4_3" hidden="1">{#N/A,#N/A,FALSE,"Heat";#N/A,#N/A,FALSE,"DCF";#N/A,#N/A,FALSE,"LBO";#N/A,#N/A,FALSE,"A";#N/A,#N/A,FALSE,"C";#N/A,#N/A,FALSE,"impd";#N/A,#N/A,FALSE,"Accr-Dilu"}</definedName>
    <definedName name="wrn.HEAT._4_4" hidden="1">{#N/A,#N/A,FALSE,"Heat";#N/A,#N/A,FALSE,"DCF";#N/A,#N/A,FALSE,"LBO";#N/A,#N/A,FALSE,"A";#N/A,#N/A,FALSE,"C";#N/A,#N/A,FALSE,"impd";#N/A,#N/A,FALSE,"Accr-Dilu"}</definedName>
    <definedName name="wrn.HEAT._4_5" hidden="1">{#N/A,#N/A,FALSE,"Heat";#N/A,#N/A,FALSE,"DCF";#N/A,#N/A,FALSE,"LBO";#N/A,#N/A,FALSE,"A";#N/A,#N/A,FALSE,"C";#N/A,#N/A,FALSE,"impd";#N/A,#N/A,FALSE,"Accr-Dilu"}</definedName>
    <definedName name="wrn.HEAT._5" hidden="1">{#N/A,#N/A,FALSE,"Heat";#N/A,#N/A,FALSE,"DCF";#N/A,#N/A,FALSE,"LBO";#N/A,#N/A,FALSE,"A";#N/A,#N/A,FALSE,"C";#N/A,#N/A,FALSE,"impd";#N/A,#N/A,FALSE,"Accr-Dilu"}</definedName>
    <definedName name="wrn.HEAT._5_1" hidden="1">{#N/A,#N/A,FALSE,"Heat";#N/A,#N/A,FALSE,"DCF";#N/A,#N/A,FALSE,"LBO";#N/A,#N/A,FALSE,"A";#N/A,#N/A,FALSE,"C";#N/A,#N/A,FALSE,"impd";#N/A,#N/A,FALSE,"Accr-Dilu"}</definedName>
    <definedName name="wrn.HEAT._5_2" hidden="1">{#N/A,#N/A,FALSE,"Heat";#N/A,#N/A,FALSE,"DCF";#N/A,#N/A,FALSE,"LBO";#N/A,#N/A,FALSE,"A";#N/A,#N/A,FALSE,"C";#N/A,#N/A,FALSE,"impd";#N/A,#N/A,FALSE,"Accr-Dilu"}</definedName>
    <definedName name="wrn.HEAT._5_3" hidden="1">{#N/A,#N/A,FALSE,"Heat";#N/A,#N/A,FALSE,"DCF";#N/A,#N/A,FALSE,"LBO";#N/A,#N/A,FALSE,"A";#N/A,#N/A,FALSE,"C";#N/A,#N/A,FALSE,"impd";#N/A,#N/A,FALSE,"Accr-Dilu"}</definedName>
    <definedName name="wrn.HEAT._5_4" hidden="1">{#N/A,#N/A,FALSE,"Heat";#N/A,#N/A,FALSE,"DCF";#N/A,#N/A,FALSE,"LBO";#N/A,#N/A,FALSE,"A";#N/A,#N/A,FALSE,"C";#N/A,#N/A,FALSE,"impd";#N/A,#N/A,FALSE,"Accr-Dilu"}</definedName>
    <definedName name="wrn.HEAT._5_5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performance." hidden="1">{"historical acquirer",#N/A,FALSE,"Historical Performance";"historical target",#N/A,FALSE,"Historical Performance"}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RMONTH." hidden="1">{"SCH81",#N/A,FALSE,"SCH81";"SCH82",#N/A,FALSE,"SCH82"}</definedName>
    <definedName name="wrn.HRT." hidden="1">{"HRT",#N/A,FALSE,"HRT"}</definedName>
    <definedName name="wrn.HW." hidden="1">{"HW",#N/A,FALSE,"1998"}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EID." hidden="1">{#N/A,#N/A,TRUE,"Portada";#N/A,#N/A,TRUE,"Indice"}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." hidden="1">{"inc",#N/A,FALSE,"finstat"}</definedName>
    <definedName name="wrn.Income." hidden="1">{"Income",#N/A,FALSE,"Recap IS"}</definedName>
    <definedName name="wrn.Income._.and._.Cogs." hidden="1">{"Income sources",#N/A,FALSE,"budget Format - Peachtree"}</definedName>
    <definedName name="wrn.Income._.Statement." hidden="1">{#N/A,#N/A,FALSE,"Report Print"}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1" hidden="1">{"Income",#N/A,FALSE,"Recap IS"}</definedName>
    <definedName name="wrn.INCOME1." hidden="1">{#N/A,#N/A,FALSE,"FINAL"}</definedName>
    <definedName name="wrn.income2" hidden="1">{#N/A,#N/A,FALSE,"FINAL"}</definedName>
    <definedName name="wrn.INCOME2." hidden="1">{#N/A,#N/A,FALSE,"FINAL"}</definedName>
    <definedName name="WRN.INCOME3." hidden="1">{#N/A,#N/A,FALSE,"FINAL"}</definedName>
    <definedName name="WRN.INCOME4" hidden="1">{#N/A,#N/A,FALSE,"FINAL"}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DEPS.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EPS._1_1" hidden="1">{"page1",#N/A,FALSE,"TIND_CC1";"page2",#N/A,FALSE,"TIND_CC1";"page3",#N/A,FALSE,"TIND_CC1";"page4",#N/A,FALSE,"TIND_CC1";"page5",#N/A,FALSE,"TIND_CC1"}</definedName>
    <definedName name="wrn.INDEPS._1_2" hidden="1">{"page1",#N/A,FALSE,"TIND_CC1";"page2",#N/A,FALSE,"TIND_CC1";"page3",#N/A,FALSE,"TIND_CC1";"page4",#N/A,FALSE,"TIND_CC1";"page5",#N/A,FALSE,"TIND_CC1"}</definedName>
    <definedName name="wrn.INDEPS._1_3" hidden="1">{"page1",#N/A,FALSE,"TIND_CC1";"page2",#N/A,FALSE,"TIND_CC1";"page3",#N/A,FALSE,"TIND_CC1";"page4",#N/A,FALSE,"TIND_CC1";"page5",#N/A,FALSE,"TIND_CC1"}</definedName>
    <definedName name="wrn.INDEPS._1_4" hidden="1">{"page1",#N/A,FALSE,"TIND_CC1";"page2",#N/A,FALSE,"TIND_CC1";"page3",#N/A,FALSE,"TIND_CC1";"page4",#N/A,FALSE,"TIND_CC1";"page5",#N/A,FALSE,"TIND_CC1"}</definedName>
    <definedName name="wrn.INDEPS._1_5" hidden="1">{"page1",#N/A,FALSE,"TIND_CC1";"page2",#N/A,FALSE,"TIND_CC1";"page3",#N/A,FALSE,"TIND_CC1";"page4",#N/A,FALSE,"TIND_CC1";"page5",#N/A,FALSE,"TIND_CC1"}</definedName>
    <definedName name="wrn.INDEPS._2" hidden="1">{"page1",#N/A,FALSE,"TIND_CC1";"page2",#N/A,FALSE,"TIND_CC1";"page3",#N/A,FALSE,"TIND_CC1";"page4",#N/A,FALSE,"TIND_CC1";"page5",#N/A,FALSE,"TIND_CC1"}</definedName>
    <definedName name="wrn.INDEPS._2_1" hidden="1">{"page1",#N/A,FALSE,"TIND_CC1";"page2",#N/A,FALSE,"TIND_CC1";"page3",#N/A,FALSE,"TIND_CC1";"page4",#N/A,FALSE,"TIND_CC1";"page5",#N/A,FALSE,"TIND_CC1"}</definedName>
    <definedName name="wrn.INDEPS._2_2" hidden="1">{"page1",#N/A,FALSE,"TIND_CC1";"page2",#N/A,FALSE,"TIND_CC1";"page3",#N/A,FALSE,"TIND_CC1";"page4",#N/A,FALSE,"TIND_CC1";"page5",#N/A,FALSE,"TIND_CC1"}</definedName>
    <definedName name="wrn.INDEPS._2_3" hidden="1">{"page1",#N/A,FALSE,"TIND_CC1";"page2",#N/A,FALSE,"TIND_CC1";"page3",#N/A,FALSE,"TIND_CC1";"page4",#N/A,FALSE,"TIND_CC1";"page5",#N/A,FALSE,"TIND_CC1"}</definedName>
    <definedName name="wrn.INDEPS._2_4" hidden="1">{"page1",#N/A,FALSE,"TIND_CC1";"page2",#N/A,FALSE,"TIND_CC1";"page3",#N/A,FALSE,"TIND_CC1";"page4",#N/A,FALSE,"TIND_CC1";"page5",#N/A,FALSE,"TIND_CC1"}</definedName>
    <definedName name="wrn.INDEPS._2_5" hidden="1">{"page1",#N/A,FALSE,"TIND_CC1";"page2",#N/A,FALSE,"TIND_CC1";"page3",#N/A,FALSE,"TIND_CC1";"page4",#N/A,FALSE,"TIND_CC1";"page5",#N/A,FALSE,"TIND_CC1"}</definedName>
    <definedName name="wrn.INDEPS._3" hidden="1">{"page1",#N/A,FALSE,"TIND_CC1";"page2",#N/A,FALSE,"TIND_CC1";"page3",#N/A,FALSE,"TIND_CC1";"page4",#N/A,FALSE,"TIND_CC1";"page5",#N/A,FALSE,"TIND_CC1"}</definedName>
    <definedName name="wrn.INDEPS._3_1" hidden="1">{"page1",#N/A,FALSE,"TIND_CC1";"page2",#N/A,FALSE,"TIND_CC1";"page3",#N/A,FALSE,"TIND_CC1";"page4",#N/A,FALSE,"TIND_CC1";"page5",#N/A,FALSE,"TIND_CC1"}</definedName>
    <definedName name="wrn.INDEPS._3_2" hidden="1">{"page1",#N/A,FALSE,"TIND_CC1";"page2",#N/A,FALSE,"TIND_CC1";"page3",#N/A,FALSE,"TIND_CC1";"page4",#N/A,FALSE,"TIND_CC1";"page5",#N/A,FALSE,"TIND_CC1"}</definedName>
    <definedName name="wrn.INDEPS._3_3" hidden="1">{"page1",#N/A,FALSE,"TIND_CC1";"page2",#N/A,FALSE,"TIND_CC1";"page3",#N/A,FALSE,"TIND_CC1";"page4",#N/A,FALSE,"TIND_CC1";"page5",#N/A,FALSE,"TIND_CC1"}</definedName>
    <definedName name="wrn.INDEPS._3_4" hidden="1">{"page1",#N/A,FALSE,"TIND_CC1";"page2",#N/A,FALSE,"TIND_CC1";"page3",#N/A,FALSE,"TIND_CC1";"page4",#N/A,FALSE,"TIND_CC1";"page5",#N/A,FALSE,"TIND_CC1"}</definedName>
    <definedName name="wrn.INDEPS._3_5" hidden="1">{"page1",#N/A,FALSE,"TIND_CC1";"page2",#N/A,FALSE,"TIND_CC1";"page3",#N/A,FALSE,"TIND_CC1";"page4",#N/A,FALSE,"TIND_CC1";"page5",#N/A,FALSE,"TIND_CC1"}</definedName>
    <definedName name="wrn.INDEPS._4" hidden="1">{"page1",#N/A,FALSE,"TIND_CC1";"page2",#N/A,FALSE,"TIND_CC1";"page3",#N/A,FALSE,"TIND_CC1";"page4",#N/A,FALSE,"TIND_CC1";"page5",#N/A,FALSE,"TIND_CC1"}</definedName>
    <definedName name="wrn.INDEPS._4_1" hidden="1">{"page1",#N/A,FALSE,"TIND_CC1";"page2",#N/A,FALSE,"TIND_CC1";"page3",#N/A,FALSE,"TIND_CC1";"page4",#N/A,FALSE,"TIND_CC1";"page5",#N/A,FALSE,"TIND_CC1"}</definedName>
    <definedName name="wrn.INDEPS._4_2" hidden="1">{"page1",#N/A,FALSE,"TIND_CC1";"page2",#N/A,FALSE,"TIND_CC1";"page3",#N/A,FALSE,"TIND_CC1";"page4",#N/A,FALSE,"TIND_CC1";"page5",#N/A,FALSE,"TIND_CC1"}</definedName>
    <definedName name="wrn.INDEPS._4_3" hidden="1">{"page1",#N/A,FALSE,"TIND_CC1";"page2",#N/A,FALSE,"TIND_CC1";"page3",#N/A,FALSE,"TIND_CC1";"page4",#N/A,FALSE,"TIND_CC1";"page5",#N/A,FALSE,"TIND_CC1"}</definedName>
    <definedName name="wrn.INDEPS._4_4" hidden="1">{"page1",#N/A,FALSE,"TIND_CC1";"page2",#N/A,FALSE,"TIND_CC1";"page3",#N/A,FALSE,"TIND_CC1";"page4",#N/A,FALSE,"TIND_CC1";"page5",#N/A,FALSE,"TIND_CC1"}</definedName>
    <definedName name="wrn.INDEPS._4_5" hidden="1">{"page1",#N/A,FALSE,"TIND_CC1";"page2",#N/A,FALSE,"TIND_CC1";"page3",#N/A,FALSE,"TIND_CC1";"page4",#N/A,FALSE,"TIND_CC1";"page5",#N/A,FALSE,"TIND_CC1"}</definedName>
    <definedName name="wrn.INDEPS._5" hidden="1">{"page1",#N/A,FALSE,"TIND_CC1";"page2",#N/A,FALSE,"TIND_CC1";"page3",#N/A,FALSE,"TIND_CC1";"page4",#N/A,FALSE,"TIND_CC1";"page5",#N/A,FALSE,"TIND_CC1"}</definedName>
    <definedName name="wrn.INDEPS._5_1" hidden="1">{"page1",#N/A,FALSE,"TIND_CC1";"page2",#N/A,FALSE,"TIND_CC1";"page3",#N/A,FALSE,"TIND_CC1";"page4",#N/A,FALSE,"TIND_CC1";"page5",#N/A,FALSE,"TIND_CC1"}</definedName>
    <definedName name="wrn.INDEPS._5_2" hidden="1">{"page1",#N/A,FALSE,"TIND_CC1";"page2",#N/A,FALSE,"TIND_CC1";"page3",#N/A,FALSE,"TIND_CC1";"page4",#N/A,FALSE,"TIND_CC1";"page5",#N/A,FALSE,"TIND_CC1"}</definedName>
    <definedName name="wrn.INDEPS._5_3" hidden="1">{"page1",#N/A,FALSE,"TIND_CC1";"page2",#N/A,FALSE,"TIND_CC1";"page3",#N/A,FALSE,"TIND_CC1";"page4",#N/A,FALSE,"TIND_CC1";"page5",#N/A,FALSE,"TIND_CC1"}</definedName>
    <definedName name="wrn.INDEPS._5_4" hidden="1">{"page1",#N/A,FALSE,"TIND_CC1";"page2",#N/A,FALSE,"TIND_CC1";"page3",#N/A,FALSE,"TIND_CC1";"page4",#N/A,FALSE,"TIND_CC1";"page5",#N/A,FALSE,"TIND_CC1"}</definedName>
    <definedName name="wrn.INDEPS._5_5" hidden="1">{"page1",#N/A,FALSE,"TIND_CC1";"page2",#N/A,FALSE,"TIND_CC1";"page3",#N/A,FALSE,"TIND_CC1";"page4",#N/A,FALSE,"TIND_CC1";"page5",#N/A,FALSE,"TIND_CC1"}</definedName>
    <definedName name="wrn.Industrial._.Hyd._.OEM._.Mktg." hidden="1">{#N/A,#N/A,TRUE,"Contents";#N/A,#N/A,TRUE,"H &amp; C Mission";#N/A,#N/A,TRUE,"Gates Grp Enterprise Objectives";#N/A,#N/A,TRUE,"H &amp; C Objectives";#N/A,#N/A,TRUE,"SBU Definition (NAO US)";#N/A,#N/A,TRUE,"App A (US FP Products)";#N/A,#N/A,TRUE,"1.2SP (US FP Products OEM)";#N/A,#N/A,TRUE,"5SP (US FP Products OEM)";#N/A,#N/A,TRUE,"6SP-1 (US FP Products OEM)";#N/A,#N/A,TRUE,"6SP-2 (US FP Products OEM)";#N/A,#N/A,TRUE,"Bridge (US FP Products OEM)";#N/A,#N/A,TRUE,"13SP (US FP Products)";#N/A,#N/A,TRUE,"4SP (US FP Products)";#N/A,#N/A,TRUE,"1.1SP (US FP Products)";#N/A,#N/A,TRUE,"3.1SP (US FP Products)";#N/A,#N/A,TRUE,"2SP #1 (US FP Products OEM)";#N/A,#N/A,TRUE,"2SP #2 (US FP Products OEM)";#N/A,#N/A,TRUE,"2SP #3 (US FP Products OEM)";#N/A,#N/A,TRUE,"Sales By Product and NSB Mkt"}</definedName>
    <definedName name="wrn.Industrial._.Hyd._.Repl._.Mktg." hidden="1">{#N/A,#N/A,FALSE,"Contents";#N/A,#N/A,FALSE,"H &amp; C Mission";#N/A,#N/A,FALSE,"Gates Grp Enterprise Objectives";#N/A,#N/A,FALSE,"H &amp; C Objectives";#N/A,#N/A,FALSE,"SBU Definition (NAO US)";#N/A,#N/A,FALSE,"App A (US FP Products)";#N/A,#N/A,FALSE,"1.2SP (US FP Products Repl)";#N/A,#N/A,FALSE,"5SP (US FP Products Repl)";#N/A,#N/A,FALSE,"6SP-1 (US FP Products Repl)";#N/A,#N/A,FALSE,"6SP-2 (US FP Products Repl)";#N/A,#N/A,FALSE,"Bridge (US FP Products Repl)";#N/A,#N/A,FALSE,"13SP (US FP Products)";#N/A,#N/A,FALSE,"4SP (US FP Products)";#N/A,#N/A,FALSE,"1.1SP (US FP Products)";#N/A,#N/A,FALSE,"3.1SP (US FP Products)";#N/A,#N/A,FALSE,"2SP #1 (US FP Products Repl)";#N/A,#N/A,FALSE,"2SP #2 (US FP Products Repl)";#N/A,#N/A,FALSE,"2SP #3 (US FP Products Repl)";#N/A,#N/A,FALSE,"2.1SP (US FP Products)";#N/A,#N/A,FALSE,"3SP (US FP Products)";#N/A,#N/A,FALSE,"Sales By Product and NSB Mkt"}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rme._.Mensu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Trimestr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put." hidden="1">{"données",#N/A,FALSE,"Input"}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ight._.09._.30._.2001." hidden="1">{#N/A,#N/A,FALSE,"contents";#N/A,#N/A,FALSE,"bal. sheet";#N/A,#N/A,FALSE,"income";#N/A,#N/A,FALSE,"cashflow";#N/A,#N/A,FALSE,"equity";#N/A,#N/A,FALSE,"notes";#N/A,#N/A,FALSE,"supplemental"}</definedName>
    <definedName name="wrn.Interna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.is." hidden="1">{"internal is",#N/A,FALSE,"Model"}</definedName>
    <definedName name="wrn.Internal._.is._1" hidden="1">{"internal is",#N/A,FALSE,"Model"}</definedName>
    <definedName name="wrn.Internal._.is._1_1" hidden="1">{"internal is",#N/A,FALSE,"Model"}</definedName>
    <definedName name="wrn.Internal._.is._1_2" hidden="1">{"internal is",#N/A,FALSE,"Model"}</definedName>
    <definedName name="wrn.Internal._.is._1_3" hidden="1">{"internal is",#N/A,FALSE,"Model"}</definedName>
    <definedName name="wrn.Internal._.is._1_4" hidden="1">{"internal is",#N/A,FALSE,"Model"}</definedName>
    <definedName name="wrn.Internal._.is._1_5" hidden="1">{"internal is",#N/A,FALSE,"Model"}</definedName>
    <definedName name="wrn.Internal._.is._2" hidden="1">{"internal is",#N/A,FALSE,"Model"}</definedName>
    <definedName name="wrn.Internal._.is._2_1" hidden="1">{"internal is",#N/A,FALSE,"Model"}</definedName>
    <definedName name="wrn.Internal._.is._2_2" hidden="1">{"internal is",#N/A,FALSE,"Model"}</definedName>
    <definedName name="wrn.Internal._.is._2_3" hidden="1">{"internal is",#N/A,FALSE,"Model"}</definedName>
    <definedName name="wrn.Internal._.is._2_4" hidden="1">{"internal is",#N/A,FALSE,"Model"}</definedName>
    <definedName name="wrn.Internal._.is._2_5" hidden="1">{"internal is",#N/A,FALSE,"Model"}</definedName>
    <definedName name="wrn.Internal._.is._3" hidden="1">{"internal is",#N/A,FALSE,"Model"}</definedName>
    <definedName name="wrn.Internal._.is._3_1" hidden="1">{"internal is",#N/A,FALSE,"Model"}</definedName>
    <definedName name="wrn.Internal._.is._3_2" hidden="1">{"internal is",#N/A,FALSE,"Model"}</definedName>
    <definedName name="wrn.Internal._.is._3_3" hidden="1">{"internal is",#N/A,FALSE,"Model"}</definedName>
    <definedName name="wrn.Internal._.is._3_4" hidden="1">{"internal is",#N/A,FALSE,"Model"}</definedName>
    <definedName name="wrn.Internal._.is._3_5" hidden="1">{"internal is",#N/A,FALSE,"Model"}</definedName>
    <definedName name="wrn.Internal._.is._4" hidden="1">{"internal is",#N/A,FALSE,"Model"}</definedName>
    <definedName name="wrn.Internal._.is._4_1" hidden="1">{"internal is",#N/A,FALSE,"Model"}</definedName>
    <definedName name="wrn.Internal._.is._4_2" hidden="1">{"internal is",#N/A,FALSE,"Model"}</definedName>
    <definedName name="wrn.Internal._.is._4_3" hidden="1">{"internal is",#N/A,FALSE,"Model"}</definedName>
    <definedName name="wrn.Internal._.is._4_4" hidden="1">{"internal is",#N/A,FALSE,"Model"}</definedName>
    <definedName name="wrn.Internal._.is._4_5" hidden="1">{"internal is",#N/A,FALSE,"Model"}</definedName>
    <definedName name="wrn.Internal._.is._5" hidden="1">{"internal is",#N/A,FALSE,"Model"}</definedName>
    <definedName name="wrn.Internal._.is._5_1" hidden="1">{"internal is",#N/A,FALSE,"Model"}</definedName>
    <definedName name="wrn.Internal._.is._5_2" hidden="1">{"internal is",#N/A,FALSE,"Model"}</definedName>
    <definedName name="wrn.Internal._.is._5_3" hidden="1">{"internal is",#N/A,FALSE,"Model"}</definedName>
    <definedName name="wrn.Internal._.is._5_4" hidden="1">{"internal is",#N/A,FALSE,"Model"}</definedName>
    <definedName name="wrn.Internal._.is._5_5" hidden="1">{"internal is",#N/A,FALSE,"Model"}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Totals." hidden="1">{"International Total",#N/A,FALSE,"Sheet1";"Mexico (5)",#N/A,FALSE,"Sheet1";"Mexico (37)",#N/A,FALSE,"Sheet1";"Puerto Rico (10)",#N/A,FALSE,"Sheet1"}</definedName>
    <definedName name="wrn.Interpolations." hidden="1">{"Reported Interpolated Dev Factors",#N/A,FALSE,"Interpolation";"Paid Interpolated Dev Factors",#N/A,FALSE,"Interpolation";"Reported Claim Interpolated Dev Factors",#N/A,FALSE,"Interpolation"}</definedName>
    <definedName name="wrn.Interpolations._1" hidden="1">{"Reported Interpolated Dev Factors",#N/A,FALSE,"Interpolation";"Paid Interpolated Dev Factors",#N/A,FALSE,"Interpolation";"Reported Claim Interpolated Dev Factors",#N/A,FALSE,"Interpolation"}</definedName>
    <definedName name="wrn.Interpolations._1_1" hidden="1">{"Reported Interpolated Dev Factors",#N/A,FALSE,"Interpolation";"Paid Interpolated Dev Factors",#N/A,FALSE,"Interpolation";"Reported Claim Interpolated Dev Factors",#N/A,FALSE,"Interpolation"}</definedName>
    <definedName name="wrn.Interpolations._1_2" hidden="1">{"Reported Interpolated Dev Factors",#N/A,FALSE,"Interpolation";"Paid Interpolated Dev Factors",#N/A,FALSE,"Interpolation";"Reported Claim Interpolated Dev Factors",#N/A,FALSE,"Interpolation"}</definedName>
    <definedName name="wrn.Interpolations._1_3" hidden="1">{"Reported Interpolated Dev Factors",#N/A,FALSE,"Interpolation";"Paid Interpolated Dev Factors",#N/A,FALSE,"Interpolation";"Reported Claim Interpolated Dev Factors",#N/A,FALSE,"Interpolation"}</definedName>
    <definedName name="wrn.Interpolations._1_4" hidden="1">{"Reported Interpolated Dev Factors",#N/A,FALSE,"Interpolation";"Paid Interpolated Dev Factors",#N/A,FALSE,"Interpolation";"Reported Claim Interpolated Dev Factors",#N/A,FALSE,"Interpolation"}</definedName>
    <definedName name="wrn.Interpolations._1_5" hidden="1">{"Reported Interpolated Dev Factors",#N/A,FALSE,"Interpolation";"Paid Interpolated Dev Factors",#N/A,FALSE,"Interpolation";"Reported Claim Interpolated Dev Factors",#N/A,FALSE,"Interpolation"}</definedName>
    <definedName name="wrn.Interpolations._2" hidden="1">{"Reported Interpolated Dev Factors",#N/A,FALSE,"Interpolation";"Paid Interpolated Dev Factors",#N/A,FALSE,"Interpolation";"Reported Claim Interpolated Dev Factors",#N/A,FALSE,"Interpolation"}</definedName>
    <definedName name="wrn.Interpolations._2_1" hidden="1">{"Reported Interpolated Dev Factors",#N/A,FALSE,"Interpolation";"Paid Interpolated Dev Factors",#N/A,FALSE,"Interpolation";"Reported Claim Interpolated Dev Factors",#N/A,FALSE,"Interpolation"}</definedName>
    <definedName name="wrn.Interpolations._2_2" hidden="1">{"Reported Interpolated Dev Factors",#N/A,FALSE,"Interpolation";"Paid Interpolated Dev Factors",#N/A,FALSE,"Interpolation";"Reported Claim Interpolated Dev Factors",#N/A,FALSE,"Interpolation"}</definedName>
    <definedName name="wrn.Interpolations._2_3" hidden="1">{"Reported Interpolated Dev Factors",#N/A,FALSE,"Interpolation";"Paid Interpolated Dev Factors",#N/A,FALSE,"Interpolation";"Reported Claim Interpolated Dev Factors",#N/A,FALSE,"Interpolation"}</definedName>
    <definedName name="wrn.Interpolations._2_4" hidden="1">{"Reported Interpolated Dev Factors",#N/A,FALSE,"Interpolation";"Paid Interpolated Dev Factors",#N/A,FALSE,"Interpolation";"Reported Claim Interpolated Dev Factors",#N/A,FALSE,"Interpolation"}</definedName>
    <definedName name="wrn.Interpolations._2_5" hidden="1">{"Reported Interpolated Dev Factors",#N/A,FALSE,"Interpolation";"Paid Interpolated Dev Factors",#N/A,FALSE,"Interpolation";"Reported Claim Interpolated Dev Factors",#N/A,FALSE,"Interpolation"}</definedName>
    <definedName name="wrn.Interpolations._3" hidden="1">{"Reported Interpolated Dev Factors",#N/A,FALSE,"Interpolation";"Paid Interpolated Dev Factors",#N/A,FALSE,"Interpolation";"Reported Claim Interpolated Dev Factors",#N/A,FALSE,"Interpolation"}</definedName>
    <definedName name="wrn.Interpolations._3_1" hidden="1">{"Reported Interpolated Dev Factors",#N/A,FALSE,"Interpolation";"Paid Interpolated Dev Factors",#N/A,FALSE,"Interpolation";"Reported Claim Interpolated Dev Factors",#N/A,FALSE,"Interpolation"}</definedName>
    <definedName name="wrn.Interpolations._3_2" hidden="1">{"Reported Interpolated Dev Factors",#N/A,FALSE,"Interpolation";"Paid Interpolated Dev Factors",#N/A,FALSE,"Interpolation";"Reported Claim Interpolated Dev Factors",#N/A,FALSE,"Interpolation"}</definedName>
    <definedName name="wrn.Interpolations._3_3" hidden="1">{"Reported Interpolated Dev Factors",#N/A,FALSE,"Interpolation";"Paid Interpolated Dev Factors",#N/A,FALSE,"Interpolation";"Reported Claim Interpolated Dev Factors",#N/A,FALSE,"Interpolation"}</definedName>
    <definedName name="wrn.Interpolations._3_4" hidden="1">{"Reported Interpolated Dev Factors",#N/A,FALSE,"Interpolation";"Paid Interpolated Dev Factors",#N/A,FALSE,"Interpolation";"Reported Claim Interpolated Dev Factors",#N/A,FALSE,"Interpolation"}</definedName>
    <definedName name="wrn.Interpolations._3_5" hidden="1">{"Reported Interpolated Dev Factors",#N/A,FALSE,"Interpolation";"Paid Interpolated Dev Factors",#N/A,FALSE,"Interpolation";"Reported Claim Interpolated Dev Factors",#N/A,FALSE,"Interpolation"}</definedName>
    <definedName name="wrn.Interpolations._4" hidden="1">{"Reported Interpolated Dev Factors",#N/A,FALSE,"Interpolation";"Paid Interpolated Dev Factors",#N/A,FALSE,"Interpolation";"Reported Claim Interpolated Dev Factors",#N/A,FALSE,"Interpolation"}</definedName>
    <definedName name="wrn.Interpolations._4_1" hidden="1">{"Reported Interpolated Dev Factors",#N/A,FALSE,"Interpolation";"Paid Interpolated Dev Factors",#N/A,FALSE,"Interpolation";"Reported Claim Interpolated Dev Factors",#N/A,FALSE,"Interpolation"}</definedName>
    <definedName name="wrn.Interpolations._4_2" hidden="1">{"Reported Interpolated Dev Factors",#N/A,FALSE,"Interpolation";"Paid Interpolated Dev Factors",#N/A,FALSE,"Interpolation";"Reported Claim Interpolated Dev Factors",#N/A,FALSE,"Interpolation"}</definedName>
    <definedName name="wrn.Interpolations._4_3" hidden="1">{"Reported Interpolated Dev Factors",#N/A,FALSE,"Interpolation";"Paid Interpolated Dev Factors",#N/A,FALSE,"Interpolation";"Reported Claim Interpolated Dev Factors",#N/A,FALSE,"Interpolation"}</definedName>
    <definedName name="wrn.Interpolations._4_4" hidden="1">{"Reported Interpolated Dev Factors",#N/A,FALSE,"Interpolation";"Paid Interpolated Dev Factors",#N/A,FALSE,"Interpolation";"Reported Claim Interpolated Dev Factors",#N/A,FALSE,"Interpolation"}</definedName>
    <definedName name="wrn.Interpolations._4_5" hidden="1">{"Reported Interpolated Dev Factors",#N/A,FALSE,"Interpolation";"Paid Interpolated Dev Factors",#N/A,FALSE,"Interpolation";"Reported Claim Interpolated Dev Factors",#N/A,FALSE,"Interpolation"}</definedName>
    <definedName name="wrn.Interpolations._5" hidden="1">{"Reported Interpolated Dev Factors",#N/A,FALSE,"Interpolation";"Paid Interpolated Dev Factors",#N/A,FALSE,"Interpolation";"Reported Claim Interpolated Dev Factors",#N/A,FALSE,"Interpolation"}</definedName>
    <definedName name="wrn.Interpolations._5_1" hidden="1">{"Reported Interpolated Dev Factors",#N/A,FALSE,"Interpolation";"Paid Interpolated Dev Factors",#N/A,FALSE,"Interpolation";"Reported Claim Interpolated Dev Factors",#N/A,FALSE,"Interpolation"}</definedName>
    <definedName name="wrn.Interpolations._5_2" hidden="1">{"Reported Interpolated Dev Factors",#N/A,FALSE,"Interpolation";"Paid Interpolated Dev Factors",#N/A,FALSE,"Interpolation";"Reported Claim Interpolated Dev Factors",#N/A,FALSE,"Interpolation"}</definedName>
    <definedName name="wrn.Interpolations._5_3" hidden="1">{"Reported Interpolated Dev Factors",#N/A,FALSE,"Interpolation";"Paid Interpolated Dev Factors",#N/A,FALSE,"Interpolation";"Reported Claim Interpolated Dev Factors",#N/A,FALSE,"Interpolation"}</definedName>
    <definedName name="wrn.Interpolations._5_4" hidden="1">{"Reported Interpolated Dev Factors",#N/A,FALSE,"Interpolation";"Paid Interpolated Dev Factors",#N/A,FALSE,"Interpolation";"Reported Claim Interpolated Dev Factors",#N/A,FALSE,"Interpolation"}</definedName>
    <definedName name="wrn.Interpolations._5_5" hidden="1">{"Reported Interpolated Dev Factors",#N/A,FALSE,"Interpolation";"Paid Interpolated Dev Factors",#N/A,FALSE,"Interpolation";"Reported Claim Interpolated Dev Factors",#N/A,FALSE,"Interpolation"}</definedName>
    <definedName name="wrn.inventario." hidden="1">{#N/A,#N/A,FALSE,"Sitio A";#N/A,#N/A,FALSE,"Rack Acceso  102.05";#N/A,#N/A,FALSE,"Rack DSX 102.06";#N/A,#N/A,FALSE,"DSX";#N/A,#N/A,FALSE,"Fuse Panel 102.05";#N/A,#N/A,FALSE,"Fuse Panel 102.06"}</definedName>
    <definedName name="wrn.Inventories." hidden="1">{#N/A,#N/A,FALSE,"Presentation by Unit";#N/A,#N/A,FALSE,"Presentation by BD";#N/A,#N/A,FALSE,"Presentation Split by Biggest U";#N/A,#N/A,FALSE,"Presentation Split by Area";#N/A,#N/A,FALSE,"Presentation Split by BD"}</definedName>
    <definedName name="wrn.Investor._.Terms." hidden="1">{"Term Sheet",#N/A,FALSE,"Term Sheet";"Value Summary",#N/A,FALSE,"Value Sum";"Debt Coverage",#N/A,FALSE,"Debt Coverage"}</definedName>
    <definedName name="wrn.Investor._.Terms._1" hidden="1">{"Term Sheet",#N/A,FALSE,"Term Sheet";"Value Summary",#N/A,FALSE,"Value Sum";"Debt Coverage",#N/A,FALSE,"Debt Coverage"}</definedName>
    <definedName name="wrn.Investor._.Terms._1_1" hidden="1">{"Term Sheet",#N/A,FALSE,"Term Sheet";"Value Summary",#N/A,FALSE,"Value Sum";"Debt Coverage",#N/A,FALSE,"Debt Coverage"}</definedName>
    <definedName name="wrn.Investor._.Terms._1_2" hidden="1">{"Term Sheet",#N/A,FALSE,"Term Sheet";"Value Summary",#N/A,FALSE,"Value Sum";"Debt Coverage",#N/A,FALSE,"Debt Coverage"}</definedName>
    <definedName name="wrn.Investor._.Terms._1_3" hidden="1">{"Term Sheet",#N/A,FALSE,"Term Sheet";"Value Summary",#N/A,FALSE,"Value Sum";"Debt Coverage",#N/A,FALSE,"Debt Coverage"}</definedName>
    <definedName name="wrn.Investor._.Terms._1_4" hidden="1">{"Term Sheet",#N/A,FALSE,"Term Sheet";"Value Summary",#N/A,FALSE,"Value Sum";"Debt Coverage",#N/A,FALSE,"Debt Coverage"}</definedName>
    <definedName name="wrn.Investor._.Terms._1_5" hidden="1">{"Term Sheet",#N/A,FALSE,"Term Sheet";"Value Summary",#N/A,FALSE,"Value Sum";"Debt Coverage",#N/A,FALSE,"Debt Coverage"}</definedName>
    <definedName name="wrn.Investor._.Terms._2" hidden="1">{"Term Sheet",#N/A,FALSE,"Term Sheet";"Value Summary",#N/A,FALSE,"Value Sum";"Debt Coverage",#N/A,FALSE,"Debt Coverage"}</definedName>
    <definedName name="wrn.Investor._.Terms._2_1" hidden="1">{"Term Sheet",#N/A,FALSE,"Term Sheet";"Value Summary",#N/A,FALSE,"Value Sum";"Debt Coverage",#N/A,FALSE,"Debt Coverage"}</definedName>
    <definedName name="wrn.Investor._.Terms._2_2" hidden="1">{"Term Sheet",#N/A,FALSE,"Term Sheet";"Value Summary",#N/A,FALSE,"Value Sum";"Debt Coverage",#N/A,FALSE,"Debt Coverage"}</definedName>
    <definedName name="wrn.Investor._.Terms._2_3" hidden="1">{"Term Sheet",#N/A,FALSE,"Term Sheet";"Value Summary",#N/A,FALSE,"Value Sum";"Debt Coverage",#N/A,FALSE,"Debt Coverage"}</definedName>
    <definedName name="wrn.Investor._.Terms._2_4" hidden="1">{"Term Sheet",#N/A,FALSE,"Term Sheet";"Value Summary",#N/A,FALSE,"Value Sum";"Debt Coverage",#N/A,FALSE,"Debt Coverage"}</definedName>
    <definedName name="wrn.Investor._.Terms._2_5" hidden="1">{"Term Sheet",#N/A,FALSE,"Term Sheet";"Value Summary",#N/A,FALSE,"Value Sum";"Debt Coverage",#N/A,FALSE,"Debt Coverage"}</definedName>
    <definedName name="wrn.Investor._.Terms._3" hidden="1">{"Term Sheet",#N/A,FALSE,"Term Sheet";"Value Summary",#N/A,FALSE,"Value Sum";"Debt Coverage",#N/A,FALSE,"Debt Coverage"}</definedName>
    <definedName name="wrn.Investor._.Terms._3_1" hidden="1">{"Term Sheet",#N/A,FALSE,"Term Sheet";"Value Summary",#N/A,FALSE,"Value Sum";"Debt Coverage",#N/A,FALSE,"Debt Coverage"}</definedName>
    <definedName name="wrn.Investor._.Terms._3_2" hidden="1">{"Term Sheet",#N/A,FALSE,"Term Sheet";"Value Summary",#N/A,FALSE,"Value Sum";"Debt Coverage",#N/A,FALSE,"Debt Coverage"}</definedName>
    <definedName name="wrn.Investor._.Terms._3_3" hidden="1">{"Term Sheet",#N/A,FALSE,"Term Sheet";"Value Summary",#N/A,FALSE,"Value Sum";"Debt Coverage",#N/A,FALSE,"Debt Coverage"}</definedName>
    <definedName name="wrn.Investor._.Terms._3_4" hidden="1">{"Term Sheet",#N/A,FALSE,"Term Sheet";"Value Summary",#N/A,FALSE,"Value Sum";"Debt Coverage",#N/A,FALSE,"Debt Coverage"}</definedName>
    <definedName name="wrn.Investor._.Terms._3_5" hidden="1">{"Term Sheet",#N/A,FALSE,"Term Sheet";"Value Summary",#N/A,FALSE,"Value Sum";"Debt Coverage",#N/A,FALSE,"Debt Coverage"}</definedName>
    <definedName name="wrn.Investor._.Terms._4" hidden="1">{"Term Sheet",#N/A,FALSE,"Term Sheet";"Value Summary",#N/A,FALSE,"Value Sum";"Debt Coverage",#N/A,FALSE,"Debt Coverage"}</definedName>
    <definedName name="wrn.Investor._.Terms._4_1" hidden="1">{"Term Sheet",#N/A,FALSE,"Term Sheet";"Value Summary",#N/A,FALSE,"Value Sum";"Debt Coverage",#N/A,FALSE,"Debt Coverage"}</definedName>
    <definedName name="wrn.Investor._.Terms._4_2" hidden="1">{"Term Sheet",#N/A,FALSE,"Term Sheet";"Value Summary",#N/A,FALSE,"Value Sum";"Debt Coverage",#N/A,FALSE,"Debt Coverage"}</definedName>
    <definedName name="wrn.Investor._.Terms._4_3" hidden="1">{"Term Sheet",#N/A,FALSE,"Term Sheet";"Value Summary",#N/A,FALSE,"Value Sum";"Debt Coverage",#N/A,FALSE,"Debt Coverage"}</definedName>
    <definedName name="wrn.Investor._.Terms._4_4" hidden="1">{"Term Sheet",#N/A,FALSE,"Term Sheet";"Value Summary",#N/A,FALSE,"Value Sum";"Debt Coverage",#N/A,FALSE,"Debt Coverage"}</definedName>
    <definedName name="wrn.Investor._.Terms._4_5" hidden="1">{"Term Sheet",#N/A,FALSE,"Term Sheet";"Value Summary",#N/A,FALSE,"Value Sum";"Debt Coverage",#N/A,FALSE,"Debt Coverage"}</definedName>
    <definedName name="wrn.Investor._.Terms._5" hidden="1">{"Term Sheet",#N/A,FALSE,"Term Sheet";"Value Summary",#N/A,FALSE,"Value Sum";"Debt Coverage",#N/A,FALSE,"Debt Coverage"}</definedName>
    <definedName name="wrn.Investor._.Terms._5_1" hidden="1">{"Term Sheet",#N/A,FALSE,"Term Sheet";"Value Summary",#N/A,FALSE,"Value Sum";"Debt Coverage",#N/A,FALSE,"Debt Coverage"}</definedName>
    <definedName name="wrn.Investor._.Terms._5_2" hidden="1">{"Term Sheet",#N/A,FALSE,"Term Sheet";"Value Summary",#N/A,FALSE,"Value Sum";"Debt Coverage",#N/A,FALSE,"Debt Coverage"}</definedName>
    <definedName name="wrn.Investor._.Terms._5_3" hidden="1">{"Term Sheet",#N/A,FALSE,"Term Sheet";"Value Summary",#N/A,FALSE,"Value Sum";"Debt Coverage",#N/A,FALSE,"Debt Coverage"}</definedName>
    <definedName name="wrn.Investor._.Terms._5_4" hidden="1">{"Term Sheet",#N/A,FALSE,"Term Sheet";"Value Summary",#N/A,FALSE,"Value Sum";"Debt Coverage",#N/A,FALSE,"Debt Coverage"}</definedName>
    <definedName name="wrn.Investor._.Terms._5_5" hidden="1">{"Term Sheet",#N/A,FALSE,"Term Sheet";"Value Summary",#N/A,FALSE,"Value Sum";"Debt Coverage",#N/A,FALSE,"Debt Coverage"}</definedName>
    <definedName name="wrn.Investors." hidden="1">{#N/A,#N/A,TRUE,"FEA_SUMMARY (2)";"Investors_Financials",#N/A,TRUE,"FEA_Financials";"Investors_Personnel",#N/A,TRUE,"Personnel_Assumptions"}</definedName>
    <definedName name="wrn.IPC._.Fits." hidden="1">{"Reported Loss Inverse Power Curve",#N/A,FALSE,"IPC";"Paid Inverse Power Curve",#N/A,FALSE,"IPC";"Reported Claim Inverse Power Curve",#N/A,FALSE,"IPC"}</definedName>
    <definedName name="wrn.IPC._.Fits._1" hidden="1">{"Reported Loss Inverse Power Curve",#N/A,FALSE,"IPC";"Paid Inverse Power Curve",#N/A,FALSE,"IPC";"Reported Claim Inverse Power Curve",#N/A,FALSE,"IPC"}</definedName>
    <definedName name="wrn.IPC._.Fits._1_1" hidden="1">{"Reported Loss Inverse Power Curve",#N/A,FALSE,"IPC";"Paid Inverse Power Curve",#N/A,FALSE,"IPC";"Reported Claim Inverse Power Curve",#N/A,FALSE,"IPC"}</definedName>
    <definedName name="wrn.IPC._.Fits._1_2" hidden="1">{"Reported Loss Inverse Power Curve",#N/A,FALSE,"IPC";"Paid Inverse Power Curve",#N/A,FALSE,"IPC";"Reported Claim Inverse Power Curve",#N/A,FALSE,"IPC"}</definedName>
    <definedName name="wrn.IPC._.Fits._1_3" hidden="1">{"Reported Loss Inverse Power Curve",#N/A,FALSE,"IPC";"Paid Inverse Power Curve",#N/A,FALSE,"IPC";"Reported Claim Inverse Power Curve",#N/A,FALSE,"IPC"}</definedName>
    <definedName name="wrn.IPC._.Fits._1_4" hidden="1">{"Reported Loss Inverse Power Curve",#N/A,FALSE,"IPC";"Paid Inverse Power Curve",#N/A,FALSE,"IPC";"Reported Claim Inverse Power Curve",#N/A,FALSE,"IPC"}</definedName>
    <definedName name="wrn.IPC._.Fits._1_5" hidden="1">{"Reported Loss Inverse Power Curve",#N/A,FALSE,"IPC";"Paid Inverse Power Curve",#N/A,FALSE,"IPC";"Reported Claim Inverse Power Curve",#N/A,FALSE,"IPC"}</definedName>
    <definedName name="wrn.IPC._.Fits._2" hidden="1">{"Reported Loss Inverse Power Curve",#N/A,FALSE,"IPC";"Paid Inverse Power Curve",#N/A,FALSE,"IPC";"Reported Claim Inverse Power Curve",#N/A,FALSE,"IPC"}</definedName>
    <definedName name="wrn.IPC._.Fits._2_1" hidden="1">{"Reported Loss Inverse Power Curve",#N/A,FALSE,"IPC";"Paid Inverse Power Curve",#N/A,FALSE,"IPC";"Reported Claim Inverse Power Curve",#N/A,FALSE,"IPC"}</definedName>
    <definedName name="wrn.IPC._.Fits._2_2" hidden="1">{"Reported Loss Inverse Power Curve",#N/A,FALSE,"IPC";"Paid Inverse Power Curve",#N/A,FALSE,"IPC";"Reported Claim Inverse Power Curve",#N/A,FALSE,"IPC"}</definedName>
    <definedName name="wrn.IPC._.Fits._2_3" hidden="1">{"Reported Loss Inverse Power Curve",#N/A,FALSE,"IPC";"Paid Inverse Power Curve",#N/A,FALSE,"IPC";"Reported Claim Inverse Power Curve",#N/A,FALSE,"IPC"}</definedName>
    <definedName name="wrn.IPC._.Fits._2_4" hidden="1">{"Reported Loss Inverse Power Curve",#N/A,FALSE,"IPC";"Paid Inverse Power Curve",#N/A,FALSE,"IPC";"Reported Claim Inverse Power Curve",#N/A,FALSE,"IPC"}</definedName>
    <definedName name="wrn.IPC._.Fits._2_5" hidden="1">{"Reported Loss Inverse Power Curve",#N/A,FALSE,"IPC";"Paid Inverse Power Curve",#N/A,FALSE,"IPC";"Reported Claim Inverse Power Curve",#N/A,FALSE,"IPC"}</definedName>
    <definedName name="wrn.IPC._.Fits._3" hidden="1">{"Reported Loss Inverse Power Curve",#N/A,FALSE,"IPC";"Paid Inverse Power Curve",#N/A,FALSE,"IPC";"Reported Claim Inverse Power Curve",#N/A,FALSE,"IPC"}</definedName>
    <definedName name="wrn.IPC._.Fits._3_1" hidden="1">{"Reported Loss Inverse Power Curve",#N/A,FALSE,"IPC";"Paid Inverse Power Curve",#N/A,FALSE,"IPC";"Reported Claim Inverse Power Curve",#N/A,FALSE,"IPC"}</definedName>
    <definedName name="wrn.IPC._.Fits._3_2" hidden="1">{"Reported Loss Inverse Power Curve",#N/A,FALSE,"IPC";"Paid Inverse Power Curve",#N/A,FALSE,"IPC";"Reported Claim Inverse Power Curve",#N/A,FALSE,"IPC"}</definedName>
    <definedName name="wrn.IPC._.Fits._3_3" hidden="1">{"Reported Loss Inverse Power Curve",#N/A,FALSE,"IPC";"Paid Inverse Power Curve",#N/A,FALSE,"IPC";"Reported Claim Inverse Power Curve",#N/A,FALSE,"IPC"}</definedName>
    <definedName name="wrn.IPC._.Fits._3_4" hidden="1">{"Reported Loss Inverse Power Curve",#N/A,FALSE,"IPC";"Paid Inverse Power Curve",#N/A,FALSE,"IPC";"Reported Claim Inverse Power Curve",#N/A,FALSE,"IPC"}</definedName>
    <definedName name="wrn.IPC._.Fits._3_5" hidden="1">{"Reported Loss Inverse Power Curve",#N/A,FALSE,"IPC";"Paid Inverse Power Curve",#N/A,FALSE,"IPC";"Reported Claim Inverse Power Curve",#N/A,FALSE,"IPC"}</definedName>
    <definedName name="wrn.IPC._.Fits._4" hidden="1">{"Reported Loss Inverse Power Curve",#N/A,FALSE,"IPC";"Paid Inverse Power Curve",#N/A,FALSE,"IPC";"Reported Claim Inverse Power Curve",#N/A,FALSE,"IPC"}</definedName>
    <definedName name="wrn.IPC._.Fits._4_1" hidden="1">{"Reported Loss Inverse Power Curve",#N/A,FALSE,"IPC";"Paid Inverse Power Curve",#N/A,FALSE,"IPC";"Reported Claim Inverse Power Curve",#N/A,FALSE,"IPC"}</definedName>
    <definedName name="wrn.IPC._.Fits._4_2" hidden="1">{"Reported Loss Inverse Power Curve",#N/A,FALSE,"IPC";"Paid Inverse Power Curve",#N/A,FALSE,"IPC";"Reported Claim Inverse Power Curve",#N/A,FALSE,"IPC"}</definedName>
    <definedName name="wrn.IPC._.Fits._4_3" hidden="1">{"Reported Loss Inverse Power Curve",#N/A,FALSE,"IPC";"Paid Inverse Power Curve",#N/A,FALSE,"IPC";"Reported Claim Inverse Power Curve",#N/A,FALSE,"IPC"}</definedName>
    <definedName name="wrn.IPC._.Fits._4_4" hidden="1">{"Reported Loss Inverse Power Curve",#N/A,FALSE,"IPC";"Paid Inverse Power Curve",#N/A,FALSE,"IPC";"Reported Claim Inverse Power Curve",#N/A,FALSE,"IPC"}</definedName>
    <definedName name="wrn.IPC._.Fits._4_5" hidden="1">{"Reported Loss Inverse Power Curve",#N/A,FALSE,"IPC";"Paid Inverse Power Curve",#N/A,FALSE,"IPC";"Reported Claim Inverse Power Curve",#N/A,FALSE,"IPC"}</definedName>
    <definedName name="wrn.IPC._.Fits._5" hidden="1">{"Reported Loss Inverse Power Curve",#N/A,FALSE,"IPC";"Paid Inverse Power Curve",#N/A,FALSE,"IPC";"Reported Claim Inverse Power Curve",#N/A,FALSE,"IPC"}</definedName>
    <definedName name="wrn.IPC._.Fits._5_1" hidden="1">{"Reported Loss Inverse Power Curve",#N/A,FALSE,"IPC";"Paid Inverse Power Curve",#N/A,FALSE,"IPC";"Reported Claim Inverse Power Curve",#N/A,FALSE,"IPC"}</definedName>
    <definedName name="wrn.IPC._.Fits._5_2" hidden="1">{"Reported Loss Inverse Power Curve",#N/A,FALSE,"IPC";"Paid Inverse Power Curve",#N/A,FALSE,"IPC";"Reported Claim Inverse Power Curve",#N/A,FALSE,"IPC"}</definedName>
    <definedName name="wrn.IPC._.Fits._5_3" hidden="1">{"Reported Loss Inverse Power Curve",#N/A,FALSE,"IPC";"Paid Inverse Power Curve",#N/A,FALSE,"IPC";"Reported Claim Inverse Power Curve",#N/A,FALSE,"IPC"}</definedName>
    <definedName name="wrn.IPC._.Fits._5_4" hidden="1">{"Reported Loss Inverse Power Curve",#N/A,FALSE,"IPC";"Paid Inverse Power Curve",#N/A,FALSE,"IPC";"Reported Claim Inverse Power Curve",#N/A,FALSE,"IPC"}</definedName>
    <definedName name="wrn.IPC._.Fits._5_5" hidden="1">{"Reported Loss Inverse Power Curve",#N/A,FALSE,"IPC";"Paid Inverse Power Curve",#N/A,FALSE,"IPC";"Reported Claim Inverse Power Curve",#N/A,FALSE,"IPC"}</definedName>
    <definedName name="wrn.IPIX." hidden="1">{#N/A,#N/A,FALSE,"Report Print"}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povalue._1_1" hidden="1">{#N/A,#N/A,FALSE,"puboff";#N/A,#N/A,FALSE,"valuation";#N/A,#N/A,FALSE,"finanalsis";#N/A,#N/A,FALSE,"split";#N/A,#N/A,FALSE,"ownership"}</definedName>
    <definedName name="wrn.ipovalue._1_2" hidden="1">{#N/A,#N/A,FALSE,"puboff";#N/A,#N/A,FALSE,"valuation";#N/A,#N/A,FALSE,"finanalsis";#N/A,#N/A,FALSE,"split";#N/A,#N/A,FALSE,"ownership"}</definedName>
    <definedName name="wrn.ipovalue._1_3" hidden="1">{#N/A,#N/A,FALSE,"puboff";#N/A,#N/A,FALSE,"valuation";#N/A,#N/A,FALSE,"finanalsis";#N/A,#N/A,FALSE,"split";#N/A,#N/A,FALSE,"ownership"}</definedName>
    <definedName name="wrn.ipovalue._1_4" hidden="1">{#N/A,#N/A,FALSE,"puboff";#N/A,#N/A,FALSE,"valuation";#N/A,#N/A,FALSE,"finanalsis";#N/A,#N/A,FALSE,"split";#N/A,#N/A,FALSE,"ownership"}</definedName>
    <definedName name="wrn.ipovalue._1_5" hidden="1">{#N/A,#N/A,FALSE,"puboff";#N/A,#N/A,FALSE,"valuation";#N/A,#N/A,FALSE,"finanalsis";#N/A,#N/A,FALSE,"split";#N/A,#N/A,FALSE,"ownership"}</definedName>
    <definedName name="wrn.ipovalue._2" hidden="1">{#N/A,#N/A,FALSE,"puboff";#N/A,#N/A,FALSE,"valuation";#N/A,#N/A,FALSE,"finanalsis";#N/A,#N/A,FALSE,"split";#N/A,#N/A,FALSE,"ownership"}</definedName>
    <definedName name="wrn.ipovalue._2_1" hidden="1">{#N/A,#N/A,FALSE,"puboff";#N/A,#N/A,FALSE,"valuation";#N/A,#N/A,FALSE,"finanalsis";#N/A,#N/A,FALSE,"split";#N/A,#N/A,FALSE,"ownership"}</definedName>
    <definedName name="wrn.ipovalue._2_2" hidden="1">{#N/A,#N/A,FALSE,"puboff";#N/A,#N/A,FALSE,"valuation";#N/A,#N/A,FALSE,"finanalsis";#N/A,#N/A,FALSE,"split";#N/A,#N/A,FALSE,"ownership"}</definedName>
    <definedName name="wrn.ipovalue._2_3" hidden="1">{#N/A,#N/A,FALSE,"puboff";#N/A,#N/A,FALSE,"valuation";#N/A,#N/A,FALSE,"finanalsis";#N/A,#N/A,FALSE,"split";#N/A,#N/A,FALSE,"ownership"}</definedName>
    <definedName name="wrn.ipovalue._2_4" hidden="1">{#N/A,#N/A,FALSE,"puboff";#N/A,#N/A,FALSE,"valuation";#N/A,#N/A,FALSE,"finanalsis";#N/A,#N/A,FALSE,"split";#N/A,#N/A,FALSE,"ownership"}</definedName>
    <definedName name="wrn.ipovalue._2_5" hidden="1">{#N/A,#N/A,FALSE,"puboff";#N/A,#N/A,FALSE,"valuation";#N/A,#N/A,FALSE,"finanalsis";#N/A,#N/A,FALSE,"split";#N/A,#N/A,FALSE,"ownership"}</definedName>
    <definedName name="wrn.ipovalue._3" hidden="1">{#N/A,#N/A,FALSE,"puboff";#N/A,#N/A,FALSE,"valuation";#N/A,#N/A,FALSE,"finanalsis";#N/A,#N/A,FALSE,"split";#N/A,#N/A,FALSE,"ownership"}</definedName>
    <definedName name="wrn.ipovalue._3_1" hidden="1">{#N/A,#N/A,FALSE,"puboff";#N/A,#N/A,FALSE,"valuation";#N/A,#N/A,FALSE,"finanalsis";#N/A,#N/A,FALSE,"split";#N/A,#N/A,FALSE,"ownership"}</definedName>
    <definedName name="wrn.ipovalue._3_2" hidden="1">{#N/A,#N/A,FALSE,"puboff";#N/A,#N/A,FALSE,"valuation";#N/A,#N/A,FALSE,"finanalsis";#N/A,#N/A,FALSE,"split";#N/A,#N/A,FALSE,"ownership"}</definedName>
    <definedName name="wrn.ipovalue._3_3" hidden="1">{#N/A,#N/A,FALSE,"puboff";#N/A,#N/A,FALSE,"valuation";#N/A,#N/A,FALSE,"finanalsis";#N/A,#N/A,FALSE,"split";#N/A,#N/A,FALSE,"ownership"}</definedName>
    <definedName name="wrn.ipovalue._3_4" hidden="1">{#N/A,#N/A,FALSE,"puboff";#N/A,#N/A,FALSE,"valuation";#N/A,#N/A,FALSE,"finanalsis";#N/A,#N/A,FALSE,"split";#N/A,#N/A,FALSE,"ownership"}</definedName>
    <definedName name="wrn.ipovalue._3_5" hidden="1">{#N/A,#N/A,FALSE,"puboff";#N/A,#N/A,FALSE,"valuation";#N/A,#N/A,FALSE,"finanalsis";#N/A,#N/A,FALSE,"split";#N/A,#N/A,FALSE,"ownership"}</definedName>
    <definedName name="wrn.ipovalue._4" hidden="1">{#N/A,#N/A,FALSE,"puboff";#N/A,#N/A,FALSE,"valuation";#N/A,#N/A,FALSE,"finanalsis";#N/A,#N/A,FALSE,"split";#N/A,#N/A,FALSE,"ownership"}</definedName>
    <definedName name="wrn.ipovalue._4_1" hidden="1">{#N/A,#N/A,FALSE,"puboff";#N/A,#N/A,FALSE,"valuation";#N/A,#N/A,FALSE,"finanalsis";#N/A,#N/A,FALSE,"split";#N/A,#N/A,FALSE,"ownership"}</definedName>
    <definedName name="wrn.ipovalue._4_2" hidden="1">{#N/A,#N/A,FALSE,"puboff";#N/A,#N/A,FALSE,"valuation";#N/A,#N/A,FALSE,"finanalsis";#N/A,#N/A,FALSE,"split";#N/A,#N/A,FALSE,"ownership"}</definedName>
    <definedName name="wrn.ipovalue._4_3" hidden="1">{#N/A,#N/A,FALSE,"puboff";#N/A,#N/A,FALSE,"valuation";#N/A,#N/A,FALSE,"finanalsis";#N/A,#N/A,FALSE,"split";#N/A,#N/A,FALSE,"ownership"}</definedName>
    <definedName name="wrn.ipovalue._4_4" hidden="1">{#N/A,#N/A,FALSE,"puboff";#N/A,#N/A,FALSE,"valuation";#N/A,#N/A,FALSE,"finanalsis";#N/A,#N/A,FALSE,"split";#N/A,#N/A,FALSE,"ownership"}</definedName>
    <definedName name="wrn.ipovalue._4_5" hidden="1">{#N/A,#N/A,FALSE,"puboff";#N/A,#N/A,FALSE,"valuation";#N/A,#N/A,FALSE,"finanalsis";#N/A,#N/A,FALSE,"split";#N/A,#N/A,FALSE,"ownership"}</definedName>
    <definedName name="wrn.ipovalue._5" hidden="1">{#N/A,#N/A,FALSE,"puboff";#N/A,#N/A,FALSE,"valuation";#N/A,#N/A,FALSE,"finanalsis";#N/A,#N/A,FALSE,"split";#N/A,#N/A,FALSE,"ownership"}</definedName>
    <definedName name="wrn.ipovalue._5_1" hidden="1">{#N/A,#N/A,FALSE,"puboff";#N/A,#N/A,FALSE,"valuation";#N/A,#N/A,FALSE,"finanalsis";#N/A,#N/A,FALSE,"split";#N/A,#N/A,FALSE,"ownership"}</definedName>
    <definedName name="wrn.ipovalue._5_2" hidden="1">{#N/A,#N/A,FALSE,"puboff";#N/A,#N/A,FALSE,"valuation";#N/A,#N/A,FALSE,"finanalsis";#N/A,#N/A,FALSE,"split";#N/A,#N/A,FALSE,"ownership"}</definedName>
    <definedName name="wrn.ipovalue._5_3" hidden="1">{#N/A,#N/A,FALSE,"puboff";#N/A,#N/A,FALSE,"valuation";#N/A,#N/A,FALSE,"finanalsis";#N/A,#N/A,FALSE,"split";#N/A,#N/A,FALSE,"ownership"}</definedName>
    <definedName name="wrn.ipovalue._5_4" hidden="1">{#N/A,#N/A,FALSE,"puboff";#N/A,#N/A,FALSE,"valuation";#N/A,#N/A,FALSE,"finanalsis";#N/A,#N/A,FALSE,"split";#N/A,#N/A,FALSE,"ownership"}</definedName>
    <definedName name="wrn.ipovalue._5_5" hidden="1">{#N/A,#N/A,FALSE,"puboff";#N/A,#N/A,FALSE,"valuation";#N/A,#N/A,FALSE,"finanalsis";#N/A,#N/A,FALSE,"split";#N/A,#N/A,FALSE,"ownership"}</definedName>
    <definedName name="wrn.IS._.DETAIL._.ALL." hidden="1">{"is detail ww",#N/A,FALSE,"IS DETAIL";"is detail other",#N/A,FALSE,"IS DETAIL";"is detail ex",#N/A,FALSE,"IS DETAIL";"is detail us",#N/A,FALSE,"IS DETAIL"}</definedName>
    <definedName name="wrn.IS._.DETAIL._.EX._.US." hidden="1">{"is detail ex",#N/A,FALSE,"IS DETAIL"}</definedName>
    <definedName name="wrn.IS._.DETAIL._.OTHER." hidden="1">{"is detail other",#N/A,FALSE,"IS DETAIL"}</definedName>
    <definedName name="wrn.IS._.DETAIL._.US." hidden="1">{"is detail us",#N/A,FALSE,"IS DETAIL"}</definedName>
    <definedName name="wrn.IS._.DETAIL._.WW." hidden="1">{"is detail ww",#N/A,FALSE,"IS DETAIL"}</definedName>
    <definedName name="wrn.IS._.SUMMARY._.ALL." hidden="1">{"is sum ww",#N/A,FALSE,"IS SUM";"is sum other",#N/A,FALSE,"IS SUM";"is sum ex",#N/A,FALSE,"IS SUM";"is sum us",#N/A,FALSE,"IS SUM"}</definedName>
    <definedName name="wrn.IS._.SUMMARY._.EX._.US." hidden="1">{"is sum ex",#N/A,FALSE,"IS SUM"}</definedName>
    <definedName name="wrn.IS._.SUMMARY._.OTHER." hidden="1">{"is sum other",#N/A,FALSE,"IS SUM"}</definedName>
    <definedName name="wrn.IS._.SUMMARY._.US." hidden="1">{"is sum us",#N/A,FALSE,"IS SUM"}</definedName>
    <definedName name="wrn.IS._.SUMMARY._.WW." hidden="1">{"is sum ww",#N/A,FALSE,"IS SUM"}</definedName>
    <definedName name="wrn.ISAnnualModel." hidden="1">{"AnnModel",#N/A,FALSE,"IS"}</definedName>
    <definedName name="wrn.ISBL." hidden="1">{#N/A,#N/A,FALSE,"ISBL"}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CG._.model._1_1" hidden="1">{#N/A,#N/A,FALSE,"Second";#N/A,#N/A,FALSE,"ownership";#N/A,#N/A,FALSE,"Valuation";#N/A,#N/A,FALSE,"Eqiv";#N/A,#N/A,FALSE,"Mults";#N/A,#N/A,FALSE,"ISCG Graphics"}</definedName>
    <definedName name="wrn.ISCG._.model._1_2" hidden="1">{#N/A,#N/A,FALSE,"Second";#N/A,#N/A,FALSE,"ownership";#N/A,#N/A,FALSE,"Valuation";#N/A,#N/A,FALSE,"Eqiv";#N/A,#N/A,FALSE,"Mults";#N/A,#N/A,FALSE,"ISCG Graphics"}</definedName>
    <definedName name="wrn.ISCG._.model._1_3" hidden="1">{#N/A,#N/A,FALSE,"Second";#N/A,#N/A,FALSE,"ownership";#N/A,#N/A,FALSE,"Valuation";#N/A,#N/A,FALSE,"Eqiv";#N/A,#N/A,FALSE,"Mults";#N/A,#N/A,FALSE,"ISCG Graphics"}</definedName>
    <definedName name="wrn.ISCG._.model._1_4" hidden="1">{#N/A,#N/A,FALSE,"Second";#N/A,#N/A,FALSE,"ownership";#N/A,#N/A,FALSE,"Valuation";#N/A,#N/A,FALSE,"Eqiv";#N/A,#N/A,FALSE,"Mults";#N/A,#N/A,FALSE,"ISCG Graphics"}</definedName>
    <definedName name="wrn.ISCG._.model._1_5" hidden="1">{#N/A,#N/A,FALSE,"Second";#N/A,#N/A,FALSE,"ownership";#N/A,#N/A,FALSE,"Valuation";#N/A,#N/A,FALSE,"Eqiv";#N/A,#N/A,FALSE,"Mults";#N/A,#N/A,FALSE,"ISCG Graphics"}</definedName>
    <definedName name="wrn.ISCG._.model._2" hidden="1">{#N/A,#N/A,FALSE,"Second";#N/A,#N/A,FALSE,"ownership";#N/A,#N/A,FALSE,"Valuation";#N/A,#N/A,FALSE,"Eqiv";#N/A,#N/A,FALSE,"Mults";#N/A,#N/A,FALSE,"ISCG Graphics"}</definedName>
    <definedName name="wrn.ISCG._.model._2_1" hidden="1">{#N/A,#N/A,FALSE,"Second";#N/A,#N/A,FALSE,"ownership";#N/A,#N/A,FALSE,"Valuation";#N/A,#N/A,FALSE,"Eqiv";#N/A,#N/A,FALSE,"Mults";#N/A,#N/A,FALSE,"ISCG Graphics"}</definedName>
    <definedName name="wrn.ISCG._.model._2_2" hidden="1">{#N/A,#N/A,FALSE,"Second";#N/A,#N/A,FALSE,"ownership";#N/A,#N/A,FALSE,"Valuation";#N/A,#N/A,FALSE,"Eqiv";#N/A,#N/A,FALSE,"Mults";#N/A,#N/A,FALSE,"ISCG Graphics"}</definedName>
    <definedName name="wrn.ISCG._.model._2_3" hidden="1">{#N/A,#N/A,FALSE,"Second";#N/A,#N/A,FALSE,"ownership";#N/A,#N/A,FALSE,"Valuation";#N/A,#N/A,FALSE,"Eqiv";#N/A,#N/A,FALSE,"Mults";#N/A,#N/A,FALSE,"ISCG Graphics"}</definedName>
    <definedName name="wrn.ISCG._.model._2_4" hidden="1">{#N/A,#N/A,FALSE,"Second";#N/A,#N/A,FALSE,"ownership";#N/A,#N/A,FALSE,"Valuation";#N/A,#N/A,FALSE,"Eqiv";#N/A,#N/A,FALSE,"Mults";#N/A,#N/A,FALSE,"ISCG Graphics"}</definedName>
    <definedName name="wrn.ISCG._.model._2_5" hidden="1">{#N/A,#N/A,FALSE,"Second";#N/A,#N/A,FALSE,"ownership";#N/A,#N/A,FALSE,"Valuation";#N/A,#N/A,FALSE,"Eqiv";#N/A,#N/A,FALSE,"Mults";#N/A,#N/A,FALSE,"ISCG Graphics"}</definedName>
    <definedName name="wrn.ISCG._.model._3" hidden="1">{#N/A,#N/A,FALSE,"Second";#N/A,#N/A,FALSE,"ownership";#N/A,#N/A,FALSE,"Valuation";#N/A,#N/A,FALSE,"Eqiv";#N/A,#N/A,FALSE,"Mults";#N/A,#N/A,FALSE,"ISCG Graphics"}</definedName>
    <definedName name="wrn.ISCG._.model._3_1" hidden="1">{#N/A,#N/A,FALSE,"Second";#N/A,#N/A,FALSE,"ownership";#N/A,#N/A,FALSE,"Valuation";#N/A,#N/A,FALSE,"Eqiv";#N/A,#N/A,FALSE,"Mults";#N/A,#N/A,FALSE,"ISCG Graphics"}</definedName>
    <definedName name="wrn.ISCG._.model._3_2" hidden="1">{#N/A,#N/A,FALSE,"Second";#N/A,#N/A,FALSE,"ownership";#N/A,#N/A,FALSE,"Valuation";#N/A,#N/A,FALSE,"Eqiv";#N/A,#N/A,FALSE,"Mults";#N/A,#N/A,FALSE,"ISCG Graphics"}</definedName>
    <definedName name="wrn.ISCG._.model._3_3" hidden="1">{#N/A,#N/A,FALSE,"Second";#N/A,#N/A,FALSE,"ownership";#N/A,#N/A,FALSE,"Valuation";#N/A,#N/A,FALSE,"Eqiv";#N/A,#N/A,FALSE,"Mults";#N/A,#N/A,FALSE,"ISCG Graphics"}</definedName>
    <definedName name="wrn.ISCG._.model._3_4" hidden="1">{#N/A,#N/A,FALSE,"Second";#N/A,#N/A,FALSE,"ownership";#N/A,#N/A,FALSE,"Valuation";#N/A,#N/A,FALSE,"Eqiv";#N/A,#N/A,FALSE,"Mults";#N/A,#N/A,FALSE,"ISCG Graphics"}</definedName>
    <definedName name="wrn.ISCG._.model._3_5" hidden="1">{#N/A,#N/A,FALSE,"Second";#N/A,#N/A,FALSE,"ownership";#N/A,#N/A,FALSE,"Valuation";#N/A,#N/A,FALSE,"Eqiv";#N/A,#N/A,FALSE,"Mults";#N/A,#N/A,FALSE,"ISCG Graphics"}</definedName>
    <definedName name="wrn.ISCG._.model._4" hidden="1">{#N/A,#N/A,FALSE,"Second";#N/A,#N/A,FALSE,"ownership";#N/A,#N/A,FALSE,"Valuation";#N/A,#N/A,FALSE,"Eqiv";#N/A,#N/A,FALSE,"Mults";#N/A,#N/A,FALSE,"ISCG Graphics"}</definedName>
    <definedName name="wrn.ISCG._.model._4_1" hidden="1">{#N/A,#N/A,FALSE,"Second";#N/A,#N/A,FALSE,"ownership";#N/A,#N/A,FALSE,"Valuation";#N/A,#N/A,FALSE,"Eqiv";#N/A,#N/A,FALSE,"Mults";#N/A,#N/A,FALSE,"ISCG Graphics"}</definedName>
    <definedName name="wrn.ISCG._.model._4_2" hidden="1">{#N/A,#N/A,FALSE,"Second";#N/A,#N/A,FALSE,"ownership";#N/A,#N/A,FALSE,"Valuation";#N/A,#N/A,FALSE,"Eqiv";#N/A,#N/A,FALSE,"Mults";#N/A,#N/A,FALSE,"ISCG Graphics"}</definedName>
    <definedName name="wrn.ISCG._.model._4_3" hidden="1">{#N/A,#N/A,FALSE,"Second";#N/A,#N/A,FALSE,"ownership";#N/A,#N/A,FALSE,"Valuation";#N/A,#N/A,FALSE,"Eqiv";#N/A,#N/A,FALSE,"Mults";#N/A,#N/A,FALSE,"ISCG Graphics"}</definedName>
    <definedName name="wrn.ISCG._.model._4_4" hidden="1">{#N/A,#N/A,FALSE,"Second";#N/A,#N/A,FALSE,"ownership";#N/A,#N/A,FALSE,"Valuation";#N/A,#N/A,FALSE,"Eqiv";#N/A,#N/A,FALSE,"Mults";#N/A,#N/A,FALSE,"ISCG Graphics"}</definedName>
    <definedName name="wrn.ISCG._.model._4_5" hidden="1">{#N/A,#N/A,FALSE,"Second";#N/A,#N/A,FALSE,"ownership";#N/A,#N/A,FALSE,"Valuation";#N/A,#N/A,FALSE,"Eqiv";#N/A,#N/A,FALSE,"Mults";#N/A,#N/A,FALSE,"ISCG Graphics"}</definedName>
    <definedName name="wrn.ISCG._.model._5" hidden="1">{#N/A,#N/A,FALSE,"Second";#N/A,#N/A,FALSE,"ownership";#N/A,#N/A,FALSE,"Valuation";#N/A,#N/A,FALSE,"Eqiv";#N/A,#N/A,FALSE,"Mults";#N/A,#N/A,FALSE,"ISCG Graphics"}</definedName>
    <definedName name="wrn.ISCG._.model._5_1" hidden="1">{#N/A,#N/A,FALSE,"Second";#N/A,#N/A,FALSE,"ownership";#N/A,#N/A,FALSE,"Valuation";#N/A,#N/A,FALSE,"Eqiv";#N/A,#N/A,FALSE,"Mults";#N/A,#N/A,FALSE,"ISCG Graphics"}</definedName>
    <definedName name="wrn.ISCG._.model._5_2" hidden="1">{#N/A,#N/A,FALSE,"Second";#N/A,#N/A,FALSE,"ownership";#N/A,#N/A,FALSE,"Valuation";#N/A,#N/A,FALSE,"Eqiv";#N/A,#N/A,FALSE,"Mults";#N/A,#N/A,FALSE,"ISCG Graphics"}</definedName>
    <definedName name="wrn.ISCG._.model._5_3" hidden="1">{#N/A,#N/A,FALSE,"Second";#N/A,#N/A,FALSE,"ownership";#N/A,#N/A,FALSE,"Valuation";#N/A,#N/A,FALSE,"Eqiv";#N/A,#N/A,FALSE,"Mults";#N/A,#N/A,FALSE,"ISCG Graphics"}</definedName>
    <definedName name="wrn.ISCG._.model._5_4" hidden="1">{#N/A,#N/A,FALSE,"Second";#N/A,#N/A,FALSE,"ownership";#N/A,#N/A,FALSE,"Valuation";#N/A,#N/A,FALSE,"Eqiv";#N/A,#N/A,FALSE,"Mults";#N/A,#N/A,FALSE,"ISCG Graphics"}</definedName>
    <definedName name="wrn.ISCG._.model._5_5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98." hidden="1">{"INTRON98",#N/A,FALSE,"REVCDLR";"SKB98",#N/A,FALSE,"REVCDLR";"merck98",#N/A,FALSE,"REVCDLR"}</definedName>
    <definedName name="wrn.JANI._.REBATES.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eff." hidden="1">{"test1",#N/A,FALSE,"Report Master";"test2",#N/A,FALSE,"Divisons"}</definedName>
    <definedName name="wrn.Jeff._.Standalone." hidden="1">{#N/A,#N/A,TRUE,"Acquirer_Cases_Input";#N/A,#N/A,TRUE,"Acquirer_Input";#N/A,#N/A,TRUE,"Acquirer"}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jj1" hidden="1">{#N/A,#N/A,FALSE,"Detailed";#N/A,#N/A,FALSE,"Total";#N/A,#N/A,FALSE,"Detailed (2)"}</definedName>
    <definedName name="wrn.jjj1_1" hidden="1">{#N/A,#N/A,FALSE,"Detailed";#N/A,#N/A,FALSE,"Total";#N/A,#N/A,FALSE,"Detailed (2)"}</definedName>
    <definedName name="wrn.jjjj." hidden="1">{#N/A,#N/A,FALSE,"Detailed";#N/A,#N/A,FALSE,"Total";#N/A,#N/A,FALSE,"Detailed (2)"}</definedName>
    <definedName name="wrn.jjjj._1" hidden="1">{#N/A,#N/A,FALSE,"Detailed";#N/A,#N/A,FALSE,"Total";#N/A,#N/A,FALSE,"Detailed (2)"}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st._.Sorts." hidden="1">{#N/A,#N/A,FALSE,"Hi";#N/A,#N/A,FALSE,"Lo";#N/A,#N/A,FALSE,"Mkt. Cap";#N/A,#N/A,FALSE,"Alpha"}</definedName>
    <definedName name="wrn.k" hidden="1">{#N/A,#N/A,FALSE,"AD_Purchase";#N/A,#N/A,FALSE,"Credit";#N/A,#N/A,FALSE,"PF Acquisition";#N/A,#N/A,FALSE,"PF Offering"}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y._.Pages." hidden="1">{#N/A,#N/A,FALSE,"Model";#N/A,#N/A,FALSE,"CapitalCosts"}</definedName>
    <definedName name="wrn.KEYFIN." hidden="1">{"SCH49",#N/A,FALSE,"eva"}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KW._1" hidden="1">{#N/A,#N/A,FALSE,"Cover";#N/A,#N/A,FALSE,"KKW Sum";#N/A,#N/A,FALSE,"KKW Basisdaten";#N/A,#N/A,FALSE,"DEPRKKW";#N/A,#N/A,FALSE,"Krü";#N/A,#N/A,FALSE,"Bru";#N/A,#N/A,FALSE,"Bro";#N/A,#N/A,FALSE,"Sta"}</definedName>
    <definedName name="wrn.KKW._2" hidden="1">{#N/A,#N/A,FALSE,"Cover";#N/A,#N/A,FALSE,"KKW Sum";#N/A,#N/A,FALSE,"KKW Basisdaten";#N/A,#N/A,FALSE,"DEPRKKW";#N/A,#N/A,FALSE,"Krü";#N/A,#N/A,FALSE,"Bru";#N/A,#N/A,FALSE,"Bro";#N/A,#N/A,FALSE,"Sta"}</definedName>
    <definedName name="wrn.KKW._3" hidden="1">{#N/A,#N/A,FALSE,"Cover";#N/A,#N/A,FALSE,"KKW Sum";#N/A,#N/A,FALSE,"KKW Basisdaten";#N/A,#N/A,FALSE,"DEPRKKW";#N/A,#N/A,FALSE,"Krü";#N/A,#N/A,FALSE,"Bru";#N/A,#N/A,FALSE,"Bro";#N/A,#N/A,FALSE,"Sta"}</definedName>
    <definedName name="wrn.KKW._4" hidden="1">{#N/A,#N/A,FALSE,"Cover";#N/A,#N/A,FALSE,"KKW Sum";#N/A,#N/A,FALSE,"KKW Basisdaten";#N/A,#N/A,FALSE,"DEPRKKW";#N/A,#N/A,FALSE,"Krü";#N/A,#N/A,FALSE,"Bru";#N/A,#N/A,FALSE,"Bro";#N/A,#N/A,FALSE,"Sta"}</definedName>
    <definedName name="wrn.KKW._5" hidden="1">{#N/A,#N/A,FALSE,"Cover";#N/A,#N/A,FALSE,"KKW Sum";#N/A,#N/A,FALSE,"KKW Basisdaten";#N/A,#N/A,FALSE,"DEPRKKW";#N/A,#N/A,FALSE,"Krü";#N/A,#N/A,FALSE,"Bru";#N/A,#N/A,FALSE,"Bro";#N/A,#N/A,FALSE,"Sta"}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PIs." hidden="1">{#N/A,#N/A,TRUE,"Financial";#N/A,#N/A,TRUE,"Credit";#N/A,#N/A,TRUE,"Receivables Aging";#N/A,#N/A,TRUE,"Inventory Projections"}</definedName>
    <definedName name="wrn.kriall." hidden="1">{"kricash",#N/A,FALSE,"INC";"kriinc",#N/A,FALSE,"INC";"krimiami",#N/A,FALSE,"INC";"kriother",#N/A,FALSE,"INC";"kripapers",#N/A,FALSE,"INC"}</definedName>
    <definedName name="wrn.l15." hidden="1">{"a",#N/A,FALSE,"גיליון1";"b",#N/A,FALSE,"גיליון1"}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ndscape._.template." hidden="1">{#N/A,#N/A,FALSE,"Sheet1"}</definedName>
    <definedName name="wrn.Large._.and._.Small._.on._.One._.Page." hidden="1">{"Large and Small on One Page",#N/A,FALSE,"Comparable companies"}</definedName>
    <definedName name="wrn.Latest._.Look." hidden="1">{"Trend February",#N/A,FALSE,"Wkly_Rpt"}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Summary." hidden="1">{"LBO Summary",#N/A,FALSE,"Summary"}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gal." hidden="1">{"long",#N/A,FALSE,"ESC"}</definedName>
    <definedName name="wrn.Lender._.Summary." hidden="1">{"Summary",#N/A,FALSE,"Finmodel";"Division 1 Operations",#N/A,FALSE,"Finmodel";"Financials",#N/A,FALSE,"Finmodel";"Covenant Analysis",#N/A,FALSE,"Finmodel"}</definedName>
    <definedName name="wrn.Lender._.View." hidden="1">{"Lender Summary",#N/A,TRUE,"Finmodel";"Financials",#N/A,TRUE,"Finmodel";"Borrowing Base",#N/A,TRUE,"Finmodel";"Back-Up Schedules",#N/A,TRUE,"Finmodel";"2005 Finmodel Quarterly Financials",#N/A,TRUE,"Finmodel";"2005 Finmodel Quarterly Covenants",#N/A,TRUE,"Finmodel"}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igand._.Model." hidden="1">{#N/A,#N/A,FALSE,"Inc";#N/A,#N/A,FALSE,"QInc";#N/A,#N/A,FALSE,"Pro";#N/A,#N/A,FALSE,"QPro"}</definedName>
    <definedName name="wrn.LJD._.Review._.1." hidden="1">{"LJD 1",#N/A,FALSE,"Master";"LJD 2",#N/A,FALSE,"Sheet2";"LJD 3",#N/A,FALSE,"Sheet1";"LJD 4",#N/A,FALSE,"Sheet3";"LJD 5",#N/A,FALSE,"Sheet4"}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Report.a1" hidden="1">{#N/A,#N/A,TRUE,"Cover";#N/A,#N/A,TRUE,"Header (ld)";#N/A,#N/A,TRUE,"T&amp;O By Region";#N/A,#N/A,TRUE,"Region Charts ";#N/A,#N/A,TRUE,"T&amp;O London";#N/A,#N/A,TRUE,"AD Report";#N/A,#N/A,TRUE,"Var by OU"}</definedName>
    <definedName name="wrn.Long._.Report1" hidden="1">{#N/A,#N/A,TRUE,"Cover";#N/A,#N/A,TRUE,"Header (ld)";#N/A,#N/A,TRUE,"T&amp;O By Region";#N/A,#N/A,TRUE,"Region Charts ";#N/A,#N/A,TRUE,"T&amp;O London";#N/A,#N/A,TRUE,"AD Report";#N/A,#N/A,TRUE,"Var by OU"}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NL." hidden="1">{"LPNL1",#N/A,FALSE,"EntitiesWithReclasses";"LPNL2",#N/A,FALSE,"EntitiesWithReclasses";"LPNL3",#N/A,FALSE,"EntitiesWithReclasses"}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_cash." hidden="1">{"cash_marc",#N/A,FALSE,"dec95cr.xls"}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._1_1" hidden="1">{"Assumptions",#N/A,TRUE,"Assumptions";"Income",#N/A,TRUE,"Income";"Balance",#N/A,TRUE,"Balance"}</definedName>
    <definedName name="wrn.Maine._1_2" hidden="1">{"Assumptions",#N/A,TRUE,"Assumptions";"Income",#N/A,TRUE,"Income";"Balance",#N/A,TRUE,"Balance"}</definedName>
    <definedName name="wrn.Maine._1_3" hidden="1">{"Assumptions",#N/A,TRUE,"Assumptions";"Income",#N/A,TRUE,"Income";"Balance",#N/A,TRUE,"Balance"}</definedName>
    <definedName name="wrn.Maine._1_4" hidden="1">{"Assumptions",#N/A,TRUE,"Assumptions";"Income",#N/A,TRUE,"Income";"Balance",#N/A,TRUE,"Balance"}</definedName>
    <definedName name="wrn.Maine._1_5" hidden="1">{"Assumptions",#N/A,TRUE,"Assumptions";"Income",#N/A,TRUE,"Income";"Balance",#N/A,TRUE,"Balance"}</definedName>
    <definedName name="wrn.Maine._2" hidden="1">{"Assumptions",#N/A,TRUE,"Assumptions";"Income",#N/A,TRUE,"Income";"Balance",#N/A,TRUE,"Balance"}</definedName>
    <definedName name="wrn.Maine._2_1" hidden="1">{"Assumptions",#N/A,TRUE,"Assumptions";"Income",#N/A,TRUE,"Income";"Balance",#N/A,TRUE,"Balance"}</definedName>
    <definedName name="wrn.Maine._2_2" hidden="1">{"Assumptions",#N/A,TRUE,"Assumptions";"Income",#N/A,TRUE,"Income";"Balance",#N/A,TRUE,"Balance"}</definedName>
    <definedName name="wrn.Maine._2_3" hidden="1">{"Assumptions",#N/A,TRUE,"Assumptions";"Income",#N/A,TRUE,"Income";"Balance",#N/A,TRUE,"Balance"}</definedName>
    <definedName name="wrn.Maine._2_4" hidden="1">{"Assumptions",#N/A,TRUE,"Assumptions";"Income",#N/A,TRUE,"Income";"Balance",#N/A,TRUE,"Balance"}</definedName>
    <definedName name="wrn.Maine._2_5" hidden="1">{"Assumptions",#N/A,TRUE,"Assumptions";"Income",#N/A,TRUE,"Income";"Balance",#N/A,TRUE,"Balance"}</definedName>
    <definedName name="wrn.Maine._3" hidden="1">{"Assumptions",#N/A,TRUE,"Assumptions";"Income",#N/A,TRUE,"Income";"Balance",#N/A,TRUE,"Balance"}</definedName>
    <definedName name="wrn.Maine._3_1" hidden="1">{"Assumptions",#N/A,TRUE,"Assumptions";"Income",#N/A,TRUE,"Income";"Balance",#N/A,TRUE,"Balance"}</definedName>
    <definedName name="wrn.Maine._3_2" hidden="1">{"Assumptions",#N/A,TRUE,"Assumptions";"Income",#N/A,TRUE,"Income";"Balance",#N/A,TRUE,"Balance"}</definedName>
    <definedName name="wrn.Maine._3_3" hidden="1">{"Assumptions",#N/A,TRUE,"Assumptions";"Income",#N/A,TRUE,"Income";"Balance",#N/A,TRUE,"Balance"}</definedName>
    <definedName name="wrn.Maine._3_4" hidden="1">{"Assumptions",#N/A,TRUE,"Assumptions";"Income",#N/A,TRUE,"Income";"Balance",#N/A,TRUE,"Balance"}</definedName>
    <definedName name="wrn.Maine._3_5" hidden="1">{"Assumptions",#N/A,TRUE,"Assumptions";"Income",#N/A,TRUE,"Income";"Balance",#N/A,TRUE,"Balance"}</definedName>
    <definedName name="wrn.Maine._4" hidden="1">{"Assumptions",#N/A,TRUE,"Assumptions";"Income",#N/A,TRUE,"Income";"Balance",#N/A,TRUE,"Balance"}</definedName>
    <definedName name="wrn.Maine._4_1" hidden="1">{"Assumptions",#N/A,TRUE,"Assumptions";"Income",#N/A,TRUE,"Income";"Balance",#N/A,TRUE,"Balance"}</definedName>
    <definedName name="wrn.Maine._4_2" hidden="1">{"Assumptions",#N/A,TRUE,"Assumptions";"Income",#N/A,TRUE,"Income";"Balance",#N/A,TRUE,"Balance"}</definedName>
    <definedName name="wrn.Maine._4_3" hidden="1">{"Assumptions",#N/A,TRUE,"Assumptions";"Income",#N/A,TRUE,"Income";"Balance",#N/A,TRUE,"Balance"}</definedName>
    <definedName name="wrn.Maine._4_4" hidden="1">{"Assumptions",#N/A,TRUE,"Assumptions";"Income",#N/A,TRUE,"Income";"Balance",#N/A,TRUE,"Balance"}</definedName>
    <definedName name="wrn.Maine._4_5" hidden="1">{"Assumptions",#N/A,TRUE,"Assumptions";"Income",#N/A,TRUE,"Income";"Balance",#N/A,TRUE,"Balance"}</definedName>
    <definedName name="wrn.Maine._5" hidden="1">{"Assumptions",#N/A,TRUE,"Assumptions";"Income",#N/A,TRUE,"Income";"Balance",#N/A,TRUE,"Balance"}</definedName>
    <definedName name="wrn.Maine._5_1" hidden="1">{"Assumptions",#N/A,TRUE,"Assumptions";"Income",#N/A,TRUE,"Income";"Balance",#N/A,TRUE,"Balance"}</definedName>
    <definedName name="wrn.Maine._5_2" hidden="1">{"Assumptions",#N/A,TRUE,"Assumptions";"Income",#N/A,TRUE,"Income";"Balance",#N/A,TRUE,"Balance"}</definedName>
    <definedName name="wrn.Maine._5_3" hidden="1">{"Assumptions",#N/A,TRUE,"Assumptions";"Income",#N/A,TRUE,"Income";"Balance",#N/A,TRUE,"Balance"}</definedName>
    <definedName name="wrn.Maine._5_4" hidden="1">{"Assumptions",#N/A,TRUE,"Assumptions";"Income",#N/A,TRUE,"Income";"Balance",#N/A,TRUE,"Balance"}</definedName>
    <definedName name="wrn.Maine._5_5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gins." hidden="1">{#N/A,#N/A,FALSE,"Margins - GrossR&amp;D";#N/A,#N/A,FALSE,"Margins - sg&amp;a";#N/A,#N/A,FALSE,"Margins - Oper-net"}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Values." hidden="1">{#N/A,#N/A,TRUE,"10 Yr Hold";#N/A,#N/A,TRUE,"7 Yr Hold";#N/A,#N/A,TRUE,"5 Yr Hold";#N/A,#N/A,TRUE,"3 Yr Hold"}</definedName>
    <definedName name="wrn.MARKETING._.SUMMARY." hidden="1">{"Marketing Summary",#N/A,FALSE,"Marketing Spending"}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CCRK." hidden="1">{#N/A,#N/A,FALSE,"MCCRK"}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asurements.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ET." hidden="1">{"PAIDLOSS",#N/A,FALSE,"PAIDLOSS";"INCLOSS",#N/A,FALSE,"INCLOSS";"pdcts",#N/A,FALSE,"PAIDCTS";"INCCTS",#N/A,FALSE,"INCCTS";"AVGCASE",#N/A,FALSE,"AVG CASE";"SUM",#N/A,FALSE,"SUM STAT";"UNPAID",#N/A,FALSE,"AVG UNPD 2"}</definedName>
    <definedName name="wrn.MEET.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2" hidden="1">{"PAIDLOSS",#N/A,FALSE,"PAIDLOSS";"INCLOSS",#N/A,FALSE,"INCLOSS";"pdcts",#N/A,FALSE,"PAIDCTS";"INCCTS",#N/A,FALSE,"INCCTS";"AVGCASE",#N/A,FALSE,"AVG CASE";"SUM",#N/A,FALSE,"SUM STAT";"UNPAID",#N/A,FALSE,"AVG UNPD 2"}</definedName>
    <definedName name="wrn.MEET._1_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4" hidden="1">{"PAIDLOSS",#N/A,FALSE,"PAIDLOSS";"INCLOSS",#N/A,FALSE,"INCLOSS";"pdcts",#N/A,FALSE,"PAIDCTS";"INCCTS",#N/A,FALSE,"INCCTS";"AVGCASE",#N/A,FALSE,"AVG CASE";"SUM",#N/A,FALSE,"SUM STAT";"UNPAID",#N/A,FALSE,"AVG UNPD 2"}</definedName>
    <definedName name="wrn.MEET._1_5" hidden="1">{"PAIDLOSS",#N/A,FALSE,"PAIDLOSS";"INCLOSS",#N/A,FALSE,"INCLOSS";"pdcts",#N/A,FALSE,"PAIDCTS";"INCCTS",#N/A,FALSE,"INCCTS";"AVGCASE",#N/A,FALSE,"AVG CASE";"SUM",#N/A,FALSE,"SUM STAT";"UNPAID",#N/A,FALSE,"AVG UNPD 2"}</definedName>
    <definedName name="wrn.MEET.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1" hidden="1">{"PAIDLOSS",#N/A,FALSE,"PAIDLOSS";"INCLOSS",#N/A,FALSE,"INCLOSS";"pdcts",#N/A,FALSE,"PAIDCTS";"INCCTS",#N/A,FALSE,"INCCTS";"AVGCASE",#N/A,FALSE,"AVG CASE";"SUM",#N/A,FALSE,"SUM STAT";"UNPAID",#N/A,FALSE,"AVG UNPD 2"}</definedName>
    <definedName name="wrn.MEET._2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4" hidden="1">{"PAIDLOSS",#N/A,FALSE,"PAIDLOSS";"INCLOSS",#N/A,FALSE,"INCLOSS";"pdcts",#N/A,FALSE,"PAIDCTS";"INCCTS",#N/A,FALSE,"INCCTS";"AVGCASE",#N/A,FALSE,"AVG CASE";"SUM",#N/A,FALSE,"SUM STAT";"UNPAID",#N/A,FALSE,"AVG UNPD 2"}</definedName>
    <definedName name="wrn.MEET._2_5" hidden="1">{"PAIDLOSS",#N/A,FALSE,"PAIDLOSS";"INCLOSS",#N/A,FALSE,"INCLOSS";"pdcts",#N/A,FALSE,"PAIDCTS";"INCCTS",#N/A,FALSE,"INCCTS";"AVGCASE",#N/A,FALSE,"AVG CASE";"SUM",#N/A,FALSE,"SUM STAT";"UNPAID",#N/A,FALSE,"AVG UNPD 2"}</definedName>
    <definedName name="wrn.MEET.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1" hidden="1">{"PAIDLOSS",#N/A,FALSE,"PAIDLOSS";"INCLOSS",#N/A,FALSE,"INCLOSS";"pdcts",#N/A,FALSE,"PAIDCTS";"INCCTS",#N/A,FALSE,"INCCTS";"AVGCASE",#N/A,FALSE,"AVG CASE";"SUM",#N/A,FALSE,"SUM STAT";"UNPAID",#N/A,FALSE,"AVG UNPD 2"}</definedName>
    <definedName name="wrn.MEET._3_2" hidden="1">{"PAIDLOSS",#N/A,FALSE,"PAIDLOSS";"INCLOSS",#N/A,FALSE,"INCLOSS";"pdcts",#N/A,FALSE,"PAIDCTS";"INCCTS",#N/A,FALSE,"INCCTS";"AVGCASE",#N/A,FALSE,"AVG CASE";"SUM",#N/A,FALSE,"SUM STAT";"UNPAID",#N/A,FALSE,"AVG UNPD 2"}</definedName>
    <definedName name="wrn.MEET._3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4" hidden="1">{"PAIDLOSS",#N/A,FALSE,"PAIDLOSS";"INCLOSS",#N/A,FALSE,"INCLOSS";"pdcts",#N/A,FALSE,"PAIDCTS";"INCCTS",#N/A,FALSE,"INCCTS";"AVGCASE",#N/A,FALSE,"AVG CASE";"SUM",#N/A,FALSE,"SUM STAT";"UNPAID",#N/A,FALSE,"AVG UNPD 2"}</definedName>
    <definedName name="wrn.MEET._3_5" hidden="1">{"PAIDLOSS",#N/A,FALSE,"PAIDLOSS";"INCLOSS",#N/A,FALSE,"INCLOSS";"pdcts",#N/A,FALSE,"PAIDCTS";"INCCTS",#N/A,FALSE,"INCCTS";"AVGCASE",#N/A,FALSE,"AVG CASE";"SUM",#N/A,FALSE,"SUM STAT";"UNPAID",#N/A,FALSE,"AVG UNPD 2"}</definedName>
    <definedName name="wrn.MEET.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1" hidden="1">{"PAIDLOSS",#N/A,FALSE,"PAIDLOSS";"INCLOSS",#N/A,FALSE,"INCLOSS";"pdcts",#N/A,FALSE,"PAIDCTS";"INCCTS",#N/A,FALSE,"INCCTS";"AVGCASE",#N/A,FALSE,"AVG CASE";"SUM",#N/A,FALSE,"SUM STAT";"UNPAID",#N/A,FALSE,"AVG UNPD 2"}</definedName>
    <definedName name="wrn.MEET._4_2" hidden="1">{"PAIDLOSS",#N/A,FALSE,"PAIDLOSS";"INCLOSS",#N/A,FALSE,"INCLOSS";"pdcts",#N/A,FALSE,"PAIDCTS";"INCCTS",#N/A,FALSE,"INCCTS";"AVGCASE",#N/A,FALSE,"AVG CASE";"SUM",#N/A,FALSE,"SUM STAT";"UNPAID",#N/A,FALSE,"AVG UNPD 2"}</definedName>
    <definedName name="wrn.MEET._4_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_1" hidden="1">{"PAIDLOSS",#N/A,FALSE,"PAIDLOSS";"INCLOSS",#N/A,FALSE,"INCLOSS";"pdcts",#N/A,FALSE,"PAIDCTS";"INCCTS",#N/A,FALSE,"INCCTS";"AVGCASE",#N/A,FALSE,"AVG CASE";"SUM",#N/A,FALSE,"SUM STAT";"UNPAID",#N/A,FALSE,"AVG UNPD 2"}</definedName>
    <definedName name="wrn.MEET._5_2" hidden="1">{"PAIDLOSS",#N/A,FALSE,"PAIDLOSS";"INCLOSS",#N/A,FALSE,"INCLOSS";"pdcts",#N/A,FALSE,"PAIDCTS";"INCCTS",#N/A,FALSE,"INCCTS";"AVGCASE",#N/A,FALSE,"AVG CASE";"SUM",#N/A,FALSE,"SUM STAT";"UNPAID",#N/A,FALSE,"AVG UNPD 2"}</definedName>
    <definedName name="wrn.MEET._5_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4" hidden="1">{"PAIDLOSS",#N/A,FALSE,"PAIDLOSS";"INCLOSS",#N/A,FALSE,"INCLOSS";"pdcts",#N/A,FALSE,"PAIDCTS";"INCCTS",#N/A,FALSE,"INCCTS";"AVGCASE",#N/A,FALSE,"AVG CASE";"SUM",#N/A,FALSE,"SUM STAT";"UNPAID",#N/A,FALSE,"AVG UNPD 2"}</definedName>
    <definedName name="wrn.MEET._5_5" hidden="1">{"PAIDLOSS",#N/A,FALSE,"PAIDLOSS";"INCLOSS",#N/A,FALSE,"INCLOSS";"pdcts",#N/A,FALSE,"PAIDCTS";"INCCTS",#N/A,FALSE,"INCCTS";"AVGCASE",#N/A,FALSE,"AVG CASE";"SUM",#N/A,FALSE,"SUM STAT";"UNPAID",#N/A,FALSE,"AVG UNPD 2"}</definedName>
    <definedName name="wrn.member." hidden="1">{"firs",#N/A,FALSE,"Sheet1";"second",#N/A,FALSE,"Sheet1"}</definedName>
    <definedName name="wrn.memo." hidden="1">{#N/A,#N/A,TRUE,"financial";#N/A,#N/A,TRUE,"plants"}</definedName>
    <definedName name="wrn.Mensual." hidden="1">{"Portada",#N/A,FALSE,"Pres";"PL",#N/A,FALSE,"P&amp;L";"SFC",#N/A,FALSE,"SFC";"CE",#N/A,FALSE,"Capital Employed";"M+1",#N/A,FALSE,"Prev. (M+1)";"TRI",#N/A,FALSE,"Prev. Trim."}</definedName>
    <definedName name="wrn.merge.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_1_1" hidden="1">{#N/A,#N/A,FALSE,"IPO";#N/A,#N/A,FALSE,"DCF";#N/A,#N/A,FALSE,"LBO";#N/A,#N/A,FALSE,"MULT_VAL";#N/A,#N/A,FALSE,"Status Quo";#N/A,#N/A,FALSE,"Recap"}</definedName>
    <definedName name="wrn.merge._1_2" hidden="1">{#N/A,#N/A,FALSE,"IPO";#N/A,#N/A,FALSE,"DCF";#N/A,#N/A,FALSE,"LBO";#N/A,#N/A,FALSE,"MULT_VAL";#N/A,#N/A,FALSE,"Status Quo";#N/A,#N/A,FALSE,"Recap"}</definedName>
    <definedName name="wrn.merge._1_3" hidden="1">{#N/A,#N/A,FALSE,"IPO";#N/A,#N/A,FALSE,"DCF";#N/A,#N/A,FALSE,"LBO";#N/A,#N/A,FALSE,"MULT_VAL";#N/A,#N/A,FALSE,"Status Quo";#N/A,#N/A,FALSE,"Recap"}</definedName>
    <definedName name="wrn.merge._1_4" hidden="1">{#N/A,#N/A,FALSE,"IPO";#N/A,#N/A,FALSE,"DCF";#N/A,#N/A,FALSE,"LBO";#N/A,#N/A,FALSE,"MULT_VAL";#N/A,#N/A,FALSE,"Status Quo";#N/A,#N/A,FALSE,"Recap"}</definedName>
    <definedName name="wrn.merge._1_5" hidden="1">{#N/A,#N/A,FALSE,"IPO";#N/A,#N/A,FALSE,"DCF";#N/A,#N/A,FALSE,"LBO";#N/A,#N/A,FALSE,"MULT_VAL";#N/A,#N/A,FALSE,"Status Quo";#N/A,#N/A,FALSE,"Recap"}</definedName>
    <definedName name="wrn.merge._2" hidden="1">{#N/A,#N/A,FALSE,"IPO";#N/A,#N/A,FALSE,"DCF";#N/A,#N/A,FALSE,"LBO";#N/A,#N/A,FALSE,"MULT_VAL";#N/A,#N/A,FALSE,"Status Quo";#N/A,#N/A,FALSE,"Recap"}</definedName>
    <definedName name="wrn.merge._2_1" hidden="1">{#N/A,#N/A,FALSE,"IPO";#N/A,#N/A,FALSE,"DCF";#N/A,#N/A,FALSE,"LBO";#N/A,#N/A,FALSE,"MULT_VAL";#N/A,#N/A,FALSE,"Status Quo";#N/A,#N/A,FALSE,"Recap"}</definedName>
    <definedName name="wrn.merge._2_2" hidden="1">{#N/A,#N/A,FALSE,"IPO";#N/A,#N/A,FALSE,"DCF";#N/A,#N/A,FALSE,"LBO";#N/A,#N/A,FALSE,"MULT_VAL";#N/A,#N/A,FALSE,"Status Quo";#N/A,#N/A,FALSE,"Recap"}</definedName>
    <definedName name="wrn.merge._2_3" hidden="1">{#N/A,#N/A,FALSE,"IPO";#N/A,#N/A,FALSE,"DCF";#N/A,#N/A,FALSE,"LBO";#N/A,#N/A,FALSE,"MULT_VAL";#N/A,#N/A,FALSE,"Status Quo";#N/A,#N/A,FALSE,"Recap"}</definedName>
    <definedName name="wrn.merge._2_4" hidden="1">{#N/A,#N/A,FALSE,"IPO";#N/A,#N/A,FALSE,"DCF";#N/A,#N/A,FALSE,"LBO";#N/A,#N/A,FALSE,"MULT_VAL";#N/A,#N/A,FALSE,"Status Quo";#N/A,#N/A,FALSE,"Recap"}</definedName>
    <definedName name="wrn.merge._2_5" hidden="1">{#N/A,#N/A,FALSE,"IPO";#N/A,#N/A,FALSE,"DCF";#N/A,#N/A,FALSE,"LBO";#N/A,#N/A,FALSE,"MULT_VAL";#N/A,#N/A,FALSE,"Status Quo";#N/A,#N/A,FALSE,"Recap"}</definedName>
    <definedName name="wrn.merge._3" hidden="1">{#N/A,#N/A,FALSE,"IPO";#N/A,#N/A,FALSE,"DCF";#N/A,#N/A,FALSE,"LBO";#N/A,#N/A,FALSE,"MULT_VAL";#N/A,#N/A,FALSE,"Status Quo";#N/A,#N/A,FALSE,"Recap"}</definedName>
    <definedName name="wrn.merge._3_1" hidden="1">{#N/A,#N/A,FALSE,"IPO";#N/A,#N/A,FALSE,"DCF";#N/A,#N/A,FALSE,"LBO";#N/A,#N/A,FALSE,"MULT_VAL";#N/A,#N/A,FALSE,"Status Quo";#N/A,#N/A,FALSE,"Recap"}</definedName>
    <definedName name="wrn.merge._3_2" hidden="1">{#N/A,#N/A,FALSE,"IPO";#N/A,#N/A,FALSE,"DCF";#N/A,#N/A,FALSE,"LBO";#N/A,#N/A,FALSE,"MULT_VAL";#N/A,#N/A,FALSE,"Status Quo";#N/A,#N/A,FALSE,"Recap"}</definedName>
    <definedName name="wrn.merge._3_3" hidden="1">{#N/A,#N/A,FALSE,"IPO";#N/A,#N/A,FALSE,"DCF";#N/A,#N/A,FALSE,"LBO";#N/A,#N/A,FALSE,"MULT_VAL";#N/A,#N/A,FALSE,"Status Quo";#N/A,#N/A,FALSE,"Recap"}</definedName>
    <definedName name="wrn.merge._3_4" hidden="1">{#N/A,#N/A,FALSE,"IPO";#N/A,#N/A,FALSE,"DCF";#N/A,#N/A,FALSE,"LBO";#N/A,#N/A,FALSE,"MULT_VAL";#N/A,#N/A,FALSE,"Status Quo";#N/A,#N/A,FALSE,"Recap"}</definedName>
    <definedName name="wrn.merge._3_5" hidden="1">{#N/A,#N/A,FALSE,"IPO";#N/A,#N/A,FALSE,"DCF";#N/A,#N/A,FALSE,"LBO";#N/A,#N/A,FALSE,"MULT_VAL";#N/A,#N/A,FALSE,"Status Quo";#N/A,#N/A,FALSE,"Recap"}</definedName>
    <definedName name="wrn.merge._4" hidden="1">{#N/A,#N/A,FALSE,"IPO";#N/A,#N/A,FALSE,"DCF";#N/A,#N/A,FALSE,"LBO";#N/A,#N/A,FALSE,"MULT_VAL";#N/A,#N/A,FALSE,"Status Quo";#N/A,#N/A,FALSE,"Recap"}</definedName>
    <definedName name="wrn.merge._4_1" hidden="1">{#N/A,#N/A,FALSE,"IPO";#N/A,#N/A,FALSE,"DCF";#N/A,#N/A,FALSE,"LBO";#N/A,#N/A,FALSE,"MULT_VAL";#N/A,#N/A,FALSE,"Status Quo";#N/A,#N/A,FALSE,"Recap"}</definedName>
    <definedName name="wrn.merge._4_2" hidden="1">{#N/A,#N/A,FALSE,"IPO";#N/A,#N/A,FALSE,"DCF";#N/A,#N/A,FALSE,"LBO";#N/A,#N/A,FALSE,"MULT_VAL";#N/A,#N/A,FALSE,"Status Quo";#N/A,#N/A,FALSE,"Recap"}</definedName>
    <definedName name="wrn.merge._4_3" hidden="1">{#N/A,#N/A,FALSE,"IPO";#N/A,#N/A,FALSE,"DCF";#N/A,#N/A,FALSE,"LBO";#N/A,#N/A,FALSE,"MULT_VAL";#N/A,#N/A,FALSE,"Status Quo";#N/A,#N/A,FALSE,"Recap"}</definedName>
    <definedName name="wrn.merge._4_4" hidden="1">{#N/A,#N/A,FALSE,"IPO";#N/A,#N/A,FALSE,"DCF";#N/A,#N/A,FALSE,"LBO";#N/A,#N/A,FALSE,"MULT_VAL";#N/A,#N/A,FALSE,"Status Quo";#N/A,#N/A,FALSE,"Recap"}</definedName>
    <definedName name="wrn.merge._4_5" hidden="1">{#N/A,#N/A,FALSE,"IPO";#N/A,#N/A,FALSE,"DCF";#N/A,#N/A,FALSE,"LBO";#N/A,#N/A,FALSE,"MULT_VAL";#N/A,#N/A,FALSE,"Status Quo";#N/A,#N/A,FALSE,"Recap"}</definedName>
    <definedName name="wrn.merge._5" hidden="1">{#N/A,#N/A,FALSE,"IPO";#N/A,#N/A,FALSE,"DCF";#N/A,#N/A,FALSE,"LBO";#N/A,#N/A,FALSE,"MULT_VAL";#N/A,#N/A,FALSE,"Status Quo";#N/A,#N/A,FALSE,"Recap"}</definedName>
    <definedName name="wrn.merge._5_1" hidden="1">{#N/A,#N/A,FALSE,"IPO";#N/A,#N/A,FALSE,"DCF";#N/A,#N/A,FALSE,"LBO";#N/A,#N/A,FALSE,"MULT_VAL";#N/A,#N/A,FALSE,"Status Quo";#N/A,#N/A,FALSE,"Recap"}</definedName>
    <definedName name="wrn.merge._5_2" hidden="1">{#N/A,#N/A,FALSE,"IPO";#N/A,#N/A,FALSE,"DCF";#N/A,#N/A,FALSE,"LBO";#N/A,#N/A,FALSE,"MULT_VAL";#N/A,#N/A,FALSE,"Status Quo";#N/A,#N/A,FALSE,"Recap"}</definedName>
    <definedName name="wrn.merge._5_3" hidden="1">{#N/A,#N/A,FALSE,"IPO";#N/A,#N/A,FALSE,"DCF";#N/A,#N/A,FALSE,"LBO";#N/A,#N/A,FALSE,"MULT_VAL";#N/A,#N/A,FALSE,"Status Quo";#N/A,#N/A,FALSE,"Recap"}</definedName>
    <definedName name="wrn.merge._5_4" hidden="1">{#N/A,#N/A,FALSE,"IPO";#N/A,#N/A,FALSE,"DCF";#N/A,#N/A,FALSE,"LBO";#N/A,#N/A,FALSE,"MULT_VAL";#N/A,#N/A,FALSE,"Status Quo";#N/A,#N/A,FALSE,"Recap"}</definedName>
    <definedName name="wrn.merge._5_5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thods.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F._.commentary._.on._.variance." hidden="1">{"Commentary",#N/A,FALSE,"May"}</definedName>
    <definedName name="wrn.MF._.with._.BA._.detail." hidden="1">{"BA detail",#N/A,FALSE,"Q3YTD 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BIL." hidden="1">{"quarter",#N/A,FALSE,"MOB"}</definedName>
    <definedName name="wrn.model." hidden="1">{"page1",#N/A,FALSE,"GIRLBO";"page2",#N/A,FALSE,"GIRLBO";"page3",#N/A,FALSE,"GIRLBO";"page4",#N/A,FALSE,"GIRLBO";"page5",#N/A,FALSE,"GIRLBO"}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1" hidden="1">{"page1",#N/A,FALSE,"GIRLBO";"page2",#N/A,FALSE,"GIRLBO";"page3",#N/A,FALSE,"GIRLBO";"page4",#N/A,FALSE,"GIRLBO";"page5",#N/A,FALSE,"GIRLBO"}</definedName>
    <definedName name="wrn.model._1_1" hidden="1">{"page1",#N/A,FALSE,"GIRLBO";"page2",#N/A,FALSE,"GIRLBO";"page3",#N/A,FALSE,"GIRLBO";"page4",#N/A,FALSE,"GIRLBO";"page5",#N/A,FALSE,"GIRLBO"}</definedName>
    <definedName name="wrn.model._1_2" hidden="1">{"page1",#N/A,FALSE,"GIRLBO";"page2",#N/A,FALSE,"GIRLBO";"page3",#N/A,FALSE,"GIRLBO";"page4",#N/A,FALSE,"GIRLBO";"page5",#N/A,FALSE,"GIRLBO"}</definedName>
    <definedName name="wrn.model._1_3" hidden="1">{"page1",#N/A,FALSE,"GIRLBO";"page2",#N/A,FALSE,"GIRLBO";"page3",#N/A,FALSE,"GIRLBO";"page4",#N/A,FALSE,"GIRLBO";"page5",#N/A,FALSE,"GIRLBO"}</definedName>
    <definedName name="wrn.model._1_4" hidden="1">{"page1",#N/A,FALSE,"GIRLBO";"page2",#N/A,FALSE,"GIRLBO";"page3",#N/A,FALSE,"GIRLBO";"page4",#N/A,FALSE,"GIRLBO";"page5",#N/A,FALSE,"GIRLBO"}</definedName>
    <definedName name="wrn.model._1_5" hidden="1">{"page1",#N/A,FALSE,"GIRLBO";"page2",#N/A,FALSE,"GIRLBO";"page3",#N/A,FALSE,"GIRLBO";"page4",#N/A,FALSE,"GIRLBO";"page5",#N/A,FALSE,"GIRLBO"}</definedName>
    <definedName name="wrn.model._11" hidden="1">{"page1",#N/A,FALSE,"GIRLBO";"page2",#N/A,FALSE,"GIRLBO";"page3",#N/A,FALSE,"GIRLBO";"page4",#N/A,FALSE,"GIRLBO";"page5",#N/A,FALSE,"GIRLBO"}</definedName>
    <definedName name="wrn.model._2" hidden="1">{"page1",#N/A,FALSE,"GIRLBO";"page2",#N/A,FALSE,"GIRLBO";"page3",#N/A,FALSE,"GIRLBO";"page4",#N/A,FALSE,"GIRLBO";"page5",#N/A,FALSE,"GIRLBO"}</definedName>
    <definedName name="wrn.model._2_1" hidden="1">{"page1",#N/A,FALSE,"GIRLBO";"page2",#N/A,FALSE,"GIRLBO";"page3",#N/A,FALSE,"GIRLBO";"page4",#N/A,FALSE,"GIRLBO";"page5",#N/A,FALSE,"GIRLBO"}</definedName>
    <definedName name="wrn.model._2_2" hidden="1">{"page1",#N/A,FALSE,"GIRLBO";"page2",#N/A,FALSE,"GIRLBO";"page3",#N/A,FALSE,"GIRLBO";"page4",#N/A,FALSE,"GIRLBO";"page5",#N/A,FALSE,"GIRLBO"}</definedName>
    <definedName name="wrn.model._2_3" hidden="1">{"page1",#N/A,FALSE,"GIRLBO";"page2",#N/A,FALSE,"GIRLBO";"page3",#N/A,FALSE,"GIRLBO";"page4",#N/A,FALSE,"GIRLBO";"page5",#N/A,FALSE,"GIRLBO"}</definedName>
    <definedName name="wrn.model._2_4" hidden="1">{"page1",#N/A,FALSE,"GIRLBO";"page2",#N/A,FALSE,"GIRLBO";"page3",#N/A,FALSE,"GIRLBO";"page4",#N/A,FALSE,"GIRLBO";"page5",#N/A,FALSE,"GIRLBO"}</definedName>
    <definedName name="wrn.model._2_5" hidden="1">{"page1",#N/A,FALSE,"GIRLBO";"page2",#N/A,FALSE,"GIRLBO";"page3",#N/A,FALSE,"GIRLBO";"page4",#N/A,FALSE,"GIRLBO";"page5",#N/A,FALSE,"GIRLBO"}</definedName>
    <definedName name="wrn.model._3" hidden="1">{"page1",#N/A,FALSE,"GIRLBO";"page2",#N/A,FALSE,"GIRLBO";"page3",#N/A,FALSE,"GIRLBO";"page4",#N/A,FALSE,"GIRLBO";"page5",#N/A,FALSE,"GIRLBO"}</definedName>
    <definedName name="wrn.model._3_1" hidden="1">{"page1",#N/A,FALSE,"GIRLBO";"page2",#N/A,FALSE,"GIRLBO";"page3",#N/A,FALSE,"GIRLBO";"page4",#N/A,FALSE,"GIRLBO";"page5",#N/A,FALSE,"GIRLBO"}</definedName>
    <definedName name="wrn.model._3_2" hidden="1">{"page1",#N/A,FALSE,"GIRLBO";"page2",#N/A,FALSE,"GIRLBO";"page3",#N/A,FALSE,"GIRLBO";"page4",#N/A,FALSE,"GIRLBO";"page5",#N/A,FALSE,"GIRLBO"}</definedName>
    <definedName name="wrn.model._3_3" hidden="1">{"page1",#N/A,FALSE,"GIRLBO";"page2",#N/A,FALSE,"GIRLBO";"page3",#N/A,FALSE,"GIRLBO";"page4",#N/A,FALSE,"GIRLBO";"page5",#N/A,FALSE,"GIRLBO"}</definedName>
    <definedName name="wrn.model._3_4" hidden="1">{"page1",#N/A,FALSE,"GIRLBO";"page2",#N/A,FALSE,"GIRLBO";"page3",#N/A,FALSE,"GIRLBO";"page4",#N/A,FALSE,"GIRLBO";"page5",#N/A,FALSE,"GIRLBO"}</definedName>
    <definedName name="wrn.model._3_5" hidden="1">{"page1",#N/A,FALSE,"GIRLBO";"page2",#N/A,FALSE,"GIRLBO";"page3",#N/A,FALSE,"GIRLBO";"page4",#N/A,FALSE,"GIRLBO";"page5",#N/A,FALSE,"GIRLBO"}</definedName>
    <definedName name="wrn.model._4" hidden="1">{"page1",#N/A,FALSE,"GIRLBO";"page2",#N/A,FALSE,"GIRLBO";"page3",#N/A,FALSE,"GIRLBO";"page4",#N/A,FALSE,"GIRLBO";"page5",#N/A,FALSE,"GIRLBO"}</definedName>
    <definedName name="wrn.model._4_1" hidden="1">{"page1",#N/A,FALSE,"GIRLBO";"page2",#N/A,FALSE,"GIRLBO";"page3",#N/A,FALSE,"GIRLBO";"page4",#N/A,FALSE,"GIRLBO";"page5",#N/A,FALSE,"GIRLBO"}</definedName>
    <definedName name="wrn.model._4_2" hidden="1">{"page1",#N/A,FALSE,"GIRLBO";"page2",#N/A,FALSE,"GIRLBO";"page3",#N/A,FALSE,"GIRLBO";"page4",#N/A,FALSE,"GIRLBO";"page5",#N/A,FALSE,"GIRLBO"}</definedName>
    <definedName name="wrn.model._4_3" hidden="1">{"page1",#N/A,FALSE,"GIRLBO";"page2",#N/A,FALSE,"GIRLBO";"page3",#N/A,FALSE,"GIRLBO";"page4",#N/A,FALSE,"GIRLBO";"page5",#N/A,FALSE,"GIRLBO"}</definedName>
    <definedName name="wrn.model._4_4" hidden="1">{"page1",#N/A,FALSE,"GIRLBO";"page2",#N/A,FALSE,"GIRLBO";"page3",#N/A,FALSE,"GIRLBO";"page4",#N/A,FALSE,"GIRLBO";"page5",#N/A,FALSE,"GIRLBO"}</definedName>
    <definedName name="wrn.model._4_5" hidden="1">{"page1",#N/A,FALSE,"GIRLBO";"page2",#N/A,FALSE,"GIRLBO";"page3",#N/A,FALSE,"GIRLBO";"page4",#N/A,FALSE,"GIRLBO";"page5",#N/A,FALSE,"GIRLBO"}</definedName>
    <definedName name="wrn.model._5" hidden="1">{"page1",#N/A,FALSE,"GIRLBO";"page2",#N/A,FALSE,"GIRLBO";"page3",#N/A,FALSE,"GIRLBO";"page4",#N/A,FALSE,"GIRLBO";"page5",#N/A,FALSE,"GIRLBO"}</definedName>
    <definedName name="wrn.model._5_1" hidden="1">{"page1",#N/A,FALSE,"GIRLBO";"page2",#N/A,FALSE,"GIRLBO";"page3",#N/A,FALSE,"GIRLBO";"page4",#N/A,FALSE,"GIRLBO";"page5",#N/A,FALSE,"GIRLBO"}</definedName>
    <definedName name="wrn.model._5_2" hidden="1">{"page1",#N/A,FALSE,"GIRLBO";"page2",#N/A,FALSE,"GIRLBO";"page3",#N/A,FALSE,"GIRLBO";"page4",#N/A,FALSE,"GIRLBO";"page5",#N/A,FALSE,"GIRLBO"}</definedName>
    <definedName name="wrn.model._5_3" hidden="1">{"page1",#N/A,FALSE,"GIRLBO";"page2",#N/A,FALSE,"GIRLBO";"page3",#N/A,FALSE,"GIRLBO";"page4",#N/A,FALSE,"GIRLBO";"page5",#N/A,FALSE,"GIRLBO"}</definedName>
    <definedName name="wrn.model._5_4" hidden="1">{"page1",#N/A,FALSE,"GIRLBO";"page2",#N/A,FALSE,"GIRLBO";"page3",#N/A,FALSE,"GIRLBO";"page4",#N/A,FALSE,"GIRLBO";"page5",#N/A,FALSE,"GIRLBO"}</definedName>
    <definedName name="wrn.model._5_5" hidden="1">{"page1",#N/A,FALSE,"GIRLBO";"page2",#N/A,FALSE,"GIRLBO";"page3",#N/A,FALSE,"GIRLBO";"page4",#N/A,FALSE,"GIRLBO";"page5",#N/A,FALSE,"GIRLBO"}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Models." hidden="1">{"cable_one",#N/A,FALSE,"cable 96-02";"cable_two",#N/A,FALSE,"cable 96-02";"Newrev_one",#N/A,FALSE,"New rev 97 - 02";"Newrev_two",#N/A,FALSE,"New rev 97 - 02"}</definedName>
    <definedName name="wrn.Monotherapy." hidden="1">{"mono",#N/A,FALSE,"Mono-therapy"}</definedName>
    <definedName name="wrn.Month._.Report._.Package." hidden="1">{#N/A,#N/A,FALSE,"Global Wls Trend";#N/A,#N/A,FALSE,"Region Trend";#N/A,#N/A,FALSE,"PBU Trend"}</definedName>
    <definedName name="wrn.MONTHLY.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Data." hidden="1">{"1999 by month",#N/A,FALSE,"Total_Company"}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package." hidden="1">{"table",#N/A,FALSE,"COVER";"income_statement",#N/A,FALSE,"COVER"}</definedName>
    <definedName name="wrn.Monthly._.Projections." hidden="1">{"members99",#N/A,TRUE,"Sheet13";"Income99",#N/A,TRUE,"Sheet13";"Cash99",#N/A,TRUE,"Sheet13";"BS99",#N/A,TRUE,"Sheet13"}</definedName>
    <definedName name="wrn.Monthly._.Report." hidden="1">{#N/A,#N/A,FALSE,"Quarterly BS";#N/A,#N/A,FALSE,"Balance Sheet";#N/A,#N/A,FALSE,"Quarterly CF";#N/A,#N/A,FALSE,"Cash Flow";#N/A,#N/A,FALSE,"EARNINGS"}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Monthly._.Reports." hidden="1">{#N/A,#N/A,FALSE,"CUR";#N/A,#N/A,FALSE,"YTD"}</definedName>
    <definedName name="wrn.Monthly._.result._.Global._.IT." hidden="1">{#N/A,#N/A,FALSE,"Bridge - EITSC";#N/A,#N/A,FALSE,"Budget Variance - by line items";#N/A,#N/A,FALSE,"Budget Variance - by BUs";#N/A,#N/A,FALSE,"Actual Summary";#N/A,#N/A,FALSE,"Budget Summary";#N/A,#N/A,FALSE,"Line Variance";#N/A,#N/A,FALSE,"Global IT";#N/A,#N/A,FALSE,"ED";#N/A,#N/A,FALSE,"CLS";#N/A,#N/A,FALSE,"LSDS";#N/A,#N/A,FALSE,"CSS";#N/A,#N/A,FALSE,"CLS-NA";#N/A,#N/A,FALSE,"CLS-EU";#N/A,#N/A,FALSE,"CSS";#N/A,#N/A,FALSE,"IVRS";#N/A,#N/A,FALSE,"Clin &amp; Peri";#N/A,#N/A,FALSE,"CMA";#N/A,#N/A,FALSE,"Corp IT"}</definedName>
    <definedName name="wrn.MONTHLY._.REVENUE._.REPORT." hidden="1">{#N/A,#N/A,FALSE,"REV RPT";#N/A,#N/A,FALSE,"AFF COMP";#N/A,#N/A,FALSE,"REP COMM";#N/A,#N/A,FALSE,"REVBYADV";#N/A,#N/A,FALSE,"DAYPART";#N/A,#N/A,FALSE,"FLASH"}</definedName>
    <definedName name="wrn.monthly._.review." hidden="1">{#N/A,#N/A,FALSE,"SUMMARY";#N/A,#N/A,FALSE,"MTD";#N/A,#N/A,FALSE,"YTD";#N/A,#N/A,FALSE,"Forecast"}</definedName>
    <definedName name="wrn.monthly._.to._.issue." hidden="1">{#N/A,#N/A,FALSE,"SUMMARY";#N/A,#N/A,FALSE,"MTD";#N/A,#N/A,FALSE,"YTD";#N/A,#N/A,FALSE,"Forecast";#N/A,#N/A,FALSE,"Debt Structure";#N/A,#N/A,FALSE,"RATINGS"}</definedName>
    <definedName name="wrn.Monthly_Yr1." hidden="1">{"ISP1Y1",#N/A,TRUE,"Template";"ISP2Y1",#N/A,TRUE,"Template";"BSY1",#N/A,TRUE,"Template";"ICFY1",#N/A,TRUE,"Template";"TPY1",#N/A,TRUE,"Template";"CtrlY1",#N/A,TRUE,"Template"}</definedName>
    <definedName name="wrn.Monthly_Yr2." hidden="1">{"ISP1Y2",#N/A,TRUE,"Template";"ISP2Y2",#N/A,TRUE,"Template";"BSY2",#N/A,TRUE,"Template";"ICFY2",#N/A,TRUE,"Template";"TPY2",#N/A,TRUE,"Template";"CtrlY2",#N/A,TRUE,"Template"}</definedName>
    <definedName name="wrn.Monthly1" hidden="1">{#N/A,#N/A,FALSE,"Monthly"}</definedName>
    <definedName name="wrn.monthlyunits." hidden="1">{"monthlyunits",#N/A,FALSE,"openings"}</definedName>
    <definedName name="wrn.Months._.1999." hidden="1">{"Monthly 1999 Stats",#N/A,FALSE,"Months";"Monthly 1999 IS",#N/A,FALSE,"Months"}</definedName>
    <definedName name="wrn.Months._.2000." hidden="1">{"Monthly 2000 Stats",#N/A,FALSE,"Months";"Monthly 2000 IS",#N/A,FALSE,"Months"}</definedName>
    <definedName name="wrn.Months._.2001." hidden="1">{"Monthly 2001 Stats",#N/A,FALSE,"Months";"Monthly 2001 IS",#N/A,FALSE,"Months"}</definedName>
    <definedName name="wrn.Months._.2002." hidden="1">{"Monthly 2002 Stats",#N/A,FALSE,"Months";"Monthly 2002 IS",#N/A,FALSE,"Months"}</definedName>
    <definedName name="wrn.Months._.2003." hidden="1">{"Monthly 2003 Stats",#N/A,FALSE,"Months";"Monthly 2003 IS",#N/A,FALSE,"Months"}</definedName>
    <definedName name="wrn.Most._.Likely._.Scenarios." hidden="1">{#N/A,"Mine Allocated, Keep AC",FALSE,"Stream INPUTS";#N/A,"All Preferred, Sell AC",FALSE,"Stream INPUTS";#N/A,"Step Up, Sell AC",FALSE,"Stream INPUTS";#N/A,"All Preferred, BRONCO buys AC",FALSE,"Stream INPUTS"}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TT._.STMTS." hidden="1">{"MTD CTT IS",#N/A,FALSE,"CTT";"MTD CTT BS",#N/A,FALSE,"CTT";"MTD CTT CF",#N/A,FALSE,"CTT";"MTD CTT COGS",#N/A,FALSE,"CTT";"MTD CTT SGA",#N/A,FALSE,"CTT"}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N.O.L.." hidden="1">{#N/A,#N/A,FALSE,"91NOLCB";#N/A,#N/A,FALSE,"92NOLCB";#N/A,#N/A,FALSE,"93NOLCB"}</definedName>
    <definedName name="wrn.NA." hidden="1">{#N/A,#N/A,FALSE,"NA"}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CPC." hidden="1">{"_811",#N/A,FALSE,"NCPC Expenses";"_813",#N/A,FALSE,"NCPC Expenses";"_814",#N/A,FALSE,"NCPC Expenses"}</definedName>
    <definedName name="wrn.NET._.TRADE._.SALES." hidden="1">{"Net Trade Sales",#N/A,FALSE,"Net Trade Sales"}</definedName>
    <definedName name="wrn.NetSalesNetIncome." hidden="1">{"Baker",#N/A,FALSE,"NS_NI95";"Kohler Month",#N/A,FALSE,"NS_NI95"}</definedName>
    <definedName name="wrn.netsalesnetincome2" hidden="1">{"Baker",#N/A,FALSE,"NS_NI95";"Kohler Month",#N/A,FALSE,"NS_NI95"}</definedName>
    <definedName name="wrn.New." hidden="1">{"Con. New Accts",#N/A,FALSE,"NEW ACCOUNTS BUDGET";"Zel. New Accts",#N/A,FALSE,"NEW ACCOUNTS BUDGET";"Bay New Accts",#N/A,FALSE,"NEW ACCOUNTS BUDGET"}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est." hidden="1">{#N/A,#N/A,TRUE,"TS";#N/A,#N/A,TRUE,"Combo";#N/A,#N/A,TRUE,"FAIR";#N/A,#N/A,TRUE,"RBC";#N/A,#N/A,TRUE,"xxxx"}</definedName>
    <definedName name="wrn.newest._1" hidden="1">{#N/A,#N/A,TRUE,"TS";#N/A,#N/A,TRUE,"Combo";#N/A,#N/A,TRUE,"FAIR";#N/A,#N/A,TRUE,"RBC";#N/A,#N/A,TRUE,"xxxx"}</definedName>
    <definedName name="wrn.newest._1_1" hidden="1">{#N/A,#N/A,TRUE,"TS";#N/A,#N/A,TRUE,"Combo";#N/A,#N/A,TRUE,"FAIR";#N/A,#N/A,TRUE,"RBC";#N/A,#N/A,TRUE,"xxxx"}</definedName>
    <definedName name="wrn.newest._1_2" hidden="1">{#N/A,#N/A,TRUE,"TS";#N/A,#N/A,TRUE,"Combo";#N/A,#N/A,TRUE,"FAIR";#N/A,#N/A,TRUE,"RBC";#N/A,#N/A,TRUE,"xxxx"}</definedName>
    <definedName name="wrn.newest._1_3" hidden="1">{#N/A,#N/A,TRUE,"TS";#N/A,#N/A,TRUE,"Combo";#N/A,#N/A,TRUE,"FAIR";#N/A,#N/A,TRUE,"RBC";#N/A,#N/A,TRUE,"xxxx"}</definedName>
    <definedName name="wrn.newest._1_4" hidden="1">{#N/A,#N/A,TRUE,"TS";#N/A,#N/A,TRUE,"Combo";#N/A,#N/A,TRUE,"FAIR";#N/A,#N/A,TRUE,"RBC";#N/A,#N/A,TRUE,"xxxx"}</definedName>
    <definedName name="wrn.newest._1_5" hidden="1">{#N/A,#N/A,TRUE,"TS";#N/A,#N/A,TRUE,"Combo";#N/A,#N/A,TRUE,"FAIR";#N/A,#N/A,TRUE,"RBC";#N/A,#N/A,TRUE,"xxxx"}</definedName>
    <definedName name="wrn.newest._2" hidden="1">{#N/A,#N/A,TRUE,"TS";#N/A,#N/A,TRUE,"Combo";#N/A,#N/A,TRUE,"FAIR";#N/A,#N/A,TRUE,"RBC";#N/A,#N/A,TRUE,"xxxx"}</definedName>
    <definedName name="wrn.newest._2_1" hidden="1">{#N/A,#N/A,TRUE,"TS";#N/A,#N/A,TRUE,"Combo";#N/A,#N/A,TRUE,"FAIR";#N/A,#N/A,TRUE,"RBC";#N/A,#N/A,TRUE,"xxxx"}</definedName>
    <definedName name="wrn.newest._2_2" hidden="1">{#N/A,#N/A,TRUE,"TS";#N/A,#N/A,TRUE,"Combo";#N/A,#N/A,TRUE,"FAIR";#N/A,#N/A,TRUE,"RBC";#N/A,#N/A,TRUE,"xxxx"}</definedName>
    <definedName name="wrn.newest._2_3" hidden="1">{#N/A,#N/A,TRUE,"TS";#N/A,#N/A,TRUE,"Combo";#N/A,#N/A,TRUE,"FAIR";#N/A,#N/A,TRUE,"RBC";#N/A,#N/A,TRUE,"xxxx"}</definedName>
    <definedName name="wrn.newest._2_4" hidden="1">{#N/A,#N/A,TRUE,"TS";#N/A,#N/A,TRUE,"Combo";#N/A,#N/A,TRUE,"FAIR";#N/A,#N/A,TRUE,"RBC";#N/A,#N/A,TRUE,"xxxx"}</definedName>
    <definedName name="wrn.newest._2_5" hidden="1">{#N/A,#N/A,TRUE,"TS";#N/A,#N/A,TRUE,"Combo";#N/A,#N/A,TRUE,"FAIR";#N/A,#N/A,TRUE,"RBC";#N/A,#N/A,TRUE,"xxxx"}</definedName>
    <definedName name="wrn.newest._3" hidden="1">{#N/A,#N/A,TRUE,"TS";#N/A,#N/A,TRUE,"Combo";#N/A,#N/A,TRUE,"FAIR";#N/A,#N/A,TRUE,"RBC";#N/A,#N/A,TRUE,"xxxx"}</definedName>
    <definedName name="wrn.newest._3_1" hidden="1">{#N/A,#N/A,TRUE,"TS";#N/A,#N/A,TRUE,"Combo";#N/A,#N/A,TRUE,"FAIR";#N/A,#N/A,TRUE,"RBC";#N/A,#N/A,TRUE,"xxxx"}</definedName>
    <definedName name="wrn.newest._3_2" hidden="1">{#N/A,#N/A,TRUE,"TS";#N/A,#N/A,TRUE,"Combo";#N/A,#N/A,TRUE,"FAIR";#N/A,#N/A,TRUE,"RBC";#N/A,#N/A,TRUE,"xxxx"}</definedName>
    <definedName name="wrn.newest._3_3" hidden="1">{#N/A,#N/A,TRUE,"TS";#N/A,#N/A,TRUE,"Combo";#N/A,#N/A,TRUE,"FAIR";#N/A,#N/A,TRUE,"RBC";#N/A,#N/A,TRUE,"xxxx"}</definedName>
    <definedName name="wrn.newest._3_4" hidden="1">{#N/A,#N/A,TRUE,"TS";#N/A,#N/A,TRUE,"Combo";#N/A,#N/A,TRUE,"FAIR";#N/A,#N/A,TRUE,"RBC";#N/A,#N/A,TRUE,"xxxx"}</definedName>
    <definedName name="wrn.newest._3_5" hidden="1">{#N/A,#N/A,TRUE,"TS";#N/A,#N/A,TRUE,"Combo";#N/A,#N/A,TRUE,"FAIR";#N/A,#N/A,TRUE,"RBC";#N/A,#N/A,TRUE,"xxxx"}</definedName>
    <definedName name="wrn.newest._4" hidden="1">{#N/A,#N/A,TRUE,"TS";#N/A,#N/A,TRUE,"Combo";#N/A,#N/A,TRUE,"FAIR";#N/A,#N/A,TRUE,"RBC";#N/A,#N/A,TRUE,"xxxx"}</definedName>
    <definedName name="wrn.newest._4_1" hidden="1">{#N/A,#N/A,TRUE,"TS";#N/A,#N/A,TRUE,"Combo";#N/A,#N/A,TRUE,"FAIR";#N/A,#N/A,TRUE,"RBC";#N/A,#N/A,TRUE,"xxxx"}</definedName>
    <definedName name="wrn.newest._4_2" hidden="1">{#N/A,#N/A,TRUE,"TS";#N/A,#N/A,TRUE,"Combo";#N/A,#N/A,TRUE,"FAIR";#N/A,#N/A,TRUE,"RBC";#N/A,#N/A,TRUE,"xxxx"}</definedName>
    <definedName name="wrn.newest._4_3" hidden="1">{#N/A,#N/A,TRUE,"TS";#N/A,#N/A,TRUE,"Combo";#N/A,#N/A,TRUE,"FAIR";#N/A,#N/A,TRUE,"RBC";#N/A,#N/A,TRUE,"xxxx"}</definedName>
    <definedName name="wrn.newest._4_4" hidden="1">{#N/A,#N/A,TRUE,"TS";#N/A,#N/A,TRUE,"Combo";#N/A,#N/A,TRUE,"FAIR";#N/A,#N/A,TRUE,"RBC";#N/A,#N/A,TRUE,"xxxx"}</definedName>
    <definedName name="wrn.newest._4_5" hidden="1">{#N/A,#N/A,TRUE,"TS";#N/A,#N/A,TRUE,"Combo";#N/A,#N/A,TRUE,"FAIR";#N/A,#N/A,TRUE,"RBC";#N/A,#N/A,TRUE,"xxxx"}</definedName>
    <definedName name="wrn.newest._5" hidden="1">{#N/A,#N/A,TRUE,"TS";#N/A,#N/A,TRUE,"Combo";#N/A,#N/A,TRUE,"FAIR";#N/A,#N/A,TRUE,"RBC";#N/A,#N/A,TRUE,"xxxx"}</definedName>
    <definedName name="wrn.newest._5_1" hidden="1">{#N/A,#N/A,TRUE,"TS";#N/A,#N/A,TRUE,"Combo";#N/A,#N/A,TRUE,"FAIR";#N/A,#N/A,TRUE,"RBC";#N/A,#N/A,TRUE,"xxxx"}</definedName>
    <definedName name="wrn.newest._5_2" hidden="1">{#N/A,#N/A,TRUE,"TS";#N/A,#N/A,TRUE,"Combo";#N/A,#N/A,TRUE,"FAIR";#N/A,#N/A,TRUE,"RBC";#N/A,#N/A,TRUE,"xxxx"}</definedName>
    <definedName name="wrn.newest._5_3" hidden="1">{#N/A,#N/A,TRUE,"TS";#N/A,#N/A,TRUE,"Combo";#N/A,#N/A,TRUE,"FAIR";#N/A,#N/A,TRUE,"RBC";#N/A,#N/A,TRUE,"xxxx"}</definedName>
    <definedName name="wrn.newest._5_4" hidden="1">{#N/A,#N/A,TRUE,"TS";#N/A,#N/A,TRUE,"Combo";#N/A,#N/A,TRUE,"FAIR";#N/A,#N/A,TRUE,"RBC";#N/A,#N/A,TRUE,"xxxx"}</definedName>
    <definedName name="wrn.newest._5_5" hidden="1">{#N/A,#N/A,TRUE,"TS";#N/A,#N/A,TRUE,"Combo";#N/A,#N/A,TRUE,"FAIR";#N/A,#N/A,TRUE,"RBC";#N/A,#N/A,TRUE,"xxxx"}</definedName>
    <definedName name="wrn.newoutput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icholas._.Report." hidden="1">{#N/A,#N/A,FALSE,"Pre-Release";#N/A,#N/A,FALSE,"Greenlight"}</definedName>
    <definedName name="wrn.Non._.Div._.Balance._.Sheet." hidden="1">{#N/A,"NONDV",FALSE,"BSHIST.XLS"}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hidden="1">{"NA Is w Ratios",#N/A,FALSE,"North America";"PF CFlow NA",#N/A,FALSE,"North America";"NA DCF Matrix",#N/A,FALSE,"North America"}</definedName>
    <definedName name="wrn.Notes." hidden="1">{"Notes - Cash",#N/A,TRUE,"notes 0600";"Notes - Account Receivables",#N/A,TRUE,"notes 0600";"Notes - A/R other, Inventory, other LT",#N/A,TRUE,"notes 0600";"Notes - Fixed assets",#N/A,TRUE,"notes 0600";"Notes - Other Assets",#N/A,TRUE,"notes 0600";"Notes - Liabilities",#N/A,TRUE,"notes 0600";"Notes - Revenues",#N/A,TRUE,"notes 0600";"Notes - P&amp;L",#N/A,TRUE,"notes 0600"}</definedName>
    <definedName name="wrn.Notes._.September._.30._.2000._.BL." hidden="1">{"1 Notes Sept 30",#N/A,FALSE,"notes 0900";"2 notes Sept 30 2000",#N/A,FALSE,"notes 0900";"3 Notes September 2000",#N/A,FALSE,"notes 0900";"4 Notes Sept 30",#N/A,FALSE,"notes 0900";"5 Notes Sept 30 2000",#N/A,FALSE,"notes 0900";"6 Notes Sept 30",#N/A,FALSE,"notes 0900"}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tfinance." hidden="1">{"Rate",#N/A,TRUE,"SUMMARY";"Ratios",#N/A,TRUE,"Ratios";"BUDGETREVENUE",#N/A,TRUE,"Revenue";"TOTALS",#N/A,TRUE,"DETAIL"}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ct_res_comm." hidden="1">{"oct_res_comm",#N/A,FALSE,"VarToBud"}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rs._.Letter." hidden="1">{#N/A,#N/A,FALSE,"ROFFLTR"}</definedName>
    <definedName name="wrn.Ofir.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mnius." hidden="1">{"sum",#N/A,TRUE,"Summary";"Omn",#N/A,TRUE,"Summary";"om_cost",#N/A,TRUE,"Summary";"conv_cost",#N/A,TRUE,"Summary";"input1",#N/A,TRUE,"Summary";"input2",#N/A,TRUE,"Summary"}</definedName>
    <definedName name="wrn.on._.site._.assessment." hidden="1">{#N/A,#N/A,TRUE,"Cover letter";#N/A,#N/A,TRUE,"Definitions";#N/A,#N/A,TRUE,"financial data";#N/A,#N/A,TRUE,"general data";#N/A,#N/A,TRUE,"order fulfillment"}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e." hidden="1">{"page1",#N/A,FALSE,"A";"page2",#N/A,FALSE,"A"}</definedName>
    <definedName name="wrn.ONIS._.Model." hidden="1">{#N/A,#N/A,FALSE,"IS";#N/A,#N/A,FALSE,"One pager";#N/A,#N/A,FALSE,"Revenue Detail"}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._.PLAN." hidden="1">{"COLOREP - OPERATING STMT YR1",#N/A,FALSE,"P&amp;L";"COLOREP - OPERATING STMT YRS 1-5",#N/A,FALSE,"P&amp;L";"COLOREP - OPERATING BALSHT YR1",#N/A,FALSE,"Balance";"COLOREP - OPERATING BALSHT YRS 1-5",#N/A,FALSE,"Balance";"COLOREP - OPERATING STMT CASH FLOW",#N/A,FALSE,"Cash Flow";"COLOREP - OPERATING PLAN SALES FORECAST A",#N/A,FALSE,"Sales Forecast"}</definedName>
    <definedName name="wrn.Operating._.Plan._.Package.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INT._.SCHA" hidden="1">{"SchA1",#N/A,FALSE,"Schedules";"SchA2",#N/A,FALSE,"Schedules"}</definedName>
    <definedName name="wrn.orint._.schb." hidden="1">{"SchB1",#N/A,FALSE,"Schedules";"SchB2",#N/A,FALSE,"Schedules"}</definedName>
    <definedName name="wrn.OSBL." hidden="1">{#N/A,#N/A,FALSE,"OSBL"}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HER._.ADMIN._.COSTS." hidden="1">{"OTHER ADMIN COSTS",#N/A,FALSE,"C.CENTRE"}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4" hidden="1">{#N/A,#N/A,FALSE,"Other";#N/A,#N/A,FALSE,"Ace";#N/A,#N/A,FALSE,"Derm"}</definedName>
    <definedName name="wrn.OTHER._.REVENUE." hidden="1">{"OTHER REVENUE",#N/A,FALSE,"OTHERS"}</definedName>
    <definedName name="wrn.OTROS_DATOS.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utlook." hidden="1">{#N/A,#N/A,FALSE,"Consol P&amp;L ";#N/A,#N/A,FALSE,"CP P&amp;L";#N/A,#N/A,FALSE,"ADS P&amp;L";#N/A,#N/A,FALSE,"Corp P&amp;L"}</definedName>
    <definedName name="wrn.OUTPUT.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hidden="1">{"DCF","UPSIDE CASE",FALSE,"Sheet1";"DCF","BASE CASE",FALSE,"Sheet1";"DCF","DOWNSIDE CASE",FALSE,"Sheet1"}</definedName>
    <definedName name="wrn.Output._2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" hidden="1">{"DCF","UPSIDE CASE",FALSE,"Sheet1";"DCF","BASE CASE",FALSE,"Sheet1";"DCF","DOWNSIDE CASE",FALSE,"Sheet1"}</definedName>
    <definedName name="wrn.Output._3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" hidden="1">{"DCF","UPSIDE CASE",FALSE,"Sheet1";"DCF","BASE CASE",FALSE,"Sheet1";"DCF","DOWNSIDE CASE",FALSE,"Sheet1"}</definedName>
    <definedName name="wrn.Output._4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" hidden="1">{"DCF","UPSIDE CASE",FALSE,"Sheet1";"DCF","BASE CASE",FALSE,"Sheet1";"DCF","DOWNSIDE CASE",FALSE,"Sheet1"}</definedName>
    <definedName name="wrn.Output._5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verhead2000.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p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(allocated)";#N/A,#N/A,FALSE,"Humana";#N/A,#N/A,FALSE,"NJRM";#N/A,#N/A,FALSE,"GSNS";#N/A,#N/A,FALSE,"Total"}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F." hidden="1">{#N/A,#N/A,FALSE,"PAF"}</definedName>
    <definedName name="wrn.PAGE._.1." hidden="1">{#N/A,#N/A,FALSE,"Job Sched"}</definedName>
    <definedName name="wrn.PAGE._.2." hidden="1">{"PAGE 2",#N/A,FALSE,"WEST_OT"}</definedName>
    <definedName name="wrn.PAGE._.3." hidden="1">{"PAGE 2",#N/A,FALSE,"WEST_OT"}</definedName>
    <definedName name="wrn.Paging._.Compco.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ging._.Compco._1_1" hidden="1">{"financials",#N/A,TRUE,"6_30_96";"footnotes",#N/A,TRUE,"6_30_96";"valuation",#N/A,TRUE,"6_30_96"}</definedName>
    <definedName name="wrn.Paging._.Compco._1_2" hidden="1">{"financials",#N/A,TRUE,"6_30_96";"footnotes",#N/A,TRUE,"6_30_96";"valuation",#N/A,TRUE,"6_30_96"}</definedName>
    <definedName name="wrn.Paging._.Compco._1_3" hidden="1">{"financials",#N/A,TRUE,"6_30_96";"footnotes",#N/A,TRUE,"6_30_96";"valuation",#N/A,TRUE,"6_30_96"}</definedName>
    <definedName name="wrn.Paging._.Compco._1_4" hidden="1">{"financials",#N/A,TRUE,"6_30_96";"footnotes",#N/A,TRUE,"6_30_96";"valuation",#N/A,TRUE,"6_30_96"}</definedName>
    <definedName name="wrn.Paging._.Compco._1_5" hidden="1">{"financials",#N/A,TRUE,"6_30_96";"footnotes",#N/A,TRUE,"6_30_96";"valuation",#N/A,TRUE,"6_30_96"}</definedName>
    <definedName name="wrn.Paging._.Compco._2" hidden="1">{"financials",#N/A,TRUE,"6_30_96";"footnotes",#N/A,TRUE,"6_30_96";"valuation",#N/A,TRUE,"6_30_96"}</definedName>
    <definedName name="wrn.Paging._.Compco._2_1" hidden="1">{"financials",#N/A,TRUE,"6_30_96";"footnotes",#N/A,TRUE,"6_30_96";"valuation",#N/A,TRUE,"6_30_96"}</definedName>
    <definedName name="wrn.Paging._.Compco._2_2" hidden="1">{"financials",#N/A,TRUE,"6_30_96";"footnotes",#N/A,TRUE,"6_30_96";"valuation",#N/A,TRUE,"6_30_96"}</definedName>
    <definedName name="wrn.Paging._.Compco._2_3" hidden="1">{"financials",#N/A,TRUE,"6_30_96";"footnotes",#N/A,TRUE,"6_30_96";"valuation",#N/A,TRUE,"6_30_96"}</definedName>
    <definedName name="wrn.Paging._.Compco._2_4" hidden="1">{"financials",#N/A,TRUE,"6_30_96";"footnotes",#N/A,TRUE,"6_30_96";"valuation",#N/A,TRUE,"6_30_96"}</definedName>
    <definedName name="wrn.Paging._.Compco._2_5" hidden="1">{"financials",#N/A,TRUE,"6_30_96";"footnotes",#N/A,TRUE,"6_30_96";"valuation",#N/A,TRUE,"6_30_96"}</definedName>
    <definedName name="wrn.Paging._.Compco._3" hidden="1">{"financials",#N/A,TRUE,"6_30_96";"footnotes",#N/A,TRUE,"6_30_96";"valuation",#N/A,TRUE,"6_30_96"}</definedName>
    <definedName name="wrn.Paging._.Compco._3_1" hidden="1">{"financials",#N/A,TRUE,"6_30_96";"footnotes",#N/A,TRUE,"6_30_96";"valuation",#N/A,TRUE,"6_30_96"}</definedName>
    <definedName name="wrn.Paging._.Compco._3_2" hidden="1">{"financials",#N/A,TRUE,"6_30_96";"footnotes",#N/A,TRUE,"6_30_96";"valuation",#N/A,TRUE,"6_30_96"}</definedName>
    <definedName name="wrn.Paging._.Compco._3_3" hidden="1">{"financials",#N/A,TRUE,"6_30_96";"footnotes",#N/A,TRUE,"6_30_96";"valuation",#N/A,TRUE,"6_30_96"}</definedName>
    <definedName name="wrn.Paging._.Compco._3_4" hidden="1">{"financials",#N/A,TRUE,"6_30_96";"footnotes",#N/A,TRUE,"6_30_96";"valuation",#N/A,TRUE,"6_30_96"}</definedName>
    <definedName name="wrn.Paging._.Compco._3_5" hidden="1">{"financials",#N/A,TRUE,"6_30_96";"footnotes",#N/A,TRUE,"6_30_96";"valuation",#N/A,TRUE,"6_30_96"}</definedName>
    <definedName name="wrn.Paging._.Compco._4" hidden="1">{"financials",#N/A,TRUE,"6_30_96";"footnotes",#N/A,TRUE,"6_30_96";"valuation",#N/A,TRUE,"6_30_96"}</definedName>
    <definedName name="wrn.Paging._.Compco._4_1" hidden="1">{"financials",#N/A,TRUE,"6_30_96";"footnotes",#N/A,TRUE,"6_30_96";"valuation",#N/A,TRUE,"6_30_96"}</definedName>
    <definedName name="wrn.Paging._.Compco._4_2" hidden="1">{"financials",#N/A,TRUE,"6_30_96";"footnotes",#N/A,TRUE,"6_30_96";"valuation",#N/A,TRUE,"6_30_96"}</definedName>
    <definedName name="wrn.Paging._.Compco._4_3" hidden="1">{"financials",#N/A,TRUE,"6_30_96";"footnotes",#N/A,TRUE,"6_30_96";"valuation",#N/A,TRUE,"6_30_96"}</definedName>
    <definedName name="wrn.Paging._.Compco._4_4" hidden="1">{"financials",#N/A,TRUE,"6_30_96";"footnotes",#N/A,TRUE,"6_30_96";"valuation",#N/A,TRUE,"6_30_96"}</definedName>
    <definedName name="wrn.Paging._.Compco._4_5" hidden="1">{"financials",#N/A,TRUE,"6_30_96";"footnotes",#N/A,TRUE,"6_30_96";"valuation",#N/A,TRUE,"6_30_96"}</definedName>
    <definedName name="wrn.Paging._.Compco._5" hidden="1">{"financials",#N/A,TRUE,"6_30_96";"footnotes",#N/A,TRUE,"6_30_96";"valuation",#N/A,TRUE,"6_30_96"}</definedName>
    <definedName name="wrn.Paging._.Compco._5_1" hidden="1">{"financials",#N/A,TRUE,"6_30_96";"footnotes",#N/A,TRUE,"6_30_96";"valuation",#N/A,TRUE,"6_30_96"}</definedName>
    <definedName name="wrn.Paging._.Compco._5_2" hidden="1">{"financials",#N/A,TRUE,"6_30_96";"footnotes",#N/A,TRUE,"6_30_96";"valuation",#N/A,TRUE,"6_30_96"}</definedName>
    <definedName name="wrn.Paging._.Compco._5_3" hidden="1">{"financials",#N/A,TRUE,"6_30_96";"footnotes",#N/A,TRUE,"6_30_96";"valuation",#N/A,TRUE,"6_30_96"}</definedName>
    <definedName name="wrn.Paging._.Compco._5_4" hidden="1">{"financials",#N/A,TRUE,"6_30_96";"footnotes",#N/A,TRUE,"6_30_96";"valuation",#N/A,TRUE,"6_30_96"}</definedName>
    <definedName name="wrn.Paging._.Compco._5_5" hidden="1">{"financials",#N/A,TRUE,"6_30_96";"footnotes",#N/A,TRUE,"6_30_96";"valuation",#N/A,TRUE,"6_30_96"}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ssport._.Financials._.Individual._.Pages." hidden="1">{"Large Comps",#N/A,FALSE,"Comparable companies";"Small Comps",#N/A,FALSE,"Comparable companies"}</definedName>
    <definedName name="wrn.PAYBACK." hidden="1">{"payback",#N/A,FALSE,"TV_Payback"}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erformance." hidden="1">{#N/A,#N/A,FALSE,"QTD";#N/A,#N/A,FALSE,"Lic Fees";#N/A,#N/A,FALSE,"Unapproved";#N/A,#N/A,FALSE,"Wkly 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sonnel._.Forecast._.Nov01." hidden="1">{"Personnel 1",#N/A,TRUE,"Nov01";"Personnel 2",#N/A,TRUE,"Nov01";"Personnel 3",#N/A,TRUE,"Nov01";"Personnel 4",#N/A,TRUE,"Nov01"}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FR." hidden="1">{"Summary",#N/A,TRUE,"Finmodel";"Returns Analysis",#N/A,TRUE,"Finmodel"}</definedName>
    <definedName name="wrn.PGW." hidden="1">{#N/A,#N/A,FALSE,"PGW"}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." hidden="1">{"PL",#N/A,FALSE,"Flash PL"}</definedName>
    <definedName name="wrn.PL._.guldens.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acer._.Dome." hidden="1">{"Placer Dome Mines",#N/A,FALSE,"PDG";"Placer Dome Summary",#N/A,FALSE,"PDG"}</definedName>
    <definedName name="wrn.PLAN." hidden="1">{"AZO Inter BS",#N/A,FALSE,"Sheet1";"AZO Mexico BS",#N/A,FALSE,"Sheet1";"AZO PR BS",#N/A,FALSE,"Sheet1"}</definedName>
    <definedName name="wrn.PLANNING." hidden="1">{"PLANNING",#N/A,FALSE,"A"}</definedName>
    <definedName name="wrn.plbscf." hidden="1">{"p_l",#N/A,FALSE,"Summary Accounts"}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aroid." hidden="1">{#N/A,#N/A,FALSE,"profile ";#N/A,#N/A,FALSE,"rank";#N/A,#N/A,FALSE,"overbase";#N/A,#N/A,FALSE,"overcash";#N/A,#N/A,FALSE,"overtfp";#N/A,#N/A,FALSE,"overtcc"}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rtrait._.letter._.is." hidden="1">{"portrait letter is",#N/A,FALSE,"Model"}</definedName>
    <definedName name="wrn.Portrait._.letter._.is._1" hidden="1">{"portrait letter is",#N/A,FALSE,"Model"}</definedName>
    <definedName name="wrn.Portrait._.letter._.is._1_1" hidden="1">{"portrait letter is",#N/A,FALSE,"Model"}</definedName>
    <definedName name="wrn.Portrait._.letter._.is._1_2" hidden="1">{"portrait letter is",#N/A,FALSE,"Model"}</definedName>
    <definedName name="wrn.Portrait._.letter._.is._1_3" hidden="1">{"portrait letter is",#N/A,FALSE,"Model"}</definedName>
    <definedName name="wrn.Portrait._.letter._.is._1_4" hidden="1">{"portrait letter is",#N/A,FALSE,"Model"}</definedName>
    <definedName name="wrn.Portrait._.letter._.is._1_5" hidden="1">{"portrait letter is",#N/A,FALSE,"Model"}</definedName>
    <definedName name="wrn.Portrait._.letter._.is._2" hidden="1">{"portrait letter is",#N/A,FALSE,"Model"}</definedName>
    <definedName name="wrn.Portrait._.letter._.is._2_1" hidden="1">{"portrait letter is",#N/A,FALSE,"Model"}</definedName>
    <definedName name="wrn.Portrait._.letter._.is._2_2" hidden="1">{"portrait letter is",#N/A,FALSE,"Model"}</definedName>
    <definedName name="wrn.Portrait._.letter._.is._2_3" hidden="1">{"portrait letter is",#N/A,FALSE,"Model"}</definedName>
    <definedName name="wrn.Portrait._.letter._.is._2_4" hidden="1">{"portrait letter is",#N/A,FALSE,"Model"}</definedName>
    <definedName name="wrn.Portrait._.letter._.is._2_5" hidden="1">{"portrait letter is",#N/A,FALSE,"Model"}</definedName>
    <definedName name="wrn.Portrait._.letter._.is._3" hidden="1">{"portrait letter is",#N/A,FALSE,"Model"}</definedName>
    <definedName name="wrn.Portrait._.letter._.is._3_1" hidden="1">{"portrait letter is",#N/A,FALSE,"Model"}</definedName>
    <definedName name="wrn.Portrait._.letter._.is._3_2" hidden="1">{"portrait letter is",#N/A,FALSE,"Model"}</definedName>
    <definedName name="wrn.Portrait._.letter._.is._3_3" hidden="1">{"portrait letter is",#N/A,FALSE,"Model"}</definedName>
    <definedName name="wrn.Portrait._.letter._.is._3_4" hidden="1">{"portrait letter is",#N/A,FALSE,"Model"}</definedName>
    <definedName name="wrn.Portrait._.letter._.is._3_5" hidden="1">{"portrait letter is",#N/A,FALSE,"Model"}</definedName>
    <definedName name="wrn.Portrait._.letter._.is._4" hidden="1">{"portrait letter is",#N/A,FALSE,"Model"}</definedName>
    <definedName name="wrn.Portrait._.letter._.is._4_1" hidden="1">{"portrait letter is",#N/A,FALSE,"Model"}</definedName>
    <definedName name="wrn.Portrait._.letter._.is._4_2" hidden="1">{"portrait letter is",#N/A,FALSE,"Model"}</definedName>
    <definedName name="wrn.Portrait._.letter._.is._4_3" hidden="1">{"portrait letter is",#N/A,FALSE,"Model"}</definedName>
    <definedName name="wrn.Portrait._.letter._.is._4_4" hidden="1">{"portrait letter is",#N/A,FALSE,"Model"}</definedName>
    <definedName name="wrn.Portrait._.letter._.is._4_5" hidden="1">{"portrait letter is",#N/A,FALSE,"Model"}</definedName>
    <definedName name="wrn.Portrait._.letter._.is._5" hidden="1">{"portrait letter is",#N/A,FALSE,"Model"}</definedName>
    <definedName name="wrn.Portrait._.letter._.is._5_1" hidden="1">{"portrait letter is",#N/A,FALSE,"Model"}</definedName>
    <definedName name="wrn.Portrait._.letter._.is._5_2" hidden="1">{"portrait letter is",#N/A,FALSE,"Model"}</definedName>
    <definedName name="wrn.Portrait._.letter._.is._5_3" hidden="1">{"portrait letter is",#N/A,FALSE,"Model"}</definedName>
    <definedName name="wrn.Portrait._.letter._.is._5_4" hidden="1">{"portrait letter is",#N/A,FALSE,"Model"}</definedName>
    <definedName name="wrn.Portrait._.letter._.is._5_5" hidden="1">{"portrait letter is",#N/A,FALSE,"Model"}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r1" hidden="1">{#N/A,#N/A,FALSE,"Financial";#N/A,#N/A,FALSE,"Balance Sheet";#N/A,#N/A,FALSE,"Income stmt";#N/A,#N/A,FALSE,"Ratio"}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ce_Effect." hidden="1">{"Comp_of_Price_Effect",#N/A,FALSE,"QTRDPVAR"}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2" hidden="1">{#N/A,#N/A,FALSE,"Pharm";#N/A,#N/A,FALSE,"WWCM"}</definedName>
    <definedName name="wrn.prin2._.all._3" hidden="1">{#N/A,#N/A,FALSE,"Pharm";#N/A,#N/A,FALSE,"WWCM"}</definedName>
    <definedName name="wrn.prin2._.all._4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2" hidden="1">{#N/A,#N/A,FALSE,"Pharm";#N/A,#N/A,FALSE,"WWCM"}</definedName>
    <definedName name="wrn.prin3_3" hidden="1">{#N/A,#N/A,FALSE,"Pharm";#N/A,#N/A,FALSE,"WWCM"}</definedName>
    <definedName name="wrn.prin3_4" hidden="1">{#N/A,#N/A,FALSE,"Pharm";#N/A,#N/A,FALSE,"WWCM"}</definedName>
    <definedName name="wrn.prin5" hidden="1">{"Annual",#N/A,FALSE,"Sales &amp; Market";"Quarterly",#N/A,FALSE,"Sales &amp; Market"}</definedName>
    <definedName name="wrn.print" hidden="1">{#N/A,#N/A,FALSE,"Pharm";#N/A,#N/A,FALSE,"WWCM"}</definedName>
    <definedName name="wrn.PRINT.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4._1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6._1" hidden="1">{"print 1.6",#N/A,FALSE,"Sheet1";"print 2.6",#N/A,FALSE,"Sheet1";"print 3.6",#N/A,FALSE,"Sheet1";"print 4.6",#N/A,FALSE,"Sheet1";"print 5.6",#N/A,FALSE,"Sheet1";"print 6.6",#N/A,FALSE,"Sheet1"}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chedules.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{#N/A,#N/A,FALSE,"Pharm";#N/A,#N/A,FALSE,"WWCM"}</definedName>
    <definedName name="wrn.PRINT._.ALL._2" hidden="1">{#N/A,#N/A,FALSE,"Pharm";#N/A,#N/A,FALSE,"WWCM"}</definedName>
    <definedName name="wrn.PRINT._.ALL._3" hidden="1">{#N/A,#N/A,FALSE,"Pharm";#N/A,#N/A,FALSE,"WWCM"}</definedName>
    <definedName name="wrn.PRINT._.ALL._4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2" hidden="1">{#N/A,#N/A,FALSE,"Pharm";#N/A,#N/A,FALSE,"WWCM"}</definedName>
    <definedName name="wrn.PRINT._.ALL.2_3" hidden="1">{#N/A,#N/A,FALSE,"Pharm";#N/A,#N/A,FALSE,"WWCM"}</definedName>
    <definedName name="wrn.PRINT._.ALL.2_4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2" hidden="1">{#N/A,#N/A,FALSE,"Pharm";#N/A,#N/A,FALSE,"WWCM"}</definedName>
    <definedName name="wrn.print._.all2_3" hidden="1">{#N/A,#N/A,FALSE,"Pharm";#N/A,#N/A,FALSE,"WWCM"}</definedName>
    <definedName name="wrn.print._.all2_4" hidden="1">{#N/A,#N/A,FALSE,"Pharm";#N/A,#N/A,FALSE,"WWCM"}</definedName>
    <definedName name="wrn.Print._.Analyst._.Comparison." hidden="1">{"comp_bob1",#N/A,FALSE,"Analyst Comparison";"comp_linnea1",#N/A,FALSE,"Analyst Comparison"}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Dilution." hidden="1">{"dilution11",#N/A,FALSE,"Dillution Analyis";"dilution21",#N/A,FALSE,"Dillution Analyis";"dilution31",#N/A,FALSE,"Dillution Analyis"}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inancials." hidden="1">{"Cover - Fine Foods",#N/A,FALSE,"COVER";"Balance Sheet",#N/A,FALSE,"BAL";"Income Statement",#N/A,FALSE,"INCOME";"McDonald's Achievement",#N/A,FALSE,"MCD";"Gross Margin",#N/A,FALSE,"GM";"Overheads",#N/A,FALSE,"OVERHEAD"}</definedName>
    <definedName name="wrn.Print._.Forecast." hidden="1">{"2004 Inc For",#N/A,FALSE,"2004 Income-Forecast";"2004 Bal For",#N/A,FALSE,"2004 Bal Sheet Forecast";"2004 Cash For",#N/A,FALSE,"2004 Forecast Cash Flow";"2004 Wells For",#N/A,FALSE,"Wells Fargo Covnts Forecast"}</definedName>
    <definedName name="wrn.Print._.Forecast._1" hidden="1">{"2004 Inc For",#N/A,FALSE,"2004 Income-Forecast";"2004 Bal For",#N/A,FALSE,"2004 Bal Sheet Forecast";"2004 Cash For",#N/A,FALSE,"2004 Forecast Cash Flow";"2004 Wells For",#N/A,FALSE,"Wells Fargo Covnts Forecast"}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offshore." hidden="1">{"off_at",#N/A,FALSE,"Off AT POT";"off_bt",#N/A,FALSE,"Off POT"}</definedName>
    <definedName name="wrn.Print._.Out._.1.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Out._.1._1_1" hidden="1">{"Five Year",#N/A,FALSE,"Summary (2)";"Month 1 and Years",#N/A,FALSE,"Cash Budget"}</definedName>
    <definedName name="wrn.Print._.Out._.1._1_2" hidden="1">{"Five Year",#N/A,FALSE,"Summary (2)";"Month 1 and Years",#N/A,FALSE,"Cash Budget"}</definedName>
    <definedName name="wrn.Print._.Out._.1._1_3" hidden="1">{"Five Year",#N/A,FALSE,"Summary (2)";"Month 1 and Years",#N/A,FALSE,"Cash Budget"}</definedName>
    <definedName name="wrn.Print._.Out._.1._1_4" hidden="1">{"Five Year",#N/A,FALSE,"Summary (2)";"Month 1 and Years",#N/A,FALSE,"Cash Budget"}</definedName>
    <definedName name="wrn.Print._.Out._.1._1_5" hidden="1">{"Five Year",#N/A,FALSE,"Summary (2)";"Month 1 and Years",#N/A,FALSE,"Cash Budget"}</definedName>
    <definedName name="wrn.Print._.Out._.1._2" hidden="1">{"Five Year",#N/A,FALSE,"Summary (2)";"Month 1 and Years",#N/A,FALSE,"Cash Budget"}</definedName>
    <definedName name="wrn.Print._.Out._.1._2_1" hidden="1">{"Five Year",#N/A,FALSE,"Summary (2)";"Month 1 and Years",#N/A,FALSE,"Cash Budget"}</definedName>
    <definedName name="wrn.Print._.Out._.1._2_2" hidden="1">{"Five Year",#N/A,FALSE,"Summary (2)";"Month 1 and Years",#N/A,FALSE,"Cash Budget"}</definedName>
    <definedName name="wrn.Print._.Out._.1._2_3" hidden="1">{"Five Year",#N/A,FALSE,"Summary (2)";"Month 1 and Years",#N/A,FALSE,"Cash Budget"}</definedName>
    <definedName name="wrn.Print._.Out._.1._2_4" hidden="1">{"Five Year",#N/A,FALSE,"Summary (2)";"Month 1 and Years",#N/A,FALSE,"Cash Budget"}</definedName>
    <definedName name="wrn.Print._.Out._.1._2_5" hidden="1">{"Five Year",#N/A,FALSE,"Summary (2)";"Month 1 and Years",#N/A,FALSE,"Cash Budget"}</definedName>
    <definedName name="wrn.Print._.Out._.1._3" hidden="1">{"Five Year",#N/A,FALSE,"Summary (2)";"Month 1 and Years",#N/A,FALSE,"Cash Budget"}</definedName>
    <definedName name="wrn.Print._.Out._.1._3_1" hidden="1">{"Five Year",#N/A,FALSE,"Summary (2)";"Month 1 and Years",#N/A,FALSE,"Cash Budget"}</definedName>
    <definedName name="wrn.Print._.Out._.1._3_2" hidden="1">{"Five Year",#N/A,FALSE,"Summary (2)";"Month 1 and Years",#N/A,FALSE,"Cash Budget"}</definedName>
    <definedName name="wrn.Print._.Out._.1._3_3" hidden="1">{"Five Year",#N/A,FALSE,"Summary (2)";"Month 1 and Years",#N/A,FALSE,"Cash Budget"}</definedName>
    <definedName name="wrn.Print._.Out._.1._3_4" hidden="1">{"Five Year",#N/A,FALSE,"Summary (2)";"Month 1 and Years",#N/A,FALSE,"Cash Budget"}</definedName>
    <definedName name="wrn.Print._.Out._.1._3_5" hidden="1">{"Five Year",#N/A,FALSE,"Summary (2)";"Month 1 and Years",#N/A,FALSE,"Cash Budget"}</definedName>
    <definedName name="wrn.Print._.Out._.1._4" hidden="1">{"Five Year",#N/A,FALSE,"Summary (2)";"Month 1 and Years",#N/A,FALSE,"Cash Budget"}</definedName>
    <definedName name="wrn.Print._.Out._.1._4_1" hidden="1">{"Five Year",#N/A,FALSE,"Summary (2)";"Month 1 and Years",#N/A,FALSE,"Cash Budget"}</definedName>
    <definedName name="wrn.Print._.Out._.1._4_2" hidden="1">{"Five Year",#N/A,FALSE,"Summary (2)";"Month 1 and Years",#N/A,FALSE,"Cash Budget"}</definedName>
    <definedName name="wrn.Print._.Out._.1._4_3" hidden="1">{"Five Year",#N/A,FALSE,"Summary (2)";"Month 1 and Years",#N/A,FALSE,"Cash Budget"}</definedName>
    <definedName name="wrn.Print._.Out._.1._4_4" hidden="1">{"Five Year",#N/A,FALSE,"Summary (2)";"Month 1 and Years",#N/A,FALSE,"Cash Budget"}</definedName>
    <definedName name="wrn.Print._.Out._.1._4_5" hidden="1">{"Five Year",#N/A,FALSE,"Summary (2)";"Month 1 and Years",#N/A,FALSE,"Cash Budget"}</definedName>
    <definedName name="wrn.Print._.Out._.1._5" hidden="1">{"Five Year",#N/A,FALSE,"Summary (2)";"Month 1 and Years",#N/A,FALSE,"Cash Budget"}</definedName>
    <definedName name="wrn.Print._.Out._.1._5_1" hidden="1">{"Five Year",#N/A,FALSE,"Summary (2)";"Month 1 and Years",#N/A,FALSE,"Cash Budget"}</definedName>
    <definedName name="wrn.Print._.Out._.1._5_2" hidden="1">{"Five Year",#N/A,FALSE,"Summary (2)";"Month 1 and Years",#N/A,FALSE,"Cash Budget"}</definedName>
    <definedName name="wrn.Print._.Out._.1._5_3" hidden="1">{"Five Year",#N/A,FALSE,"Summary (2)";"Month 1 and Years",#N/A,FALSE,"Cash Budget"}</definedName>
    <definedName name="wrn.Print._.Out._.1._5_4" hidden="1">{"Five Year",#N/A,FALSE,"Summary (2)";"Month 1 and Years",#N/A,FALSE,"Cash Budget"}</definedName>
    <definedName name="wrn.Print._.Out._.1._5_5" hidden="1">{"Five Year",#N/A,FALSE,"Summary (2)";"Month 1 and Years",#N/A,FALSE,"Cash Budget"}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._1" hidden="1">{#N/A,#N/A,FALSE,"Spain MKT";#N/A,#N/A,FALSE,"Assumptions";#N/A,#N/A,FALSE,"Adve";#N/A,#N/A,FALSE,"E-Commerce";#N/A,#N/A,FALSE,"Opex";#N/A,#N/A,FALSE,"P&amp;L";#N/A,#N/A,FALSE,"FCF &amp; DCF"}</definedName>
    <definedName name="wrn.print._.pages._1_1" hidden="1">{#N/A,#N/A,FALSE,"Spain MKT";#N/A,#N/A,FALSE,"Assumptions";#N/A,#N/A,FALSE,"Adve";#N/A,#N/A,FALSE,"E-Commerce";#N/A,#N/A,FALSE,"Opex";#N/A,#N/A,FALSE,"P&amp;L";#N/A,#N/A,FALSE,"FCF &amp; DCF"}</definedName>
    <definedName name="wrn.print._.pages._1_2" hidden="1">{#N/A,#N/A,FALSE,"Spain MKT";#N/A,#N/A,FALSE,"Assumptions";#N/A,#N/A,FALSE,"Adve";#N/A,#N/A,FALSE,"E-Commerce";#N/A,#N/A,FALSE,"Opex";#N/A,#N/A,FALSE,"P&amp;L";#N/A,#N/A,FALSE,"FCF &amp; DCF"}</definedName>
    <definedName name="wrn.print._.pages._1_3" hidden="1">{#N/A,#N/A,FALSE,"Spain MKT";#N/A,#N/A,FALSE,"Assumptions";#N/A,#N/A,FALSE,"Adve";#N/A,#N/A,FALSE,"E-Commerce";#N/A,#N/A,FALSE,"Opex";#N/A,#N/A,FALSE,"P&amp;L";#N/A,#N/A,FALSE,"FCF &amp; DCF"}</definedName>
    <definedName name="wrn.print._.pages._1_4" hidden="1">{#N/A,#N/A,FALSE,"Spain MKT";#N/A,#N/A,FALSE,"Assumptions";#N/A,#N/A,FALSE,"Adve";#N/A,#N/A,FALSE,"E-Commerce";#N/A,#N/A,FALSE,"Opex";#N/A,#N/A,FALSE,"P&amp;L";#N/A,#N/A,FALSE,"FCF &amp; DCF"}</definedName>
    <definedName name="wrn.print._.pages._1_5" hidden="1">{#N/A,#N/A,FALSE,"Spain MKT";#N/A,#N/A,FALSE,"Assumptions";#N/A,#N/A,FALSE,"Adve";#N/A,#N/A,FALSE,"E-Commerce";#N/A,#N/A,FALSE,"Opex";#N/A,#N/A,FALSE,"P&amp;L";#N/A,#N/A,FALSE,"FCF &amp; DCF"}</definedName>
    <definedName name="wrn.print._.pages._2" hidden="1">{#N/A,#N/A,FALSE,"Spain MKT";#N/A,#N/A,FALSE,"Assumptions";#N/A,#N/A,FALSE,"Adve";#N/A,#N/A,FALSE,"E-Commerce";#N/A,#N/A,FALSE,"Opex";#N/A,#N/A,FALSE,"P&amp;L";#N/A,#N/A,FALSE,"FCF &amp; DCF"}</definedName>
    <definedName name="wrn.print._.pages._2_1" hidden="1">{#N/A,#N/A,FALSE,"Spain MKT";#N/A,#N/A,FALSE,"Assumptions";#N/A,#N/A,FALSE,"Adve";#N/A,#N/A,FALSE,"E-Commerce";#N/A,#N/A,FALSE,"Opex";#N/A,#N/A,FALSE,"P&amp;L";#N/A,#N/A,FALSE,"FCF &amp; DCF"}</definedName>
    <definedName name="wrn.print._.pages._2_2" hidden="1">{#N/A,#N/A,FALSE,"Spain MKT";#N/A,#N/A,FALSE,"Assumptions";#N/A,#N/A,FALSE,"Adve";#N/A,#N/A,FALSE,"E-Commerce";#N/A,#N/A,FALSE,"Opex";#N/A,#N/A,FALSE,"P&amp;L";#N/A,#N/A,FALSE,"FCF &amp; DCF"}</definedName>
    <definedName name="wrn.print._.pages._2_3" hidden="1">{#N/A,#N/A,FALSE,"Spain MKT";#N/A,#N/A,FALSE,"Assumptions";#N/A,#N/A,FALSE,"Adve";#N/A,#N/A,FALSE,"E-Commerce";#N/A,#N/A,FALSE,"Opex";#N/A,#N/A,FALSE,"P&amp;L";#N/A,#N/A,FALSE,"FCF &amp; DCF"}</definedName>
    <definedName name="wrn.print._.pages._2_4" hidden="1">{#N/A,#N/A,FALSE,"Spain MKT";#N/A,#N/A,FALSE,"Assumptions";#N/A,#N/A,FALSE,"Adve";#N/A,#N/A,FALSE,"E-Commerce";#N/A,#N/A,FALSE,"Opex";#N/A,#N/A,FALSE,"P&amp;L";#N/A,#N/A,FALSE,"FCF &amp; DCF"}</definedName>
    <definedName name="wrn.print._.pages._2_5" hidden="1">{#N/A,#N/A,FALSE,"Spain MKT";#N/A,#N/A,FALSE,"Assumptions";#N/A,#N/A,FALSE,"Adve";#N/A,#N/A,FALSE,"E-Commerce";#N/A,#N/A,FALSE,"Opex";#N/A,#N/A,FALSE,"P&amp;L";#N/A,#N/A,FALSE,"FCF &amp; DCF"}</definedName>
    <definedName name="wrn.print._.pages._3" hidden="1">{#N/A,#N/A,FALSE,"Spain MKT";#N/A,#N/A,FALSE,"Assumptions";#N/A,#N/A,FALSE,"Adve";#N/A,#N/A,FALSE,"E-Commerce";#N/A,#N/A,FALSE,"Opex";#N/A,#N/A,FALSE,"P&amp;L";#N/A,#N/A,FALSE,"FCF &amp; DCF"}</definedName>
    <definedName name="wrn.print._.pages._3_1" hidden="1">{#N/A,#N/A,FALSE,"Spain MKT";#N/A,#N/A,FALSE,"Assumptions";#N/A,#N/A,FALSE,"Adve";#N/A,#N/A,FALSE,"E-Commerce";#N/A,#N/A,FALSE,"Opex";#N/A,#N/A,FALSE,"P&amp;L";#N/A,#N/A,FALSE,"FCF &amp; DCF"}</definedName>
    <definedName name="wrn.print._.pages._3_2" hidden="1">{#N/A,#N/A,FALSE,"Spain MKT";#N/A,#N/A,FALSE,"Assumptions";#N/A,#N/A,FALSE,"Adve";#N/A,#N/A,FALSE,"E-Commerce";#N/A,#N/A,FALSE,"Opex";#N/A,#N/A,FALSE,"P&amp;L";#N/A,#N/A,FALSE,"FCF &amp; DCF"}</definedName>
    <definedName name="wrn.print._.pages._3_3" hidden="1">{#N/A,#N/A,FALSE,"Spain MKT";#N/A,#N/A,FALSE,"Assumptions";#N/A,#N/A,FALSE,"Adve";#N/A,#N/A,FALSE,"E-Commerce";#N/A,#N/A,FALSE,"Opex";#N/A,#N/A,FALSE,"P&amp;L";#N/A,#N/A,FALSE,"FCF &amp; DCF"}</definedName>
    <definedName name="wrn.print._.pages._3_4" hidden="1">{#N/A,#N/A,FALSE,"Spain MKT";#N/A,#N/A,FALSE,"Assumptions";#N/A,#N/A,FALSE,"Adve";#N/A,#N/A,FALSE,"E-Commerce";#N/A,#N/A,FALSE,"Opex";#N/A,#N/A,FALSE,"P&amp;L";#N/A,#N/A,FALSE,"FCF &amp; DCF"}</definedName>
    <definedName name="wrn.print._.pages._3_5" hidden="1">{#N/A,#N/A,FALSE,"Spain MKT";#N/A,#N/A,FALSE,"Assumptions";#N/A,#N/A,FALSE,"Adve";#N/A,#N/A,FALSE,"E-Commerce";#N/A,#N/A,FALSE,"Opex";#N/A,#N/A,FALSE,"P&amp;L";#N/A,#N/A,FALSE,"FCF &amp; DCF"}</definedName>
    <definedName name="wrn.print._.pages._4" hidden="1">{#N/A,#N/A,FALSE,"Spain MKT";#N/A,#N/A,FALSE,"Assumptions";#N/A,#N/A,FALSE,"Adve";#N/A,#N/A,FALSE,"E-Commerce";#N/A,#N/A,FALSE,"Opex";#N/A,#N/A,FALSE,"P&amp;L";#N/A,#N/A,FALSE,"FCF &amp; DCF"}</definedName>
    <definedName name="wrn.print._.pages._4_1" hidden="1">{#N/A,#N/A,FALSE,"Spain MKT";#N/A,#N/A,FALSE,"Assumptions";#N/A,#N/A,FALSE,"Adve";#N/A,#N/A,FALSE,"E-Commerce";#N/A,#N/A,FALSE,"Opex";#N/A,#N/A,FALSE,"P&amp;L";#N/A,#N/A,FALSE,"FCF &amp; DCF"}</definedName>
    <definedName name="wrn.print._.pages._4_2" hidden="1">{#N/A,#N/A,FALSE,"Spain MKT";#N/A,#N/A,FALSE,"Assumptions";#N/A,#N/A,FALSE,"Adve";#N/A,#N/A,FALSE,"E-Commerce";#N/A,#N/A,FALSE,"Opex";#N/A,#N/A,FALSE,"P&amp;L";#N/A,#N/A,FALSE,"FCF &amp; DCF"}</definedName>
    <definedName name="wrn.print._.pages._4_3" hidden="1">{#N/A,#N/A,FALSE,"Spain MKT";#N/A,#N/A,FALSE,"Assumptions";#N/A,#N/A,FALSE,"Adve";#N/A,#N/A,FALSE,"E-Commerce";#N/A,#N/A,FALSE,"Opex";#N/A,#N/A,FALSE,"P&amp;L";#N/A,#N/A,FALSE,"FCF &amp; DCF"}</definedName>
    <definedName name="wrn.print._.pages._4_4" hidden="1">{#N/A,#N/A,FALSE,"Spain MKT";#N/A,#N/A,FALSE,"Assumptions";#N/A,#N/A,FALSE,"Adve";#N/A,#N/A,FALSE,"E-Commerce";#N/A,#N/A,FALSE,"Opex";#N/A,#N/A,FALSE,"P&amp;L";#N/A,#N/A,FALSE,"FCF &amp; DCF"}</definedName>
    <definedName name="wrn.print._.pages._4_5" hidden="1">{#N/A,#N/A,FALSE,"Spain MKT";#N/A,#N/A,FALSE,"Assumptions";#N/A,#N/A,FALSE,"Adve";#N/A,#N/A,FALSE,"E-Commerce";#N/A,#N/A,FALSE,"Opex";#N/A,#N/A,FALSE,"P&amp;L";#N/A,#N/A,FALSE,"FCF &amp; DCF"}</definedName>
    <definedName name="wrn.print._.pages._5" hidden="1">{#N/A,#N/A,FALSE,"Spain MKT";#N/A,#N/A,FALSE,"Assumptions";#N/A,#N/A,FALSE,"Adve";#N/A,#N/A,FALSE,"E-Commerce";#N/A,#N/A,FALSE,"Opex";#N/A,#N/A,FALSE,"P&amp;L";#N/A,#N/A,FALSE,"FCF &amp; DCF"}</definedName>
    <definedName name="wrn.print._.pages._5_1" hidden="1">{#N/A,#N/A,FALSE,"Spain MKT";#N/A,#N/A,FALSE,"Assumptions";#N/A,#N/A,FALSE,"Adve";#N/A,#N/A,FALSE,"E-Commerce";#N/A,#N/A,FALSE,"Opex";#N/A,#N/A,FALSE,"P&amp;L";#N/A,#N/A,FALSE,"FCF &amp; DCF"}</definedName>
    <definedName name="wrn.print._.pages._5_2" hidden="1">{#N/A,#N/A,FALSE,"Spain MKT";#N/A,#N/A,FALSE,"Assumptions";#N/A,#N/A,FALSE,"Adve";#N/A,#N/A,FALSE,"E-Commerce";#N/A,#N/A,FALSE,"Opex";#N/A,#N/A,FALSE,"P&amp;L";#N/A,#N/A,FALSE,"FCF &amp; DCF"}</definedName>
    <definedName name="wrn.print._.pages._5_3" hidden="1">{#N/A,#N/A,FALSE,"Spain MKT";#N/A,#N/A,FALSE,"Assumptions";#N/A,#N/A,FALSE,"Adve";#N/A,#N/A,FALSE,"E-Commerce";#N/A,#N/A,FALSE,"Opex";#N/A,#N/A,FALSE,"P&amp;L";#N/A,#N/A,FALSE,"FCF &amp; DCF"}</definedName>
    <definedName name="wrn.print._.pages._5_4" hidden="1">{#N/A,#N/A,FALSE,"Spain MKT";#N/A,#N/A,FALSE,"Assumptions";#N/A,#N/A,FALSE,"Adve";#N/A,#N/A,FALSE,"E-Commerce";#N/A,#N/A,FALSE,"Opex";#N/A,#N/A,FALSE,"P&amp;L";#N/A,#N/A,FALSE,"FCF &amp; DCF"}</definedName>
    <definedName name="wrn.print._.pages._5_5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data._.entry2." hidden="1">{"inputs raw data",#N/A,TRUE,"INPUT"}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chA." hidden="1">{"SchA1",#N/A,FALSE,"Schedules";"SchA2",#N/A,FALSE,"Schedules"}</definedName>
    <definedName name="wrn.Print._.SchB." hidden="1">{"SchB1",#N/A,FALSE,"Schedules";"SchB2",#N/A,FALSE,"Schedules"}</definedName>
    <definedName name="WRN.PRINT._.SCHBB" hidden="1">{"SchB1",#N/A,FALSE,"Schedules";"SchB2",#N/A,FALSE,"Schedules"}</definedName>
    <definedName name="wrn.Print._.SchC." hidden="1">{"SchC1",#N/A,FALSE,"Schedules";"SchC2",#N/A,FALSE,"Schedules"}</definedName>
    <definedName name="wrn.Print._.SchD." hidden="1">{"SchD1",#N/A,FALSE,"Schedules";"SchD2",#N/A,FALSE,"Schedules"}</definedName>
    <definedName name="wrn.Print._.SchE." hidden="1">{"SchE1",#N/A,FALSE,"Schedules";"SchE2",#N/A,FALSE,"Schedules"}</definedName>
    <definedName name="wrn.Print._.SchF." hidden="1">{"SchF1",#N/A,FALSE,"Schedules";"SchF2",#N/A,FALSE,"Schedules"}</definedName>
    <definedName name="wrn.Print._.SchG." hidden="1">{"SchG1",#N/A,FALSE,"Schedules";"SchG2",#N/A,FALSE,"Schedules"}</definedName>
    <definedName name="wrn.Print._.SchH." hidden="1">{"SchH1",#N/A,FALSE,"Schedules";"SchH2",#N/A,FALSE,"Schedules"}</definedName>
    <definedName name="wrn.Print._.SchI." hidden="1">{"SchI1",#N/A,FALSE,"Schedules";"SchI2",#N/A,FALSE,"Schedules"}</definedName>
    <definedName name="wrn.Print._.SchJ." hidden="1">{"SchJ1",#N/A,FALSE,"Schedules";"SchJ2",#N/A,FALSE,"Schedules"}</definedName>
    <definedName name="wrn.Print._.SchK." hidden="1">{"SchK1",#N/A,FALSE,"Schedules";"SchK2",#N/A,FALSE,"Schedules"}</definedName>
    <definedName name="wrn.Print._.SchL." hidden="1">{"SchL1",#N/A,FALSE,"Schedules";"SchL2",#N/A,FALSE,"Schedules"}</definedName>
    <definedName name="wrn.print._.schm" hidden="1">{"SchL1",#N/A,FALSE,"Schedules";"SchL2",#N/A,FALSE,"Schedules"}</definedName>
    <definedName name="wrn.Print._.SchM." hidden="1">{"SchM1",#N/A,FALSE,"Schedules";"SchM2",#N/A,FALSE,"Schedules"}</definedName>
    <definedName name="wrn.Print._.SchN." hidden="1">{"SchN1",#N/A,FALSE,"Schedules"}</definedName>
    <definedName name="wrn.print._.schp." hidden="1">{"SchD1",#N/A,FALSE,"Schedules";"SchD2",#N/A,FALSE,"Schedules"}</definedName>
    <definedName name="wrn.print._.schz." hidden="1">{"SchH1",#N/A,FALSE,"Schedules";"SchH2",#N/A,FALSE,"Schedules"}</definedName>
    <definedName name="wrn.Print._.SchZ.." hidden="1">{"SchE1",#N/A,FALSE,"Schedules";"SchE2",#N/A,FALSE,"Schedules"}</definedName>
    <definedName name="wrn.print._.standalone." hidden="1">{"standalone1",#N/A,FALSE,"DCFBase";"standalone2",#N/A,FALSE,"DCFBase"}</definedName>
    <definedName name="wrn.print._.standalone._1" hidden="1">{"standalone1",#N/A,FALSE,"DCFBase";"standalone2",#N/A,FALSE,"DCFBase"}</definedName>
    <definedName name="wrn.print._.standalone._1_1" hidden="1">{"standalone1",#N/A,FALSE,"DCFBase";"standalone2",#N/A,FALSE,"DCFBase"}</definedName>
    <definedName name="wrn.print._.standalone._1_2" hidden="1">{"standalone1",#N/A,FALSE,"DCFBase";"standalone2",#N/A,FALSE,"DCFBase"}</definedName>
    <definedName name="wrn.print._.standalone._1_3" hidden="1">{"standalone1",#N/A,FALSE,"DCFBase";"standalone2",#N/A,FALSE,"DCFBase"}</definedName>
    <definedName name="wrn.print._.standalone._1_4" hidden="1">{"standalone1",#N/A,FALSE,"DCFBase";"standalone2",#N/A,FALSE,"DCFBase"}</definedName>
    <definedName name="wrn.print._.standalone._1_5" hidden="1">{"standalone1",#N/A,FALSE,"DCFBase";"standalone2",#N/A,FALSE,"DCFBase"}</definedName>
    <definedName name="wrn.print._.standalone._2" hidden="1">{"standalone1",#N/A,FALSE,"DCFBase";"standalone2",#N/A,FALSE,"DCFBase"}</definedName>
    <definedName name="wrn.print._.standalone._2_1" hidden="1">{"standalone1",#N/A,FALSE,"DCFBase";"standalone2",#N/A,FALSE,"DCFBase"}</definedName>
    <definedName name="wrn.print._.standalone._2_2" hidden="1">{"standalone1",#N/A,FALSE,"DCFBase";"standalone2",#N/A,FALSE,"DCFBase"}</definedName>
    <definedName name="wrn.print._.standalone._2_3" hidden="1">{"standalone1",#N/A,FALSE,"DCFBase";"standalone2",#N/A,FALSE,"DCFBase"}</definedName>
    <definedName name="wrn.print._.standalone._2_4" hidden="1">{"standalone1",#N/A,FALSE,"DCFBase";"standalone2",#N/A,FALSE,"DCFBase"}</definedName>
    <definedName name="wrn.print._.standalone._2_5" hidden="1">{"standalone1",#N/A,FALSE,"DCFBase";"standalone2",#N/A,FALSE,"DCFBase"}</definedName>
    <definedName name="wrn.print._.standalone._3" hidden="1">{"standalone1",#N/A,FALSE,"DCFBase";"standalone2",#N/A,FALSE,"DCFBase"}</definedName>
    <definedName name="wrn.print._.standalone._3_1" hidden="1">{"standalone1",#N/A,FALSE,"DCFBase";"standalone2",#N/A,FALSE,"DCFBase"}</definedName>
    <definedName name="wrn.print._.standalone._3_2" hidden="1">{"standalone1",#N/A,FALSE,"DCFBase";"standalone2",#N/A,FALSE,"DCFBase"}</definedName>
    <definedName name="wrn.print._.standalone._3_3" hidden="1">{"standalone1",#N/A,FALSE,"DCFBase";"standalone2",#N/A,FALSE,"DCFBase"}</definedName>
    <definedName name="wrn.print._.standalone._3_4" hidden="1">{"standalone1",#N/A,FALSE,"DCFBase";"standalone2",#N/A,FALSE,"DCFBase"}</definedName>
    <definedName name="wrn.print._.standalone._3_5" hidden="1">{"standalone1",#N/A,FALSE,"DCFBase";"standalone2",#N/A,FALSE,"DCFBase"}</definedName>
    <definedName name="wrn.print._.standalone._4" hidden="1">{"standalone1",#N/A,FALSE,"DCFBase";"standalone2",#N/A,FALSE,"DCFBase"}</definedName>
    <definedName name="wrn.print._.standalone._4_1" hidden="1">{"standalone1",#N/A,FALSE,"DCFBase";"standalone2",#N/A,FALSE,"DCFBase"}</definedName>
    <definedName name="wrn.print._.standalone._4_2" hidden="1">{"standalone1",#N/A,FALSE,"DCFBase";"standalone2",#N/A,FALSE,"DCFBase"}</definedName>
    <definedName name="wrn.print._.standalone._4_3" hidden="1">{"standalone1",#N/A,FALSE,"DCFBase";"standalone2",#N/A,FALSE,"DCFBase"}</definedName>
    <definedName name="wrn.print._.standalone._4_4" hidden="1">{"standalone1",#N/A,FALSE,"DCFBase";"standalone2",#N/A,FALSE,"DCFBase"}</definedName>
    <definedName name="wrn.print._.standalone._4_5" hidden="1">{"standalone1",#N/A,FALSE,"DCFBase";"standalone2",#N/A,FALSE,"DCFBase"}</definedName>
    <definedName name="wrn.print._.standalone._5" hidden="1">{"standalone1",#N/A,FALSE,"DCFBase";"standalone2",#N/A,FALSE,"DCFBase"}</definedName>
    <definedName name="wrn.print._.standalone._5_1" hidden="1">{"standalone1",#N/A,FALSE,"DCFBase";"standalone2",#N/A,FALSE,"DCFBase"}</definedName>
    <definedName name="wrn.print._.standalone._5_2" hidden="1">{"standalone1",#N/A,FALSE,"DCFBase";"standalone2",#N/A,FALSE,"DCFBase"}</definedName>
    <definedName name="wrn.print._.standalone._5_3" hidden="1">{"standalone1",#N/A,FALSE,"DCFBase";"standalone2",#N/A,FALSE,"DCFBase"}</definedName>
    <definedName name="wrn.print._.standalone._5_4" hidden="1">{"standalone1",#N/A,FALSE,"DCFBase";"standalone2",#N/A,FALSE,"DCFBase"}</definedName>
    <definedName name="wrn.print._.standalone._5_5" hidden="1">{"standalone1",#N/A,FALSE,"DCFBase";"standalone2",#N/A,FALSE,"DCFBase"}</definedName>
    <definedName name="wrn.Print._.summar" hidden="1">{"Summ1",#N/A,FALSE,"Summary"}</definedName>
    <definedName name="wrn.Print._.Summary." hidden="1">{"Summ1",#N/A,FALSE,"Summary"}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._1" hidden="1">{#N/A,#N/A,FALSE,"Japan 2003";#N/A,#N/A,FALSE,"Sheet2"}</definedName>
    <definedName name="wrn.Print._1_1" hidden="1">{"vi1",#N/A,FALSE,"Financial Statements";"vi2",#N/A,FALSE,"Financial Statements";#N/A,#N/A,FALSE,"DCF"}</definedName>
    <definedName name="wrn.Print._1_2" hidden="1">{"vi1",#N/A,FALSE,"Financial Statements";"vi2",#N/A,FALSE,"Financial Statements";#N/A,#N/A,FALSE,"DCF"}</definedName>
    <definedName name="wrn.Print._1_3" hidden="1">{"vi1",#N/A,FALSE,"Financial Statements";"vi2",#N/A,FALSE,"Financial Statements";#N/A,#N/A,FALSE,"DCF"}</definedName>
    <definedName name="wrn.Print._1_4" hidden="1">{"vi1",#N/A,FALSE,"Financial Statements";"vi2",#N/A,FALSE,"Financial Statements";#N/A,#N/A,FALSE,"DCF"}</definedName>
    <definedName name="wrn.Print._1_5" hidden="1">{"vi1",#N/A,FALSE,"Financial Statements";"vi2",#N/A,FALSE,"Financial Statements";#N/A,#N/A,FALSE,"DCF"}</definedName>
    <definedName name="wrn.Print._2" hidden="1">{"vi1",#N/A,FALSE,"Financial Statements";"vi2",#N/A,FALSE,"Financial Statements";#N/A,#N/A,FALSE,"DCF"}</definedName>
    <definedName name="wrn.Print._2_1" hidden="1">{"vi1",#N/A,FALSE,"Financial Statements";"vi2",#N/A,FALSE,"Financial Statements";#N/A,#N/A,FALSE,"DCF"}</definedName>
    <definedName name="wrn.Print._2_2" hidden="1">{"vi1",#N/A,FALSE,"Financial Statements";"vi2",#N/A,FALSE,"Financial Statements";#N/A,#N/A,FALSE,"DCF"}</definedName>
    <definedName name="wrn.Print._2_3" hidden="1">{"vi1",#N/A,FALSE,"Financial Statements";"vi2",#N/A,FALSE,"Financial Statements";#N/A,#N/A,FALSE,"DCF"}</definedName>
    <definedName name="wrn.Print._2_4" hidden="1">{"vi1",#N/A,FALSE,"Financial Statements";"vi2",#N/A,FALSE,"Financial Statements";#N/A,#N/A,FALSE,"DCF"}</definedName>
    <definedName name="wrn.Print._2_5" hidden="1">{"vi1",#N/A,FALSE,"Financial Statements";"vi2",#N/A,FALSE,"Financial Statements";#N/A,#N/A,FALSE,"DCF"}</definedName>
    <definedName name="wrn.Print._3" hidden="1">{"vi1",#N/A,FALSE,"Financial Statements";"vi2",#N/A,FALSE,"Financial Statements";#N/A,#N/A,FALSE,"DCF"}</definedName>
    <definedName name="wrn.Print._3_1" hidden="1">{"vi1",#N/A,FALSE,"Financial Statements";"vi2",#N/A,FALSE,"Financial Statements";#N/A,#N/A,FALSE,"DCF"}</definedName>
    <definedName name="wrn.Print._3_2" hidden="1">{"vi1",#N/A,FALSE,"Financial Statements";"vi2",#N/A,FALSE,"Financial Statements";#N/A,#N/A,FALSE,"DCF"}</definedName>
    <definedName name="wrn.Print._3_3" hidden="1">{"vi1",#N/A,FALSE,"Financial Statements";"vi2",#N/A,FALSE,"Financial Statements";#N/A,#N/A,FALSE,"DCF"}</definedName>
    <definedName name="wrn.Print._3_4" hidden="1">{"vi1",#N/A,FALSE,"Financial Statements";"vi2",#N/A,FALSE,"Financial Statements";#N/A,#N/A,FALSE,"DCF"}</definedName>
    <definedName name="wrn.Print._3_5" hidden="1">{"vi1",#N/A,FALSE,"Financial Statements";"vi2",#N/A,FALSE,"Financial Statements";#N/A,#N/A,FALSE,"DCF"}</definedName>
    <definedName name="wrn.Print._4" hidden="1">{"vi1",#N/A,FALSE,"Financial Statements";"vi2",#N/A,FALSE,"Financial Statements";#N/A,#N/A,FALSE,"DCF"}</definedName>
    <definedName name="wrn.Print._4_1" hidden="1">{"vi1",#N/A,FALSE,"Financial Statements";"vi2",#N/A,FALSE,"Financial Statements";#N/A,#N/A,FALSE,"DCF"}</definedName>
    <definedName name="wrn.Print._4_2" hidden="1">{"vi1",#N/A,FALSE,"Financial Statements";"vi2",#N/A,FALSE,"Financial Statements";#N/A,#N/A,FALSE,"DCF"}</definedName>
    <definedName name="wrn.Print._4_3" hidden="1">{"vi1",#N/A,FALSE,"Financial Statements";"vi2",#N/A,FALSE,"Financial Statements";#N/A,#N/A,FALSE,"DCF"}</definedName>
    <definedName name="wrn.Print._4_4" hidden="1">{"vi1",#N/A,FALSE,"Financial Statements";"vi2",#N/A,FALSE,"Financial Statements";#N/A,#N/A,FALSE,"DCF"}</definedName>
    <definedName name="wrn.Print._4_5" hidden="1">{"vi1",#N/A,FALSE,"Financial Statements";"vi2",#N/A,FALSE,"Financial Statements";#N/A,#N/A,FALSE,"DCF"}</definedName>
    <definedName name="wrn.Print._5" hidden="1">{"vi1",#N/A,FALSE,"Financial Statements";"vi2",#N/A,FALSE,"Financial Statements";#N/A,#N/A,FALSE,"DCF"}</definedName>
    <definedName name="wrn.Print._5_1" hidden="1">{"vi1",#N/A,FALSE,"Financial Statements";"vi2",#N/A,FALSE,"Financial Statements";#N/A,#N/A,FALSE,"DCF"}</definedName>
    <definedName name="wrn.Print._5_2" hidden="1">{"vi1",#N/A,FALSE,"Financial Statements";"vi2",#N/A,FALSE,"Financial Statements";#N/A,#N/A,FALSE,"DCF"}</definedName>
    <definedName name="wrn.Print._5_3" hidden="1">{"vi1",#N/A,FALSE,"Financial Statements";"vi2",#N/A,FALSE,"Financial Statements";#N/A,#N/A,FALSE,"DCF"}</definedName>
    <definedName name="wrn.Print._5_4" hidden="1">{"vi1",#N/A,FALSE,"Financial Statements";"vi2",#N/A,FALSE,"Financial Statements";#N/A,#N/A,FALSE,"DCF"}</definedName>
    <definedName name="wrn.Print._5_5" hidden="1">{"vi1",#N/A,FALSE,"Financial Statements";"vi2",#N/A,FALSE,"Financial Statements";#N/A,#N/A,FALSE,"DCF"}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2" hidden="1">{#N/A,#N/A,FALSE,"Pharm";#N/A,#N/A,FALSE,"WWCM"}</definedName>
    <definedName name="wrn.print._all1._3" hidden="1">{#N/A,#N/A,FALSE,"Pharm";#N/A,#N/A,FALSE,"WWCM"}</definedName>
    <definedName name="wrn.print._all1._4" hidden="1">{#N/A,#N/A,FALSE,"Pharm";#N/A,#N/A,FALSE,"WWCM"}</definedName>
    <definedName name="wrn.print_1" hidden="1">{#N/A,#N/A,FALSE,"Pharm";#N/A,#N/A,FALSE,"WWCM"}</definedName>
    <definedName name="wrn.print_2" hidden="1">{#N/A,#N/A,FALSE,"Pharm";#N/A,#N/A,FALSE,"WWCM"}</definedName>
    <definedName name="wrn.print_3" hidden="1">{#N/A,#N/A,FALSE,"Pharm";#N/A,#N/A,FALSE,"WWCM"}</definedName>
    <definedName name="wrn.print_4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_Index." hidden="1">{"Index",#N/A,FALSE,"Index"}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2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5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hidden="1">{"SCH15",#N/A,FALSE,"SCH15,16,85,86";"SCH16",#N/A,FALSE,"SCH15,16,85,86";"SCH85",#N/A,FALSE,"SCH15,16,85,86";"SCH86",#N/A,FALSE,"SCH15,16,85,86"}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 hidden="1">{#N/A,#N/A,FALSE,"Pharm";#N/A,#N/A,FALSE,"WWCM"}</definedName>
    <definedName name="wrn.print2_2" hidden="1">{#N/A,#N/A,FALSE,"Pharm";#N/A,#N/A,FALSE,"WWCM"}</definedName>
    <definedName name="wrn.print2_3" hidden="1">{#N/A,#N/A,FALSE,"Pharm";#N/A,#N/A,FALSE,"WWCM"}</definedName>
    <definedName name="wrn.print2_4" hidden="1">{#N/A,#N/A,FALSE,"Pharm";#N/A,#N/A,FALSE,"WWCM"}</definedName>
    <definedName name="wrn.print3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5" hidden="1">{#N/A,#N/A,FALSE,"Financial";#N/A,#N/A,FALSE,"Balance Sheet";#N/A,#N/A,FALSE,"Income stmt";#N/A,#N/A,FALSE,"Ratio"}</definedName>
    <definedName name="wrn.PRINT90DAYSUM." hidden="1">{#N/A,#N/A,FALSE,"90day"}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{"PA1",#N/A,TRUE,"BORDMW";"pa2",#N/A,TRUE,"BORDMW";"PA3",#N/A,TRUE,"BORDMW";"PA4",#N/A,TRUE,"BORDMW"}</definedName>
    <definedName name="wrn.PrintAll._1" hidden="1">{"PA1",#N/A,FALSE,"BORDMW";"pa2",#N/A,FALSE,"BORDMW";"PA3",#N/A,FALSE,"BORDMW";"PA4",#N/A,FALSE,"BORDMW"}</definedName>
    <definedName name="wrn.PrintAll._1_1" hidden="1">{"PA1",#N/A,FALSE,"BORDMW";"pa2",#N/A,FALSE,"BORDMW";"PA3",#N/A,FALSE,"BORDMW";"PA4",#N/A,FALSE,"BORDMW"}</definedName>
    <definedName name="wrn.PrintAll._1_2" hidden="1">{"PA1",#N/A,FALSE,"BORDMW";"pa2",#N/A,FALSE,"BORDMW";"PA3",#N/A,FALSE,"BORDMW";"PA4",#N/A,FALSE,"BORDMW"}</definedName>
    <definedName name="wrn.PrintAll._1_3" hidden="1">{"PA1",#N/A,FALSE,"BORDMW";"pa2",#N/A,FALSE,"BORDMW";"PA3",#N/A,FALSE,"BORDMW";"PA4",#N/A,FALSE,"BORDMW"}</definedName>
    <definedName name="wrn.PrintAll._1_4" hidden="1">{"PA1",#N/A,FALSE,"BORDMW";"pa2",#N/A,FALSE,"BORDMW";"PA3",#N/A,FALSE,"BORDMW";"PA4",#N/A,FALSE,"BORDMW"}</definedName>
    <definedName name="wrn.PrintAll._1_5" hidden="1">{"PA1",#N/A,FALSE,"BORDMW";"pa2",#N/A,FALSE,"BORDMW";"PA3",#N/A,FALSE,"BORDMW";"PA4",#N/A,FALSE,"BORDMW"}</definedName>
    <definedName name="wrn.PrintAll._2" hidden="1">{"PA1",#N/A,FALSE,"BORDMW";"pa2",#N/A,FALSE,"BORDMW";"PA3",#N/A,FALSE,"BORDMW";"PA4",#N/A,FALSE,"BORDMW"}</definedName>
    <definedName name="wrn.PrintAll._2_1" hidden="1">{"PA1",#N/A,FALSE,"BORDMW";"pa2",#N/A,FALSE,"BORDMW";"PA3",#N/A,FALSE,"BORDMW";"PA4",#N/A,FALSE,"BORDMW"}</definedName>
    <definedName name="wrn.PrintAll._2_2" hidden="1">{"PA1",#N/A,FALSE,"BORDMW";"pa2",#N/A,FALSE,"BORDMW";"PA3",#N/A,FALSE,"BORDMW";"PA4",#N/A,FALSE,"BORDMW"}</definedName>
    <definedName name="wrn.PrintAll._2_3" hidden="1">{"PA1",#N/A,FALSE,"BORDMW";"pa2",#N/A,FALSE,"BORDMW";"PA3",#N/A,FALSE,"BORDMW";"PA4",#N/A,FALSE,"BORDMW"}</definedName>
    <definedName name="wrn.PrintAll._2_4" hidden="1">{"PA1",#N/A,FALSE,"BORDMW";"pa2",#N/A,FALSE,"BORDMW";"PA3",#N/A,FALSE,"BORDMW";"PA4",#N/A,FALSE,"BORDMW"}</definedName>
    <definedName name="wrn.PrintAll._2_5" hidden="1">{"PA1",#N/A,FALSE,"BORDMW";"pa2",#N/A,FALSE,"BORDMW";"PA3",#N/A,FALSE,"BORDMW";"PA4",#N/A,FALSE,"BORDMW"}</definedName>
    <definedName name="wrn.PrintAll._3" hidden="1">{"PA1",#N/A,FALSE,"BORDMW";"pa2",#N/A,FALSE,"BORDMW";"PA3",#N/A,FALSE,"BORDMW";"PA4",#N/A,FALSE,"BORDMW"}</definedName>
    <definedName name="wrn.PrintAll._3_1" hidden="1">{"PA1",#N/A,FALSE,"BORDMW";"pa2",#N/A,FALSE,"BORDMW";"PA3",#N/A,FALSE,"BORDMW";"PA4",#N/A,FALSE,"BORDMW"}</definedName>
    <definedName name="wrn.PrintAll._3_2" hidden="1">{"PA1",#N/A,FALSE,"BORDMW";"pa2",#N/A,FALSE,"BORDMW";"PA3",#N/A,FALSE,"BORDMW";"PA4",#N/A,FALSE,"BORDMW"}</definedName>
    <definedName name="wrn.PrintAll._3_3" hidden="1">{"PA1",#N/A,FALSE,"BORDMW";"pa2",#N/A,FALSE,"BORDMW";"PA3",#N/A,FALSE,"BORDMW";"PA4",#N/A,FALSE,"BORDMW"}</definedName>
    <definedName name="wrn.PrintAll._3_4" hidden="1">{"PA1",#N/A,FALSE,"BORDMW";"pa2",#N/A,FALSE,"BORDMW";"PA3",#N/A,FALSE,"BORDMW";"PA4",#N/A,FALSE,"BORDMW"}</definedName>
    <definedName name="wrn.PrintAll._3_5" hidden="1">{"PA1",#N/A,FALSE,"BORDMW";"pa2",#N/A,FALSE,"BORDMW";"PA3",#N/A,FALSE,"BORDMW";"PA4",#N/A,FALSE,"BORDMW"}</definedName>
    <definedName name="wrn.PrintAll._4" hidden="1">{"PA1",#N/A,FALSE,"BORDMW";"pa2",#N/A,FALSE,"BORDMW";"PA3",#N/A,FALSE,"BORDMW";"PA4",#N/A,FALSE,"BORDMW"}</definedName>
    <definedName name="wrn.PrintAll._4_1" hidden="1">{"PA1",#N/A,FALSE,"BORDMW";"pa2",#N/A,FALSE,"BORDMW";"PA3",#N/A,FALSE,"BORDMW";"PA4",#N/A,FALSE,"BORDMW"}</definedName>
    <definedName name="wrn.PrintAll._4_2" hidden="1">{"PA1",#N/A,FALSE,"BORDMW";"pa2",#N/A,FALSE,"BORDMW";"PA3",#N/A,FALSE,"BORDMW";"PA4",#N/A,FALSE,"BORDMW"}</definedName>
    <definedName name="wrn.PrintAll._4_3" hidden="1">{"PA1",#N/A,FALSE,"BORDMW";"pa2",#N/A,FALSE,"BORDMW";"PA3",#N/A,FALSE,"BORDMW";"PA4",#N/A,FALSE,"BORDMW"}</definedName>
    <definedName name="wrn.PrintAll._4_4" hidden="1">{"PA1",#N/A,FALSE,"BORDMW";"pa2",#N/A,FALSE,"BORDMW";"PA3",#N/A,FALSE,"BORDMW";"PA4",#N/A,FALSE,"BORDMW"}</definedName>
    <definedName name="wrn.PrintAll._4_5" hidden="1">{"PA1",#N/A,FALSE,"BORDMW";"pa2",#N/A,FALSE,"BORDMW";"PA3",#N/A,FALSE,"BORDMW";"PA4",#N/A,FALSE,"BORDMW"}</definedName>
    <definedName name="wrn.PrintAll._5" hidden="1">{"PA1",#N/A,FALSE,"BORDMW";"pa2",#N/A,FALSE,"BORDMW";"PA3",#N/A,FALSE,"BORDMW";"PA4",#N/A,FALSE,"BORDMW"}</definedName>
    <definedName name="wrn.PrintAll._5_1" hidden="1">{"PA1",#N/A,FALSE,"BORDMW";"pa2",#N/A,FALSE,"BORDMW";"PA3",#N/A,FALSE,"BORDMW";"PA4",#N/A,FALSE,"BORDMW"}</definedName>
    <definedName name="wrn.PrintAll._5_2" hidden="1">{"PA1",#N/A,FALSE,"BORDMW";"pa2",#N/A,FALSE,"BORDMW";"PA3",#N/A,FALSE,"BORDMW";"PA4",#N/A,FALSE,"BORDMW"}</definedName>
    <definedName name="wrn.PrintAll._5_3" hidden="1">{"PA1",#N/A,FALSE,"BORDMW";"pa2",#N/A,FALSE,"BORDMW";"PA3",#N/A,FALSE,"BORDMW";"PA4",#N/A,FALSE,"BORDMW"}</definedName>
    <definedName name="wrn.PrintAll._5_4" hidden="1">{"PA1",#N/A,FALSE,"BORDMW";"pa2",#N/A,FALSE,"BORDMW";"PA3",#N/A,FALSE,"BORDMW";"PA4",#N/A,FALSE,"BORDMW"}</definedName>
    <definedName name="wrn.PrintAll._5_5" hidden="1">{"PA1",#N/A,FALSE,"BORDMW";"pa2",#N/A,FALSE,"BORDMW";"PA3",#N/A,FALSE,"BORDMW";"PA4",#N/A,FALSE,"BORDMW"}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hidden="1">{"printceo5",#N/A,FALSE,"CEO";"prints15",#N/A,FALSE,"S1";"printdepr5",#N/A,FALSE,"DEPR"}</definedName>
    <definedName name="wrn.printbc1.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Cap." hidden="1">{"page1",#N/A,FALSE,"Capital";"page2",#N/A,FALSE,"Capital";"page3",#N/A,FALSE,"Capital"}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HR." hidden="1">{"SCH66",#N/A,FALSE,"SCH66";"SCH67",#N/A,FALSE,"SCH67";"SCH68",#N/A,FALSE,"SCH68";"SCH69",#N/A,FALSE,"SCH69";"SCH70",#N/A,FALSE,"SCH70"}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the._.transactions._.sheets." hidden="1">{#N/A,#N/A,FALSE,"Eastern";#N/A,#N/A,FALSE,"Western"}</definedName>
    <definedName name="wrn.PRINTMKTG." hidden="1">{"sch6",#N/A,FALSE,"SCH6";"sch7",#N/A,FALSE,"SCH7"}</definedName>
    <definedName name="wrn.Printout." hidden="1">{"page1",#N/A,FALSE,"Casual RLE";"page2",#N/A,FALSE,"Casual RLE"}</definedName>
    <definedName name="wrn.PRINTPROD.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hidden="1">{"PRINTREP",#N/A,FALSE,"Sheet1"}</definedName>
    <definedName name="wrn.prn3" hidden="1">{#N/A,#N/A,FALSE,"Financial";#N/A,#N/A,FALSE,"Balance Sheet";#N/A,#N/A,FALSE,"Income stmt";#N/A,#N/A,FALSE,"Ratio"}</definedName>
    <definedName name="wrn.prn4" hidden="1">{#N/A,#N/A,FALSE,"Sales"}</definedName>
    <definedName name="wrn.prn5" hidden="1">{#N/A,#N/A,FALSE,"Financial";#N/A,#N/A,FALSE,"Balance Sheet";#N/A,#N/A,FALSE,"Income stmt";#N/A,#N/A,FALSE,"Ratio"}</definedName>
    <definedName name="wrn.prn6" hidden="1">{#N/A,#N/A,FALSE,"Financial";#N/A,#N/A,FALSE,"Balance Sheet";#N/A,#N/A,FALSE,"Income stmt";#N/A,#N/A,FALSE,"Ratio"}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Analysis";#N/A,#N/A,FALSE,"InCenter Standards";#N/A,#N/A,FALSE,"Home Standards";#N/A,#N/A,FALSE,"Acute Standards"}</definedName>
    <definedName name="wrn.Pro._.Formas_Brief." hidden="1">{#N/A,#N/A,FALSE,"Synopsis";#N/A,#N/A,FALSE,"Summary"}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hidden="1">{"closed",#N/A,FALSE,"Consolidated Products - Budget";"expanded",#N/A,FALSE,"Consolidated Products - Budget"}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file." hidden="1">{"Profile",#N/A,FALSE,"BXS"}</definedName>
    <definedName name="wrn.PROFIT._.LOSS._.AC." hidden="1">{"PROFIT LOSS AC",#N/A,FALSE,"P&amp;L FY97"}</definedName>
    <definedName name="wrn.profit._.p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SPLIT." hidden="1">{"profit split",#N/A,FALSE,"Profit Split"}</definedName>
    <definedName name="wrn.Profit._.V._.LY.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Prior._.Fcst..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GRAMS." hidden="1">{"sch52",#N/A,FALSE,"SCH52"}</definedName>
    <definedName name="wrn.Project._.Summary." hidden="1">{"Summary",#N/A,FALSE,"MICMULT";"Income Statement",#N/A,FALSE,"MICMULT";"Cash Flows",#N/A,FALSE,"MICMULT"}</definedName>
    <definedName name="wrn.pror" hidden="1">{#N/A,#N/A,FALSE,"Pharm";#N/A,#N/A,FALSE,"WWCM"}</definedName>
    <definedName name="wrn.pror_1" hidden="1">{#N/A,#N/A,FALSE,"Pharm";#N/A,#N/A,FALSE,"WWCM"}</definedName>
    <definedName name="wrn.pror_2" hidden="1">{#N/A,#N/A,FALSE,"Pharm";#N/A,#N/A,FALSE,"WWCM"}</definedName>
    <definedName name="wrn.pror_3" hidden="1">{#N/A,#N/A,FALSE,"Pharm";#N/A,#N/A,FALSE,"WWCM"}</definedName>
    <definedName name="wrn.pror_4" hidden="1">{#N/A,#N/A,FALSE,"Pharm";#N/A,#N/A,FALSE,"WWCM"}</definedName>
    <definedName name="wrn.Prosp." hidden="1">{"first page",#N/A,FALSE,"Cost_sheet";"second page",#N/A,FALSE,"Cost_sheet";"third page",#N/A,FALSE,"Cost_sheet"}</definedName>
    <definedName name="wrn.PSI._.123100." hidden="1">{#N/A,#N/A,FALSE,"contents";#N/A,#N/A,FALSE,"Balance sheet";#N/A,#N/A,FALSE,"Cash-flow";#N/A,#N/A,FALSE,"income";#N/A,#N/A,FALSE,"equity";#N/A,#N/A,FALSE,"notes";#N/A,#N/A,FALSE,"supplemental"}</definedName>
    <definedName name="wrn.PSI._.3._.31._.01." hidden="1">{#N/A,#N/A,FALSE,"contents";#N/A,#N/A,FALSE,"review report";#N/A,#N/A,FALSE,"Balance sheet";#N/A,#N/A,FALSE,"income";#N/A,#N/A,FALSE,"Cash-flow";#N/A,#N/A,FALSE,"Equity";#N/A,#N/A,FALSE,"Supplemental";#N/A,#N/A,FALSE,"Notes"}</definedName>
    <definedName name="wrn.PSI._.June._.30._.2001." hidden="1">{#N/A,#N/A,FALSE,"contents";#N/A,#N/A,FALSE,"Balance sheet";#N/A,#N/A,FALSE,"income";#N/A,#N/A,FALSE,"Cash-flow";#N/A,#N/A,FALSE,"Equity";#N/A,#N/A,FALSE,"Notes";#N/A,#N/A,FALSE,"Supplemental"}</definedName>
    <definedName name="wrn.PTMOTSC1097." hidden="1">{"PTMOTSC1097",#N/A,FALSE,"MovimientosBBV$USA"}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1_2" hidden="1">{"Pulp Production",#N/A,FALSE,"Pulp";"Pulp Earnings",#N/A,FALSE,"Pulp"}</definedName>
    <definedName name="wrn.Pulp._1_3" hidden="1">{"Pulp Production",#N/A,FALSE,"Pulp";"Pulp Earnings",#N/A,FALSE,"Pulp"}</definedName>
    <definedName name="wrn.Pulp._1_4" hidden="1">{"Pulp Production",#N/A,FALSE,"Pulp";"Pulp Earnings",#N/A,FALSE,"Pulp"}</definedName>
    <definedName name="wrn.Pulp._1_5" hidden="1">{"Pulp Production",#N/A,FALSE,"Pulp";"Pulp Earnings",#N/A,FALSE,"Pulp"}</definedName>
    <definedName name="wrn.Pulp._2" hidden="1">{"Pulp Production",#N/A,FALSE,"Pulp";"Pulp Earnings",#N/A,FALSE,"Pulp"}</definedName>
    <definedName name="wrn.Pulp._2_1" hidden="1">{"Pulp Production",#N/A,FALSE,"Pulp";"Pulp Earnings",#N/A,FALSE,"Pulp"}</definedName>
    <definedName name="wrn.Pulp._2_2" hidden="1">{"Pulp Production",#N/A,FALSE,"Pulp";"Pulp Earnings",#N/A,FALSE,"Pulp"}</definedName>
    <definedName name="wrn.Pulp._2_3" hidden="1">{"Pulp Production",#N/A,FALSE,"Pulp";"Pulp Earnings",#N/A,FALSE,"Pulp"}</definedName>
    <definedName name="wrn.Pulp._2_4" hidden="1">{"Pulp Production",#N/A,FALSE,"Pulp";"Pulp Earnings",#N/A,FALSE,"Pulp"}</definedName>
    <definedName name="wrn.Pulp._2_5" hidden="1">{"Pulp Production",#N/A,FALSE,"Pulp";"Pulp Earnings",#N/A,FALSE,"Pulp"}</definedName>
    <definedName name="wrn.Pulp._3" hidden="1">{"Pulp Production",#N/A,FALSE,"Pulp";"Pulp Earnings",#N/A,FALSE,"Pulp"}</definedName>
    <definedName name="wrn.Pulp._3_1" hidden="1">{"Pulp Production",#N/A,FALSE,"Pulp";"Pulp Earnings",#N/A,FALSE,"Pulp"}</definedName>
    <definedName name="wrn.Pulp._3_2" hidden="1">{"Pulp Production",#N/A,FALSE,"Pulp";"Pulp Earnings",#N/A,FALSE,"Pulp"}</definedName>
    <definedName name="wrn.Pulp._3_3" hidden="1">{"Pulp Production",#N/A,FALSE,"Pulp";"Pulp Earnings",#N/A,FALSE,"Pulp"}</definedName>
    <definedName name="wrn.Pulp._3_4" hidden="1">{"Pulp Production",#N/A,FALSE,"Pulp";"Pulp Earnings",#N/A,FALSE,"Pulp"}</definedName>
    <definedName name="wrn.Pulp._3_5" hidden="1">{"Pulp Production",#N/A,FALSE,"Pulp";"Pulp Earnings",#N/A,FALSE,"Pulp"}</definedName>
    <definedName name="wrn.Pulp._4" hidden="1">{"Pulp Production",#N/A,FALSE,"Pulp";"Pulp Earnings",#N/A,FALSE,"Pulp"}</definedName>
    <definedName name="wrn.Pulp._4_1" hidden="1">{"Pulp Production",#N/A,FALSE,"Pulp";"Pulp Earnings",#N/A,FALSE,"Pulp"}</definedName>
    <definedName name="wrn.Pulp._4_2" hidden="1">{"Pulp Production",#N/A,FALSE,"Pulp";"Pulp Earnings",#N/A,FALSE,"Pulp"}</definedName>
    <definedName name="wrn.Pulp._4_3" hidden="1">{"Pulp Production",#N/A,FALSE,"Pulp";"Pulp Earnings",#N/A,FALSE,"Pulp"}</definedName>
    <definedName name="wrn.Pulp._4_4" hidden="1">{"Pulp Production",#N/A,FALSE,"Pulp";"Pulp Earnings",#N/A,FALSE,"Pulp"}</definedName>
    <definedName name="wrn.Pulp._4_5" hidden="1">{"Pulp Production",#N/A,FALSE,"Pulp";"Pulp Earnings",#N/A,FALSE,"Pulp"}</definedName>
    <definedName name="wrn.Pulp._5" hidden="1">{"Pulp Production",#N/A,FALSE,"Pulp";"Pulp Earnings",#N/A,FALSE,"Pulp"}</definedName>
    <definedName name="wrn.Pulp._5_1" hidden="1">{"Pulp Production",#N/A,FALSE,"Pulp";"Pulp Earnings",#N/A,FALSE,"Pulp"}</definedName>
    <definedName name="wrn.Pulp._5_2" hidden="1">{"Pulp Production",#N/A,FALSE,"Pulp";"Pulp Earnings",#N/A,FALSE,"Pulp"}</definedName>
    <definedName name="wrn.Pulp._5_3" hidden="1">{"Pulp Production",#N/A,FALSE,"Pulp";"Pulp Earnings",#N/A,FALSE,"Pulp"}</definedName>
    <definedName name="wrn.Pulp._5_4" hidden="1">{"Pulp Production",#N/A,FALSE,"Pulp";"Pulp Earnings",#N/A,FALSE,"Pulp"}</definedName>
    <definedName name="wrn.Pulp._5_5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1_2" hidden="1">{"Pulp Production",#N/A,FALSE,"Pulp";"Pulp Earnings",#N/A,FALSE,"Pulp"}</definedName>
    <definedName name="wrn.Pulp.2_1_3" hidden="1">{"Pulp Production",#N/A,FALSE,"Pulp";"Pulp Earnings",#N/A,FALSE,"Pulp"}</definedName>
    <definedName name="wrn.Pulp.2_1_4" hidden="1">{"Pulp Production",#N/A,FALSE,"Pulp";"Pulp Earnings",#N/A,FALSE,"Pulp"}</definedName>
    <definedName name="wrn.Pulp.2_1_5" hidden="1">{"Pulp Production",#N/A,FALSE,"Pulp";"Pulp Earnings",#N/A,FALSE,"Pulp"}</definedName>
    <definedName name="wrn.Pulp.2_2" hidden="1">{"Pulp Production",#N/A,FALSE,"Pulp";"Pulp Earnings",#N/A,FALSE,"Pulp"}</definedName>
    <definedName name="wrn.Pulp.2_2_1" hidden="1">{"Pulp Production",#N/A,FALSE,"Pulp";"Pulp Earnings",#N/A,FALSE,"Pulp"}</definedName>
    <definedName name="wrn.Pulp.2_2_2" hidden="1">{"Pulp Production",#N/A,FALSE,"Pulp";"Pulp Earnings",#N/A,FALSE,"Pulp"}</definedName>
    <definedName name="wrn.Pulp.2_2_3" hidden="1">{"Pulp Production",#N/A,FALSE,"Pulp";"Pulp Earnings",#N/A,FALSE,"Pulp"}</definedName>
    <definedName name="wrn.Pulp.2_2_4" hidden="1">{"Pulp Production",#N/A,FALSE,"Pulp";"Pulp Earnings",#N/A,FALSE,"Pulp"}</definedName>
    <definedName name="wrn.Pulp.2_2_5" hidden="1">{"Pulp Production",#N/A,FALSE,"Pulp";"Pulp Earnings",#N/A,FALSE,"Pulp"}</definedName>
    <definedName name="wrn.Pulp.2_3" hidden="1">{"Pulp Production",#N/A,FALSE,"Pulp";"Pulp Earnings",#N/A,FALSE,"Pulp"}</definedName>
    <definedName name="wrn.Pulp.2_3_1" hidden="1">{"Pulp Production",#N/A,FALSE,"Pulp";"Pulp Earnings",#N/A,FALSE,"Pulp"}</definedName>
    <definedName name="wrn.Pulp.2_3_2" hidden="1">{"Pulp Production",#N/A,FALSE,"Pulp";"Pulp Earnings",#N/A,FALSE,"Pulp"}</definedName>
    <definedName name="wrn.Pulp.2_3_3" hidden="1">{"Pulp Production",#N/A,FALSE,"Pulp";"Pulp Earnings",#N/A,FALSE,"Pulp"}</definedName>
    <definedName name="wrn.Pulp.2_3_4" hidden="1">{"Pulp Production",#N/A,FALSE,"Pulp";"Pulp Earnings",#N/A,FALSE,"Pulp"}</definedName>
    <definedName name="wrn.Pulp.2_3_5" hidden="1">{"Pulp Production",#N/A,FALSE,"Pulp";"Pulp Earnings",#N/A,FALSE,"Pulp"}</definedName>
    <definedName name="wrn.Pulp.2_4" hidden="1">{"Pulp Production",#N/A,FALSE,"Pulp";"Pulp Earnings",#N/A,FALSE,"Pulp"}</definedName>
    <definedName name="wrn.Pulp.2_4_1" hidden="1">{"Pulp Production",#N/A,FALSE,"Pulp";"Pulp Earnings",#N/A,FALSE,"Pulp"}</definedName>
    <definedName name="wrn.Pulp.2_4_2" hidden="1">{"Pulp Production",#N/A,FALSE,"Pulp";"Pulp Earnings",#N/A,FALSE,"Pulp"}</definedName>
    <definedName name="wrn.Pulp.2_4_3" hidden="1">{"Pulp Production",#N/A,FALSE,"Pulp";"Pulp Earnings",#N/A,FALSE,"Pulp"}</definedName>
    <definedName name="wrn.Pulp.2_4_4" hidden="1">{"Pulp Production",#N/A,FALSE,"Pulp";"Pulp Earnings",#N/A,FALSE,"Pulp"}</definedName>
    <definedName name="wrn.Pulp.2_4_5" hidden="1">{"Pulp Production",#N/A,FALSE,"Pulp";"Pulp Earnings",#N/A,FALSE,"Pulp"}</definedName>
    <definedName name="wrn.Pulp.2_5" hidden="1">{"Pulp Production",#N/A,FALSE,"Pulp";"Pulp Earnings",#N/A,FALSE,"Pulp"}</definedName>
    <definedName name="wrn.Pulp.2_5_1" hidden="1">{"Pulp Production",#N/A,FALSE,"Pulp";"Pulp Earnings",#N/A,FALSE,"Pulp"}</definedName>
    <definedName name="wrn.Pulp.2_5_2" hidden="1">{"Pulp Production",#N/A,FALSE,"Pulp";"Pulp Earnings",#N/A,FALSE,"Pulp"}</definedName>
    <definedName name="wrn.Pulp.2_5_3" hidden="1">{"Pulp Production",#N/A,FALSE,"Pulp";"Pulp Earnings",#N/A,FALSE,"Pulp"}</definedName>
    <definedName name="wrn.Pulp.2_5_4" hidden="1">{"Pulp Production",#N/A,FALSE,"Pulp";"Pulp Earnings",#N/A,FALSE,"Pulp"}</definedName>
    <definedName name="wrn.Pulp.2_5_5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1_2" hidden="1">{"Pulp Production",#N/A,FALSE,"Pulp";"Pulp Earnings",#N/A,FALSE,"Pulp"}</definedName>
    <definedName name="wrn.Pulp.3_1_3" hidden="1">{"Pulp Production",#N/A,FALSE,"Pulp";"Pulp Earnings",#N/A,FALSE,"Pulp"}</definedName>
    <definedName name="wrn.Pulp.3_1_4" hidden="1">{"Pulp Production",#N/A,FALSE,"Pulp";"Pulp Earnings",#N/A,FALSE,"Pulp"}</definedName>
    <definedName name="wrn.Pulp.3_1_5" hidden="1">{"Pulp Production",#N/A,FALSE,"Pulp";"Pulp Earnings",#N/A,FALSE,"Pulp"}</definedName>
    <definedName name="wrn.Pulp.3_2" hidden="1">{"Pulp Production",#N/A,FALSE,"Pulp";"Pulp Earnings",#N/A,FALSE,"Pulp"}</definedName>
    <definedName name="wrn.Pulp.3_2_1" hidden="1">{"Pulp Production",#N/A,FALSE,"Pulp";"Pulp Earnings",#N/A,FALSE,"Pulp"}</definedName>
    <definedName name="wrn.Pulp.3_2_2" hidden="1">{"Pulp Production",#N/A,FALSE,"Pulp";"Pulp Earnings",#N/A,FALSE,"Pulp"}</definedName>
    <definedName name="wrn.Pulp.3_2_3" hidden="1">{"Pulp Production",#N/A,FALSE,"Pulp";"Pulp Earnings",#N/A,FALSE,"Pulp"}</definedName>
    <definedName name="wrn.Pulp.3_2_4" hidden="1">{"Pulp Production",#N/A,FALSE,"Pulp";"Pulp Earnings",#N/A,FALSE,"Pulp"}</definedName>
    <definedName name="wrn.Pulp.3_2_5" hidden="1">{"Pulp Production",#N/A,FALSE,"Pulp";"Pulp Earnings",#N/A,FALSE,"Pulp"}</definedName>
    <definedName name="wrn.Pulp.3_3" hidden="1">{"Pulp Production",#N/A,FALSE,"Pulp";"Pulp Earnings",#N/A,FALSE,"Pulp"}</definedName>
    <definedName name="wrn.Pulp.3_3_1" hidden="1">{"Pulp Production",#N/A,FALSE,"Pulp";"Pulp Earnings",#N/A,FALSE,"Pulp"}</definedName>
    <definedName name="wrn.Pulp.3_3_2" hidden="1">{"Pulp Production",#N/A,FALSE,"Pulp";"Pulp Earnings",#N/A,FALSE,"Pulp"}</definedName>
    <definedName name="wrn.Pulp.3_3_3" hidden="1">{"Pulp Production",#N/A,FALSE,"Pulp";"Pulp Earnings",#N/A,FALSE,"Pulp"}</definedName>
    <definedName name="wrn.Pulp.3_3_4" hidden="1">{"Pulp Production",#N/A,FALSE,"Pulp";"Pulp Earnings",#N/A,FALSE,"Pulp"}</definedName>
    <definedName name="wrn.Pulp.3_3_5" hidden="1">{"Pulp Production",#N/A,FALSE,"Pulp";"Pulp Earnings",#N/A,FALSE,"Pulp"}</definedName>
    <definedName name="wrn.Pulp.3_4" hidden="1">{"Pulp Production",#N/A,FALSE,"Pulp";"Pulp Earnings",#N/A,FALSE,"Pulp"}</definedName>
    <definedName name="wrn.Pulp.3_4_1" hidden="1">{"Pulp Production",#N/A,FALSE,"Pulp";"Pulp Earnings",#N/A,FALSE,"Pulp"}</definedName>
    <definedName name="wrn.Pulp.3_4_2" hidden="1">{"Pulp Production",#N/A,FALSE,"Pulp";"Pulp Earnings",#N/A,FALSE,"Pulp"}</definedName>
    <definedName name="wrn.Pulp.3_4_3" hidden="1">{"Pulp Production",#N/A,FALSE,"Pulp";"Pulp Earnings",#N/A,FALSE,"Pulp"}</definedName>
    <definedName name="wrn.Pulp.3_4_4" hidden="1">{"Pulp Production",#N/A,FALSE,"Pulp";"Pulp Earnings",#N/A,FALSE,"Pulp"}</definedName>
    <definedName name="wrn.Pulp.3_4_5" hidden="1">{"Pulp Production",#N/A,FALSE,"Pulp";"Pulp Earnings",#N/A,FALSE,"Pulp"}</definedName>
    <definedName name="wrn.Pulp.3_5" hidden="1">{"Pulp Production",#N/A,FALSE,"Pulp";"Pulp Earnings",#N/A,FALSE,"Pulp"}</definedName>
    <definedName name="wrn.Pulp.3_5_1" hidden="1">{"Pulp Production",#N/A,FALSE,"Pulp";"Pulp Earnings",#N/A,FALSE,"Pulp"}</definedName>
    <definedName name="wrn.Pulp.3_5_2" hidden="1">{"Pulp Production",#N/A,FALSE,"Pulp";"Pulp Earnings",#N/A,FALSE,"Pulp"}</definedName>
    <definedName name="wrn.Pulp.3_5_3" hidden="1">{"Pulp Production",#N/A,FALSE,"Pulp";"Pulp Earnings",#N/A,FALSE,"Pulp"}</definedName>
    <definedName name="wrn.Pulp.3_5_4" hidden="1">{"Pulp Production",#N/A,FALSE,"Pulp";"Pulp Earnings",#N/A,FALSE,"Pulp"}</definedName>
    <definedName name="wrn.Pulp.3_5_5" hidden="1">{"Pulp Production",#N/A,FALSE,"Pulp";"Pulp Earnings",#N/A,FALSE,"Pulp"}</definedName>
    <definedName name="wrn.pulp.4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Pump._1_1" hidden="1">{#N/A,#N/A,FALSE,"Assump";#N/A,#N/A,FALSE,"Income";#N/A,#N/A,FALSE,"Balance";#N/A,#N/A,FALSE,"DCF Pump";#N/A,#N/A,FALSE,"Trans Assump";#N/A,#N/A,FALSE,"Combined Income";#N/A,#N/A,FALSE,"Combined Balance"}</definedName>
    <definedName name="wrn.Pump._1_2" hidden="1">{#N/A,#N/A,FALSE,"Assump";#N/A,#N/A,FALSE,"Income";#N/A,#N/A,FALSE,"Balance";#N/A,#N/A,FALSE,"DCF Pump";#N/A,#N/A,FALSE,"Trans Assump";#N/A,#N/A,FALSE,"Combined Income";#N/A,#N/A,FALSE,"Combined Balance"}</definedName>
    <definedName name="wrn.Pump._1_3" hidden="1">{#N/A,#N/A,FALSE,"Assump";#N/A,#N/A,FALSE,"Income";#N/A,#N/A,FALSE,"Balance";#N/A,#N/A,FALSE,"DCF Pump";#N/A,#N/A,FALSE,"Trans Assump";#N/A,#N/A,FALSE,"Combined Income";#N/A,#N/A,FALSE,"Combined Balance"}</definedName>
    <definedName name="wrn.Pump._1_4" hidden="1">{#N/A,#N/A,FALSE,"Assump";#N/A,#N/A,FALSE,"Income";#N/A,#N/A,FALSE,"Balance";#N/A,#N/A,FALSE,"DCF Pump";#N/A,#N/A,FALSE,"Trans Assump";#N/A,#N/A,FALSE,"Combined Income";#N/A,#N/A,FALSE,"Combined Balance"}</definedName>
    <definedName name="wrn.Pump._1_5" hidden="1">{#N/A,#N/A,FALSE,"Assump";#N/A,#N/A,FALSE,"Income";#N/A,#N/A,FALSE,"Balance";#N/A,#N/A,FALSE,"DCF Pump";#N/A,#N/A,FALSE,"Trans Assump";#N/A,#N/A,FALSE,"Combined Income";#N/A,#N/A,FALSE,"Combined Balance"}</definedName>
    <definedName name="wrn.Pump._2" hidden="1">{#N/A,#N/A,FALSE,"Assump";#N/A,#N/A,FALSE,"Income";#N/A,#N/A,FALSE,"Balance";#N/A,#N/A,FALSE,"DCF Pump";#N/A,#N/A,FALSE,"Trans Assump";#N/A,#N/A,FALSE,"Combined Income";#N/A,#N/A,FALSE,"Combined Balance"}</definedName>
    <definedName name="wrn.Pump._2_1" hidden="1">{#N/A,#N/A,FALSE,"Assump";#N/A,#N/A,FALSE,"Income";#N/A,#N/A,FALSE,"Balance";#N/A,#N/A,FALSE,"DCF Pump";#N/A,#N/A,FALSE,"Trans Assump";#N/A,#N/A,FALSE,"Combined Income";#N/A,#N/A,FALSE,"Combined Balance"}</definedName>
    <definedName name="wrn.Pump._2_2" hidden="1">{#N/A,#N/A,FALSE,"Assump";#N/A,#N/A,FALSE,"Income";#N/A,#N/A,FALSE,"Balance";#N/A,#N/A,FALSE,"DCF Pump";#N/A,#N/A,FALSE,"Trans Assump";#N/A,#N/A,FALSE,"Combined Income";#N/A,#N/A,FALSE,"Combined Balance"}</definedName>
    <definedName name="wrn.Pump._2_3" hidden="1">{#N/A,#N/A,FALSE,"Assump";#N/A,#N/A,FALSE,"Income";#N/A,#N/A,FALSE,"Balance";#N/A,#N/A,FALSE,"DCF Pump";#N/A,#N/A,FALSE,"Trans Assump";#N/A,#N/A,FALSE,"Combined Income";#N/A,#N/A,FALSE,"Combined Balance"}</definedName>
    <definedName name="wrn.Pump._2_4" hidden="1">{#N/A,#N/A,FALSE,"Assump";#N/A,#N/A,FALSE,"Income";#N/A,#N/A,FALSE,"Balance";#N/A,#N/A,FALSE,"DCF Pump";#N/A,#N/A,FALSE,"Trans Assump";#N/A,#N/A,FALSE,"Combined Income";#N/A,#N/A,FALSE,"Combined Balance"}</definedName>
    <definedName name="wrn.Pump._2_5" hidden="1">{#N/A,#N/A,FALSE,"Assump";#N/A,#N/A,FALSE,"Income";#N/A,#N/A,FALSE,"Balance";#N/A,#N/A,FALSE,"DCF Pump";#N/A,#N/A,FALSE,"Trans Assump";#N/A,#N/A,FALSE,"Combined Income";#N/A,#N/A,FALSE,"Combined Balance"}</definedName>
    <definedName name="wrn.Pump._3" hidden="1">{#N/A,#N/A,FALSE,"Assump";#N/A,#N/A,FALSE,"Income";#N/A,#N/A,FALSE,"Balance";#N/A,#N/A,FALSE,"DCF Pump";#N/A,#N/A,FALSE,"Trans Assump";#N/A,#N/A,FALSE,"Combined Income";#N/A,#N/A,FALSE,"Combined Balance"}</definedName>
    <definedName name="wrn.Pump._3_1" hidden="1">{#N/A,#N/A,FALSE,"Assump";#N/A,#N/A,FALSE,"Income";#N/A,#N/A,FALSE,"Balance";#N/A,#N/A,FALSE,"DCF Pump";#N/A,#N/A,FALSE,"Trans Assump";#N/A,#N/A,FALSE,"Combined Income";#N/A,#N/A,FALSE,"Combined Balance"}</definedName>
    <definedName name="wrn.Pump._3_2" hidden="1">{#N/A,#N/A,FALSE,"Assump";#N/A,#N/A,FALSE,"Income";#N/A,#N/A,FALSE,"Balance";#N/A,#N/A,FALSE,"DCF Pump";#N/A,#N/A,FALSE,"Trans Assump";#N/A,#N/A,FALSE,"Combined Income";#N/A,#N/A,FALSE,"Combined Balance"}</definedName>
    <definedName name="wrn.Pump._3_3" hidden="1">{#N/A,#N/A,FALSE,"Assump";#N/A,#N/A,FALSE,"Income";#N/A,#N/A,FALSE,"Balance";#N/A,#N/A,FALSE,"DCF Pump";#N/A,#N/A,FALSE,"Trans Assump";#N/A,#N/A,FALSE,"Combined Income";#N/A,#N/A,FALSE,"Combined Balance"}</definedName>
    <definedName name="wrn.Pump._3_4" hidden="1">{#N/A,#N/A,FALSE,"Assump";#N/A,#N/A,FALSE,"Income";#N/A,#N/A,FALSE,"Balance";#N/A,#N/A,FALSE,"DCF Pump";#N/A,#N/A,FALSE,"Trans Assump";#N/A,#N/A,FALSE,"Combined Income";#N/A,#N/A,FALSE,"Combined Balance"}</definedName>
    <definedName name="wrn.Pump._3_5" hidden="1">{#N/A,#N/A,FALSE,"Assump";#N/A,#N/A,FALSE,"Income";#N/A,#N/A,FALSE,"Balance";#N/A,#N/A,FALSE,"DCF Pump";#N/A,#N/A,FALSE,"Trans Assump";#N/A,#N/A,FALSE,"Combined Income";#N/A,#N/A,FALSE,"Combined Balance"}</definedName>
    <definedName name="wrn.Pump._4" hidden="1">{#N/A,#N/A,FALSE,"Assump";#N/A,#N/A,FALSE,"Income";#N/A,#N/A,FALSE,"Balance";#N/A,#N/A,FALSE,"DCF Pump";#N/A,#N/A,FALSE,"Trans Assump";#N/A,#N/A,FALSE,"Combined Income";#N/A,#N/A,FALSE,"Combined Balance"}</definedName>
    <definedName name="wrn.Pump._4_1" hidden="1">{#N/A,#N/A,FALSE,"Assump";#N/A,#N/A,FALSE,"Income";#N/A,#N/A,FALSE,"Balance";#N/A,#N/A,FALSE,"DCF Pump";#N/A,#N/A,FALSE,"Trans Assump";#N/A,#N/A,FALSE,"Combined Income";#N/A,#N/A,FALSE,"Combined Balance"}</definedName>
    <definedName name="wrn.Pump._4_2" hidden="1">{#N/A,#N/A,FALSE,"Assump";#N/A,#N/A,FALSE,"Income";#N/A,#N/A,FALSE,"Balance";#N/A,#N/A,FALSE,"DCF Pump";#N/A,#N/A,FALSE,"Trans Assump";#N/A,#N/A,FALSE,"Combined Income";#N/A,#N/A,FALSE,"Combined Balance"}</definedName>
    <definedName name="wrn.Pump._4_3" hidden="1">{#N/A,#N/A,FALSE,"Assump";#N/A,#N/A,FALSE,"Income";#N/A,#N/A,FALSE,"Balance";#N/A,#N/A,FALSE,"DCF Pump";#N/A,#N/A,FALSE,"Trans Assump";#N/A,#N/A,FALSE,"Combined Income";#N/A,#N/A,FALSE,"Combined Balance"}</definedName>
    <definedName name="wrn.Pump._4_4" hidden="1">{#N/A,#N/A,FALSE,"Assump";#N/A,#N/A,FALSE,"Income";#N/A,#N/A,FALSE,"Balance";#N/A,#N/A,FALSE,"DCF Pump";#N/A,#N/A,FALSE,"Trans Assump";#N/A,#N/A,FALSE,"Combined Income";#N/A,#N/A,FALSE,"Combined Balance"}</definedName>
    <definedName name="wrn.Pump._4_5" hidden="1">{#N/A,#N/A,FALSE,"Assump";#N/A,#N/A,FALSE,"Income";#N/A,#N/A,FALSE,"Balance";#N/A,#N/A,FALSE,"DCF Pump";#N/A,#N/A,FALSE,"Trans Assump";#N/A,#N/A,FALSE,"Combined Income";#N/A,#N/A,FALSE,"Combined Balance"}</definedName>
    <definedName name="wrn.Pump._5" hidden="1">{#N/A,#N/A,FALSE,"Assump";#N/A,#N/A,FALSE,"Income";#N/A,#N/A,FALSE,"Balance";#N/A,#N/A,FALSE,"DCF Pump";#N/A,#N/A,FALSE,"Trans Assump";#N/A,#N/A,FALSE,"Combined Income";#N/A,#N/A,FALSE,"Combined Balance"}</definedName>
    <definedName name="wrn.Pump._5_1" hidden="1">{#N/A,#N/A,FALSE,"Assump";#N/A,#N/A,FALSE,"Income";#N/A,#N/A,FALSE,"Balance";#N/A,#N/A,FALSE,"DCF Pump";#N/A,#N/A,FALSE,"Trans Assump";#N/A,#N/A,FALSE,"Combined Income";#N/A,#N/A,FALSE,"Combined Balance"}</definedName>
    <definedName name="wrn.Pump._5_2" hidden="1">{#N/A,#N/A,FALSE,"Assump";#N/A,#N/A,FALSE,"Income";#N/A,#N/A,FALSE,"Balance";#N/A,#N/A,FALSE,"DCF Pump";#N/A,#N/A,FALSE,"Trans Assump";#N/A,#N/A,FALSE,"Combined Income";#N/A,#N/A,FALSE,"Combined Balance"}</definedName>
    <definedName name="wrn.Pump._5_3" hidden="1">{#N/A,#N/A,FALSE,"Assump";#N/A,#N/A,FALSE,"Income";#N/A,#N/A,FALSE,"Balance";#N/A,#N/A,FALSE,"DCF Pump";#N/A,#N/A,FALSE,"Trans Assump";#N/A,#N/A,FALSE,"Combined Income";#N/A,#N/A,FALSE,"Combined Balance"}</definedName>
    <definedName name="wrn.Pump._5_4" hidden="1">{#N/A,#N/A,FALSE,"Assump";#N/A,#N/A,FALSE,"Income";#N/A,#N/A,FALSE,"Balance";#N/A,#N/A,FALSE,"DCF Pump";#N/A,#N/A,FALSE,"Trans Assump";#N/A,#N/A,FALSE,"Combined Income";#N/A,#N/A,FALSE,"Combined Balance"}</definedName>
    <definedName name="wrn.Pump._5_5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hidden="1">{"Professional Service Summary",#N/A,FALSE,"Q3 Prof Serv"}</definedName>
    <definedName name="wrn.Q3._.Professional._.service._.detail." hidden="1">{"Professional Service Detail",#N/A,FALSE,"Q3 Prof Serv"}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" hidden="1">{"byqtr",#N/A,FALSE,"Worksheet"}</definedName>
    <definedName name="wrn.Qtr._.Data." hidden="1">{"1999 by qtr",#N/A,FALSE,"Total_Company"}</definedName>
    <definedName name="wrn.Qtr._.Op._.Q1." hidden="1">{"Qtr Op Mgd Q1",#N/A,FALSE,"Qtr-Op (Mng)";"Qtr Op Rpt Q1",#N/A,FALSE,"Qtr-Op (Rpt)";"Operating Vs Reported",#N/A,FALSE,"Rpt-Op Inc"}</definedName>
    <definedName name="wrn.Qtr._.Op._.Q1._1" hidden="1">{"Qtr Op Mgd Q1",#N/A,FALSE,"Qtr-Op (Mng)";"Qtr Op Rpt Q1",#N/A,FALSE,"Qtr-Op (Rpt)";"Operating Vs Reported",#N/A,FALSE,"Rpt-Op Inc"}</definedName>
    <definedName name="wrn.Qtr._.Op._.Q1._2" hidden="1">{"Qtr Op Mgd Q1",#N/A,FALSE,"Qtr-Op (Mng)";"Qtr Op Rpt Q1",#N/A,FALSE,"Qtr-Op (Rpt)";"Operating Vs Reported",#N/A,FALSE,"Rpt-Op Inc"}</definedName>
    <definedName name="wrn.Qtr._.Op._.Q1._3" hidden="1">{"Qtr Op Mgd Q1",#N/A,FALSE,"Qtr-Op (Mng)";"Qtr Op Rpt Q1",#N/A,FALSE,"Qtr-Op (Rpt)";"Operating Vs Reported",#N/A,FALSE,"Rpt-Op Inc"}</definedName>
    <definedName name="wrn.Qtr._.Op._.Q1._4" hidden="1">{"Qtr Op Mgd Q1",#N/A,FALSE,"Qtr-Op (Mng)";"Qtr Op Rpt Q1",#N/A,FALSE,"Qtr-Op (Rpt)";"Operating Vs Reported",#N/A,FALSE,"Rpt-Op Inc"}</definedName>
    <definedName name="wrn.Qtr._.Op._.Q1._5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2._1" hidden="1">{"Qtr Op Mgd Q2",#N/A,FALSE,"Qtr-Op (Mng)";"Qtr Op Rpt Q2",#N/A,FALSE,"Qtr-Op (Rpt)";"Operating Vs Reported",#N/A,FALSE,"Rpt-Op Inc"}</definedName>
    <definedName name="wrn.Qtr._.Op._.Q2._2" hidden="1">{"Qtr Op Mgd Q2",#N/A,FALSE,"Qtr-Op (Mng)";"Qtr Op Rpt Q2",#N/A,FALSE,"Qtr-Op (Rpt)";"Operating Vs Reported",#N/A,FALSE,"Rpt-Op Inc"}</definedName>
    <definedName name="wrn.Qtr._.Op._.Q2._3" hidden="1">{"Qtr Op Mgd Q2",#N/A,FALSE,"Qtr-Op (Mng)";"Qtr Op Rpt Q2",#N/A,FALSE,"Qtr-Op (Rpt)";"Operating Vs Reported",#N/A,FALSE,"Rpt-Op Inc"}</definedName>
    <definedName name="wrn.Qtr._.Op._.Q2._4" hidden="1">{"Qtr Op Mgd Q2",#N/A,FALSE,"Qtr-Op (Mng)";"Qtr Op Rpt Q2",#N/A,FALSE,"Qtr-Op (Rpt)";"Operating Vs Reported",#N/A,FALSE,"Rpt-Op Inc"}</definedName>
    <definedName name="wrn.Qtr._.Op._.Q2._5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3._1" hidden="1">{"Qtr Op Mgd Q3",#N/A,FALSE,"Qtr-Op (Mng)";"Qtr Op Rpt Q3",#N/A,FALSE,"Qtr-Op (Rpt)";"Operating Vs Reported",#N/A,FALSE,"Rpt-Op Inc"}</definedName>
    <definedName name="wrn.Qtr._.Op._.Q3._2" hidden="1">{"Qtr Op Mgd Q3",#N/A,FALSE,"Qtr-Op (Mng)";"Qtr Op Rpt Q3",#N/A,FALSE,"Qtr-Op (Rpt)";"Operating Vs Reported",#N/A,FALSE,"Rpt-Op Inc"}</definedName>
    <definedName name="wrn.Qtr._.Op._.Q3._3" hidden="1">{"Qtr Op Mgd Q3",#N/A,FALSE,"Qtr-Op (Mng)";"Qtr Op Rpt Q3",#N/A,FALSE,"Qtr-Op (Rpt)";"Operating Vs Reported",#N/A,FALSE,"Rpt-Op Inc"}</definedName>
    <definedName name="wrn.Qtr._.Op._.Q3._4" hidden="1">{"Qtr Op Mgd Q3",#N/A,FALSE,"Qtr-Op (Mng)";"Qtr Op Rpt Q3",#N/A,FALSE,"Qtr-Op (Rpt)";"Operating Vs Reported",#N/A,FALSE,"Rpt-Op Inc"}</definedName>
    <definedName name="wrn.Qtr._.Op._.Q3._5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.Q4._1" hidden="1">{"Qtr Op Mgd Q3",#N/A,FALSE,"Qtr-Op (Mng)";"Qtr Op Rpt Q4",#N/A,FALSE,"Qtr-Op (Rpt)";"Operating Vs Reported",#N/A,FALSE,"Rpt-Op Inc"}</definedName>
    <definedName name="wrn.Qtr._.Op._.Q4._2" hidden="1">{"Qtr Op Mgd Q3",#N/A,FALSE,"Qtr-Op (Mng)";"Qtr Op Rpt Q4",#N/A,FALSE,"Qtr-Op (Rpt)";"Operating Vs Reported",#N/A,FALSE,"Rpt-Op Inc"}</definedName>
    <definedName name="wrn.Qtr._.Op._.Q4._3" hidden="1">{"Qtr Op Mgd Q3",#N/A,FALSE,"Qtr-Op (Mng)";"Qtr Op Rpt Q4",#N/A,FALSE,"Qtr-Op (Rpt)";"Operating Vs Reported",#N/A,FALSE,"Rpt-Op Inc"}</definedName>
    <definedName name="wrn.Qtr._.Op._.Q4._4" hidden="1">{"Qtr Op Mgd Q3",#N/A,FALSE,"Qtr-Op (Mng)";"Qtr Op Rpt Q4",#N/A,FALSE,"Qtr-Op (Rpt)";"Operating Vs Reported",#N/A,FALSE,"Rpt-Op Inc"}</definedName>
    <definedName name="wrn.Qtr._.Op._.Q4._5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._.Op._Q2a._1" hidden="1">{"Qtr Op Mgd Q2",#N/A,FALSE,"Qtr-Op (Mng)";"Qtr Op Rpt Q2",#N/A,FALSE,"Qtr-Op (Rpt)";"Operating Vs Reported",#N/A,FALSE,"Rpt-Op Inc"}</definedName>
    <definedName name="wrn.Qtr._.Op._Q2a._2" hidden="1">{"Qtr Op Mgd Q2",#N/A,FALSE,"Qtr-Op (Mng)";"Qtr Op Rpt Q2",#N/A,FALSE,"Qtr-Op (Rpt)";"Operating Vs Reported",#N/A,FALSE,"Rpt-Op Inc"}</definedName>
    <definedName name="wrn.Qtr._.Op._Q2a._3" hidden="1">{"Qtr Op Mgd Q2",#N/A,FALSE,"Qtr-Op (Mng)";"Qtr Op Rpt Q2",#N/A,FALSE,"Qtr-Op (Rpt)";"Operating Vs Reported",#N/A,FALSE,"Rpt-Op Inc"}</definedName>
    <definedName name="wrn.Qtr._.Op._Q2a._4" hidden="1">{"Qtr Op Mgd Q2",#N/A,FALSE,"Qtr-Op (Mng)";"Qtr Op Rpt Q2",#N/A,FALSE,"Qtr-Op (Rpt)";"Operating Vs Reported",#N/A,FALSE,"Rpt-Op Inc"}</definedName>
    <definedName name="wrn.Qtr._.Op._Q2a._5" hidden="1">{"Qtr Op Mgd Q2",#N/A,FALSE,"Qtr-Op (Mng)";"Qtr Op Rpt Q2",#N/A,FALSE,"Qtr-Op (Rpt)";"Operating Vs Reported",#N/A,FALSE,"Rpt-Op Inc"}</definedName>
    <definedName name="wrn.qtr._.review." hidden="1">{#N/A,#N/A,FALSE,"SUMMARY";#N/A,#N/A,FALSE,"MTD";#N/A,#N/A,FALSE,"QTD";#N/A,#N/A,FALSE,"YTD"}</definedName>
    <definedName name="wrn.qtr._.to._.issue.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_.Op._.Q4." hidden="1">{"Qtr Op Mgd Q3",#N/A,FALSE,"Qtr-Op (Mng)";"Qtr Op Rpt Q4",#N/A,FALSE,"Qtr-Op (Rpt)";"Operating Vs Reported",#N/A,FALSE,"Rpt-Op Inc"}</definedName>
    <definedName name="wrn.Qtr_.Op._.Q4._1" hidden="1">{"Qtr Op Mgd Q3",#N/A,FALSE,"Qtr-Op (Mng)";"Qtr Op Rpt Q4",#N/A,FALSE,"Qtr-Op (Rpt)";"Operating Vs Reported",#N/A,FALSE,"Rpt-Op Inc"}</definedName>
    <definedName name="wrn.Qtr_.Op._.Q4._2" hidden="1">{"Qtr Op Mgd Q3",#N/A,FALSE,"Qtr-Op (Mng)";"Qtr Op Rpt Q4",#N/A,FALSE,"Qtr-Op (Rpt)";"Operating Vs Reported",#N/A,FALSE,"Rpt-Op Inc"}</definedName>
    <definedName name="wrn.Qtr_.Op._.Q4._3" hidden="1">{"Qtr Op Mgd Q3",#N/A,FALSE,"Qtr-Op (Mng)";"Qtr Op Rpt Q4",#N/A,FALSE,"Qtr-Op (Rpt)";"Operating Vs Reported",#N/A,FALSE,"Rpt-Op Inc"}</definedName>
    <definedName name="wrn.Qtr_.Op._.Q4._4" hidden="1">{"Qtr Op Mgd Q3",#N/A,FALSE,"Qtr-Op (Mng)";"Qtr Op Rpt Q4",#N/A,FALSE,"Qtr-Op (Rpt)";"Operating Vs Reported",#N/A,FALSE,"Rpt-Op Inc"}</definedName>
    <definedName name="wrn.Qtr_.Op._.Q4._5" hidden="1">{"Qtr Op Mgd Q3",#N/A,FALSE,"Qtr-Op (Mng)";"Qtr Op Rpt Q4",#N/A,FALSE,"Qtr-Op (Rpt)";"Operating Vs Reported",#N/A,FALSE,"Rpt-Op Inc"}</definedName>
    <definedName name="wrn.QTRLY." hidden="1">{"QTRLY1999",#N/A,FALSE,"QTRLY";"QTRLY2000",#N/A,FALSE,"QTRLY";"QTRLY2001",#N/A,FALSE,"QTRLY"}</definedName>
    <definedName name="wrn.Qtrly._.Reports." hidden="1">{#N/A,#N/A,FALSE,"Current Qtr";#N/A,#N/A,FALSE,"YTD Qtr";#N/A,#N/A,FALSE,"Prior Qtr"}</definedName>
    <definedName name="wrn.Quality._.Overview." hidden="1">{#N/A,#N/A,FALSE,"summary";#N/A,#N/A,FALSE,"Input"}</definedName>
    <definedName name="wrn.quart." hidden="1">{"quart",#N/A,FALSE,"quartfin"}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Cons." hidden="1">{"Quarterly",#N/A,FALSE,"CONS"}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fin." hidden="1">{"quartfin",#N/A,FALSE,"quartfin"}</definedName>
    <definedName name="wrn.Quick._.Print." hidden="1">{#N/A,#N/A,FALSE,"Summary";#N/A,#N/A,FALSE,"Data";#N/A,#N/A,FALSE,"Proj Op Inc";#N/A,#N/A,FALSE,"Proj CF";#N/A,#N/A,FALSE,"Proj Val"}</definedName>
    <definedName name="wrn.QuickBook." hidden="1">{"DelHaas",#N/A,FALSE,"CONSMO95";"QuickBook",#N/A,FALSE,"CONSMO95"}</definedName>
    <definedName name="wrn.RA." hidden="1">{"OKT4ARA",#N/A,FALSE,"OKT-4 RA"}</definedName>
    <definedName name="wrn.Range._.Values." hidden="1">{"page1",#N/A,FALSE,"Range Value - Incl Reclasses";"page2",#N/A,FALSE,"Range Value - Incl Reclasses";"page3",#N/A,FALSE,"Range Value - Incl Reclasses"}</definedName>
    <definedName name="wrn.rates." hidden="1">{"rates",#N/A,FALSE,"Summary"}</definedName>
    <definedName name="wrn.ratios." hidden="1">{"ratios",#N/A,FALSE,"Summary Accounts"}</definedName>
    <definedName name="wrn.Receivables.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o." hidden="1">{#N/A,#N/A,FALSE,"Sheet2"}</definedName>
    <definedName name="wrn.RECONCILIATION." hidden="1">{#N/A,#N/A,FALSE," RECONCILATION"}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égression_client." hidden="1">{"reg_edition client",#N/A,FALSE,"Regressions"}</definedName>
    <definedName name="wrn.Régression_travail." hidden="1">{"reg_travail",#N/A,FALSE,"Regressions"}</definedName>
    <definedName name="wrn.régressions._.corrigées." hidden="1">{"regression corrigées",#N/A,FALSE,"Regressions"}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EVANTSHEETS._1_1" hidden="1">{#N/A,#N/A,FALSE,"AD_Purch";#N/A,#N/A,FALSE,"Projections";#N/A,#N/A,FALSE,"DCF";#N/A,#N/A,FALSE,"Mkt Val"}</definedName>
    <definedName name="wrn.RELEVANTSHEETS._1_2" hidden="1">{#N/A,#N/A,FALSE,"AD_Purch";#N/A,#N/A,FALSE,"Projections";#N/A,#N/A,FALSE,"DCF";#N/A,#N/A,FALSE,"Mkt Val"}</definedName>
    <definedName name="wrn.RELEVANTSHEETS._1_3" hidden="1">{#N/A,#N/A,FALSE,"AD_Purch";#N/A,#N/A,FALSE,"Projections";#N/A,#N/A,FALSE,"DCF";#N/A,#N/A,FALSE,"Mkt Val"}</definedName>
    <definedName name="wrn.RELEVANTSHEETS._1_4" hidden="1">{#N/A,#N/A,FALSE,"AD_Purch";#N/A,#N/A,FALSE,"Projections";#N/A,#N/A,FALSE,"DCF";#N/A,#N/A,FALSE,"Mkt Val"}</definedName>
    <definedName name="wrn.RELEVANTSHEETS._1_5" hidden="1">{#N/A,#N/A,FALSE,"AD_Purch";#N/A,#N/A,FALSE,"Projections";#N/A,#N/A,FALSE,"DCF";#N/A,#N/A,FALSE,"Mkt Val"}</definedName>
    <definedName name="wrn.RELEVANTSHEETS._2" hidden="1">{#N/A,#N/A,FALSE,"AD_Purch";#N/A,#N/A,FALSE,"Projections";#N/A,#N/A,FALSE,"DCF";#N/A,#N/A,FALSE,"Mkt Val"}</definedName>
    <definedName name="wrn.RELEVANTSHEETS._2_1" hidden="1">{#N/A,#N/A,FALSE,"AD_Purch";#N/A,#N/A,FALSE,"Projections";#N/A,#N/A,FALSE,"DCF";#N/A,#N/A,FALSE,"Mkt Val"}</definedName>
    <definedName name="wrn.RELEVANTSHEETS._2_2" hidden="1">{#N/A,#N/A,FALSE,"AD_Purch";#N/A,#N/A,FALSE,"Projections";#N/A,#N/A,FALSE,"DCF";#N/A,#N/A,FALSE,"Mkt Val"}</definedName>
    <definedName name="wrn.RELEVANTSHEETS._2_3" hidden="1">{#N/A,#N/A,FALSE,"AD_Purch";#N/A,#N/A,FALSE,"Projections";#N/A,#N/A,FALSE,"DCF";#N/A,#N/A,FALSE,"Mkt Val"}</definedName>
    <definedName name="wrn.RELEVANTSHEETS._2_4" hidden="1">{#N/A,#N/A,FALSE,"AD_Purch";#N/A,#N/A,FALSE,"Projections";#N/A,#N/A,FALSE,"DCF";#N/A,#N/A,FALSE,"Mkt Val"}</definedName>
    <definedName name="wrn.RELEVANTSHEETS._2_5" hidden="1">{#N/A,#N/A,FALSE,"AD_Purch";#N/A,#N/A,FALSE,"Projections";#N/A,#N/A,FALSE,"DCF";#N/A,#N/A,FALSE,"Mkt Val"}</definedName>
    <definedName name="wrn.RELEVANTSHEETS._3" hidden="1">{#N/A,#N/A,FALSE,"AD_Purch";#N/A,#N/A,FALSE,"Projections";#N/A,#N/A,FALSE,"DCF";#N/A,#N/A,FALSE,"Mkt Val"}</definedName>
    <definedName name="wrn.RELEVANTSHEETS._3_1" hidden="1">{#N/A,#N/A,FALSE,"AD_Purch";#N/A,#N/A,FALSE,"Projections";#N/A,#N/A,FALSE,"DCF";#N/A,#N/A,FALSE,"Mkt Val"}</definedName>
    <definedName name="wrn.RELEVANTSHEETS._3_2" hidden="1">{#N/A,#N/A,FALSE,"AD_Purch";#N/A,#N/A,FALSE,"Projections";#N/A,#N/A,FALSE,"DCF";#N/A,#N/A,FALSE,"Mkt Val"}</definedName>
    <definedName name="wrn.RELEVANTSHEETS._3_3" hidden="1">{#N/A,#N/A,FALSE,"AD_Purch";#N/A,#N/A,FALSE,"Projections";#N/A,#N/A,FALSE,"DCF";#N/A,#N/A,FALSE,"Mkt Val"}</definedName>
    <definedName name="wrn.RELEVANTSHEETS._3_4" hidden="1">{#N/A,#N/A,FALSE,"AD_Purch";#N/A,#N/A,FALSE,"Projections";#N/A,#N/A,FALSE,"DCF";#N/A,#N/A,FALSE,"Mkt Val"}</definedName>
    <definedName name="wrn.RELEVANTSHEETS._3_5" hidden="1">{#N/A,#N/A,FALSE,"AD_Purch";#N/A,#N/A,FALSE,"Projections";#N/A,#N/A,FALSE,"DCF";#N/A,#N/A,FALSE,"Mkt Val"}</definedName>
    <definedName name="wrn.RELEVANTSHEETS._4" hidden="1">{#N/A,#N/A,FALSE,"AD_Purch";#N/A,#N/A,FALSE,"Projections";#N/A,#N/A,FALSE,"DCF";#N/A,#N/A,FALSE,"Mkt Val"}</definedName>
    <definedName name="wrn.RELEVANTSHEETS._4_1" hidden="1">{#N/A,#N/A,FALSE,"AD_Purch";#N/A,#N/A,FALSE,"Projections";#N/A,#N/A,FALSE,"DCF";#N/A,#N/A,FALSE,"Mkt Val"}</definedName>
    <definedName name="wrn.RELEVANTSHEETS._4_2" hidden="1">{#N/A,#N/A,FALSE,"AD_Purch";#N/A,#N/A,FALSE,"Projections";#N/A,#N/A,FALSE,"DCF";#N/A,#N/A,FALSE,"Mkt Val"}</definedName>
    <definedName name="wrn.RELEVANTSHEETS._4_3" hidden="1">{#N/A,#N/A,FALSE,"AD_Purch";#N/A,#N/A,FALSE,"Projections";#N/A,#N/A,FALSE,"DCF";#N/A,#N/A,FALSE,"Mkt Val"}</definedName>
    <definedName name="wrn.RELEVANTSHEETS._4_4" hidden="1">{#N/A,#N/A,FALSE,"AD_Purch";#N/A,#N/A,FALSE,"Projections";#N/A,#N/A,FALSE,"DCF";#N/A,#N/A,FALSE,"Mkt Val"}</definedName>
    <definedName name="wrn.RELEVANTSHEETS._4_5" hidden="1">{#N/A,#N/A,FALSE,"AD_Purch";#N/A,#N/A,FALSE,"Projections";#N/A,#N/A,FALSE,"DCF";#N/A,#N/A,FALSE,"Mkt Val"}</definedName>
    <definedName name="wrn.RELEVANTSHEETS._5" hidden="1">{#N/A,#N/A,FALSE,"AD_Purch";#N/A,#N/A,FALSE,"Projections";#N/A,#N/A,FALSE,"DCF";#N/A,#N/A,FALSE,"Mkt Val"}</definedName>
    <definedName name="wrn.RELEVANTSHEETS._5_1" hidden="1">{#N/A,#N/A,FALSE,"AD_Purch";#N/A,#N/A,FALSE,"Projections";#N/A,#N/A,FALSE,"DCF";#N/A,#N/A,FALSE,"Mkt Val"}</definedName>
    <definedName name="wrn.RELEVANTSHEETS._5_2" hidden="1">{#N/A,#N/A,FALSE,"AD_Purch";#N/A,#N/A,FALSE,"Projections";#N/A,#N/A,FALSE,"DCF";#N/A,#N/A,FALSE,"Mkt Val"}</definedName>
    <definedName name="wrn.RELEVANTSHEETS._5_3" hidden="1">{#N/A,#N/A,FALSE,"AD_Purch";#N/A,#N/A,FALSE,"Projections";#N/A,#N/A,FALSE,"DCF";#N/A,#N/A,FALSE,"Mkt Val"}</definedName>
    <definedName name="wrn.RELEVANTSHEETS._5_4" hidden="1">{#N/A,#N/A,FALSE,"AD_Purch";#N/A,#N/A,FALSE,"Projections";#N/A,#N/A,FALSE,"DCF";#N/A,#N/A,FALSE,"Mkt Val"}</definedName>
    <definedName name="wrn.RELEVANTSHEETS._5_5" hidden="1">{#N/A,#N/A,FALSE,"AD_Purch";#N/A,#N/A,FALSE,"Projections";#N/A,#N/A,FALSE,"DCF";#N/A,#N/A,FALSE,"Mkt Val"}</definedName>
    <definedName name="wrn.rep_page." hidden="1">{"Annual_Income",#N/A,FALSE,"Report Page";"Balance_Cash_Flow",#N/A,FALSE,"Report Page";"Quarterly_Income",#N/A,FALSE,"Report Page"}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{#N/A,#N/A,TRUE,"Goodyear";#N/A,#N/A,TRUE,"General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.1.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wrn.Report._.2." hidden="1">{#N/A,#N/A,TRUE,"Pivots-Employee";#N/A,"Scenerio2",TRUE,"Assumptions Summary"}</definedName>
    <definedName name="wrn.Report._.All." hidden="1">{"All4",#N/A,FALSE,"ConsolidatingBS"}</definedName>
    <definedName name="wrn.Report._.All3." hidden="1">{"All3",#N/A,FALSE,"ConsolidatingBS"}</definedName>
    <definedName name="wrn.Report._.All5." hidden="1">{"All5",#N/A,FALSE,"ConsolidatingBS"}</definedName>
    <definedName name="wrn.Report._.All6." hidden="1">{"All6",#N/A,FALSE,"ConsolidatingBS"}</definedName>
    <definedName name="wrn.Report._.Consol1." hidden="1">{"Consol1",#N/A,FALSE,"ConsolidatingBS"}</definedName>
    <definedName name="wrn.Report._.Consol10." hidden="1">{"Consol10",#N/A,FALSE,"ConsolidatingBS"}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._.311._1" hidden="1">{"summary report",#N/A,FALSE,"SUMMARY REPORT";"salary model ytd",#N/A,FALSE,"SALARY MODEL - YTD";"salary model mtd",#N/A,FALSE,"SALARY MODEL - MTD";"detail 311",#N/A,FALSE,"311 ACTUAL"}</definedName>
    <definedName name="wrn.report._.set._.with._.311._1_1" hidden="1">{"summary report",#N/A,FALSE,"SUMMARY REPORT";"salary model ytd",#N/A,FALSE,"SALARY MODEL - YTD";"salary model mtd",#N/A,FALSE,"SALARY MODEL - MTD";"detail 311",#N/A,FALSE,"311 ACTUAL"}</definedName>
    <definedName name="wrn.report._.set._.with._.311._1_2" hidden="1">{"summary report",#N/A,FALSE,"SUMMARY REPORT";"salary model ytd",#N/A,FALSE,"SALARY MODEL - YTD";"salary model mtd",#N/A,FALSE,"SALARY MODEL - MTD";"detail 311",#N/A,FALSE,"311 ACTUAL"}</definedName>
    <definedName name="wrn.report._.set._.with._.311._1_3" hidden="1">{"summary report",#N/A,FALSE,"SUMMARY REPORT";"salary model ytd",#N/A,FALSE,"SALARY MODEL - YTD";"salary model mtd",#N/A,FALSE,"SALARY MODEL - MTD";"detail 311",#N/A,FALSE,"311 ACTUAL"}</definedName>
    <definedName name="wrn.report._.set._.with._.311._1_4" hidden="1">{"summary report",#N/A,FALSE,"SUMMARY REPORT";"salary model ytd",#N/A,FALSE,"SALARY MODEL - YTD";"salary model mtd",#N/A,FALSE,"SALARY MODEL - MTD";"detail 311",#N/A,FALSE,"311 ACTUAL"}</definedName>
    <definedName name="wrn.report._.set._.with._.311._1_5" hidden="1">{"summary report",#N/A,FALSE,"SUMMARY REPORT";"salary model ytd",#N/A,FALSE,"SALARY MODEL - YTD";"salary model mtd",#N/A,FALSE,"SALARY MODEL - MTD";"detail 311",#N/A,FALSE,"311 ACTUAL"}</definedName>
    <definedName name="wrn.report._.set._.with._.311._2" hidden="1">{"summary report",#N/A,FALSE,"SUMMARY REPORT";"salary model ytd",#N/A,FALSE,"SALARY MODEL - YTD";"salary model mtd",#N/A,FALSE,"SALARY MODEL - MTD";"detail 311",#N/A,FALSE,"311 ACTUAL"}</definedName>
    <definedName name="wrn.report._.set._.with._.311._2_1" hidden="1">{"summary report",#N/A,FALSE,"SUMMARY REPORT";"salary model ytd",#N/A,FALSE,"SALARY MODEL - YTD";"salary model mtd",#N/A,FALSE,"SALARY MODEL - MTD";"detail 311",#N/A,FALSE,"311 ACTUAL"}</definedName>
    <definedName name="wrn.report._.set._.with._.311._2_2" hidden="1">{"summary report",#N/A,FALSE,"SUMMARY REPORT";"salary model ytd",#N/A,FALSE,"SALARY MODEL - YTD";"salary model mtd",#N/A,FALSE,"SALARY MODEL - MTD";"detail 311",#N/A,FALSE,"311 ACTUAL"}</definedName>
    <definedName name="wrn.report._.set._.with._.311._2_3" hidden="1">{"summary report",#N/A,FALSE,"SUMMARY REPORT";"salary model ytd",#N/A,FALSE,"SALARY MODEL - YTD";"salary model mtd",#N/A,FALSE,"SALARY MODEL - MTD";"detail 311",#N/A,FALSE,"311 ACTUAL"}</definedName>
    <definedName name="wrn.report._.set._.with._.311._2_4" hidden="1">{"summary report",#N/A,FALSE,"SUMMARY REPORT";"salary model ytd",#N/A,FALSE,"SALARY MODEL - YTD";"salary model mtd",#N/A,FALSE,"SALARY MODEL - MTD";"detail 311",#N/A,FALSE,"311 ACTUAL"}</definedName>
    <definedName name="wrn.report._.set._.with._.311._2_5" hidden="1">{"summary report",#N/A,FALSE,"SUMMARY REPORT";"salary model ytd",#N/A,FALSE,"SALARY MODEL - YTD";"salary model mtd",#N/A,FALSE,"SALARY MODEL - MTD";"detail 311",#N/A,FALSE,"311 ACTUAL"}</definedName>
    <definedName name="wrn.report._.set._.with._.311._3" hidden="1">{"summary report",#N/A,FALSE,"SUMMARY REPORT";"salary model ytd",#N/A,FALSE,"SALARY MODEL - YTD";"salary model mtd",#N/A,FALSE,"SALARY MODEL - MTD";"detail 311",#N/A,FALSE,"311 ACTUAL"}</definedName>
    <definedName name="wrn.report._.set._.with._.311._3_1" hidden="1">{"summary report",#N/A,FALSE,"SUMMARY REPORT";"salary model ytd",#N/A,FALSE,"SALARY MODEL - YTD";"salary model mtd",#N/A,FALSE,"SALARY MODEL - MTD";"detail 311",#N/A,FALSE,"311 ACTUAL"}</definedName>
    <definedName name="wrn.report._.set._.with._.311._3_2" hidden="1">{"summary report",#N/A,FALSE,"SUMMARY REPORT";"salary model ytd",#N/A,FALSE,"SALARY MODEL - YTD";"salary model mtd",#N/A,FALSE,"SALARY MODEL - MTD";"detail 311",#N/A,FALSE,"311 ACTUAL"}</definedName>
    <definedName name="wrn.report._.set._.with._.311._3_3" hidden="1">{"summary report",#N/A,FALSE,"SUMMARY REPORT";"salary model ytd",#N/A,FALSE,"SALARY MODEL - YTD";"salary model mtd",#N/A,FALSE,"SALARY MODEL - MTD";"detail 311",#N/A,FALSE,"311 ACTUAL"}</definedName>
    <definedName name="wrn.report._.set._.with._.311._3_4" hidden="1">{"summary report",#N/A,FALSE,"SUMMARY REPORT";"salary model ytd",#N/A,FALSE,"SALARY MODEL - YTD";"salary model mtd",#N/A,FALSE,"SALARY MODEL - MTD";"detail 311",#N/A,FALSE,"311 ACTUAL"}</definedName>
    <definedName name="wrn.report._.set._.with._.311._3_5" hidden="1">{"summary report",#N/A,FALSE,"SUMMARY REPORT";"salary model ytd",#N/A,FALSE,"SALARY MODEL - YTD";"salary model mtd",#N/A,FALSE,"SALARY MODEL - MTD";"detail 311",#N/A,FALSE,"311 ACTUAL"}</definedName>
    <definedName name="wrn.report._.set._.with._.311._4" hidden="1">{"summary report",#N/A,FALSE,"SUMMARY REPORT";"salary model ytd",#N/A,FALSE,"SALARY MODEL - YTD";"salary model mtd",#N/A,FALSE,"SALARY MODEL - MTD";"detail 311",#N/A,FALSE,"311 ACTUAL"}</definedName>
    <definedName name="wrn.report._.set._.with._.311._4_1" hidden="1">{"summary report",#N/A,FALSE,"SUMMARY REPORT";"salary model ytd",#N/A,FALSE,"SALARY MODEL - YTD";"salary model mtd",#N/A,FALSE,"SALARY MODEL - MTD";"detail 311",#N/A,FALSE,"311 ACTUAL"}</definedName>
    <definedName name="wrn.report._.set._.with._.311._4_2" hidden="1">{"summary report",#N/A,FALSE,"SUMMARY REPORT";"salary model ytd",#N/A,FALSE,"SALARY MODEL - YTD";"salary model mtd",#N/A,FALSE,"SALARY MODEL - MTD";"detail 311",#N/A,FALSE,"311 ACTUAL"}</definedName>
    <definedName name="wrn.report._.set._.with._.311._4_3" hidden="1">{"summary report",#N/A,FALSE,"SUMMARY REPORT";"salary model ytd",#N/A,FALSE,"SALARY MODEL - YTD";"salary model mtd",#N/A,FALSE,"SALARY MODEL - MTD";"detail 311",#N/A,FALSE,"311 ACTUAL"}</definedName>
    <definedName name="wrn.report._.set._.with._.311._4_4" hidden="1">{"summary report",#N/A,FALSE,"SUMMARY REPORT";"salary model ytd",#N/A,FALSE,"SALARY MODEL - YTD";"salary model mtd",#N/A,FALSE,"SALARY MODEL - MTD";"detail 311",#N/A,FALSE,"311 ACTUAL"}</definedName>
    <definedName name="wrn.report._.set._.with._.311._4_5" hidden="1">{"summary report",#N/A,FALSE,"SUMMARY REPORT";"salary model ytd",#N/A,FALSE,"SALARY MODEL - YTD";"salary model mtd",#N/A,FALSE,"SALARY MODEL - MTD";"detail 311",#N/A,FALSE,"311 ACTUAL"}</definedName>
    <definedName name="wrn.report._.set._.with._.311._5" hidden="1">{"summary report",#N/A,FALSE,"SUMMARY REPORT";"salary model ytd",#N/A,FALSE,"SALARY MODEL - YTD";"salary model mtd",#N/A,FALSE,"SALARY MODEL - MTD";"detail 311",#N/A,FALSE,"311 ACTUAL"}</definedName>
    <definedName name="wrn.report._.set._.with._.311._5_1" hidden="1">{"summary report",#N/A,FALSE,"SUMMARY REPORT";"salary model ytd",#N/A,FALSE,"SALARY MODEL - YTD";"salary model mtd",#N/A,FALSE,"SALARY MODEL - MTD";"detail 311",#N/A,FALSE,"311 ACTUAL"}</definedName>
    <definedName name="wrn.report._.set._.with._.311._5_2" hidden="1">{"summary report",#N/A,FALSE,"SUMMARY REPORT";"salary model ytd",#N/A,FALSE,"SALARY MODEL - YTD";"salary model mtd",#N/A,FALSE,"SALARY MODEL - MTD";"detail 311",#N/A,FALSE,"311 ACTUAL"}</definedName>
    <definedName name="wrn.report._.set._.with._.311._5_3" hidden="1">{"summary report",#N/A,FALSE,"SUMMARY REPORT";"salary model ytd",#N/A,FALSE,"SALARY MODEL - YTD";"salary model mtd",#N/A,FALSE,"SALARY MODEL - MTD";"detail 311",#N/A,FALSE,"311 ACTUAL"}</definedName>
    <definedName name="wrn.report._.set._.with._.311._5_4" hidden="1">{"summary report",#N/A,FALSE,"SUMMARY REPORT";"salary model ytd",#N/A,FALSE,"SALARY MODEL - YTD";"salary model mtd",#N/A,FALSE,"SALARY MODEL - MTD";"detail 311",#N/A,FALSE,"311 ACTUAL"}</definedName>
    <definedName name="wrn.report._.set._.with._.311._5_5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.set._.without._.311._1" hidden="1">{"summary report",#N/A,FALSE,"SUMMARY REPORT";"salary model ytd",#N/A,FALSE,"SALARY MODEL - YTD";"salary model mtd",#N/A,FALSE,"SALARY MODEL - MTD"}</definedName>
    <definedName name="wrn.report._.set._.without._.311._1_1" hidden="1">{"summary report",#N/A,FALSE,"SUMMARY REPORT";"salary model ytd",#N/A,FALSE,"SALARY MODEL - YTD";"salary model mtd",#N/A,FALSE,"SALARY MODEL - MTD"}</definedName>
    <definedName name="wrn.report._.set._.without._.311._1_2" hidden="1">{"summary report",#N/A,FALSE,"SUMMARY REPORT";"salary model ytd",#N/A,FALSE,"SALARY MODEL - YTD";"salary model mtd",#N/A,FALSE,"SALARY MODEL - MTD"}</definedName>
    <definedName name="wrn.report._.set._.without._.311._1_3" hidden="1">{"summary report",#N/A,FALSE,"SUMMARY REPORT";"salary model ytd",#N/A,FALSE,"SALARY MODEL - YTD";"salary model mtd",#N/A,FALSE,"SALARY MODEL - MTD"}</definedName>
    <definedName name="wrn.report._.set._.without._.311._1_4" hidden="1">{"summary report",#N/A,FALSE,"SUMMARY REPORT";"salary model ytd",#N/A,FALSE,"SALARY MODEL - YTD";"salary model mtd",#N/A,FALSE,"SALARY MODEL - MTD"}</definedName>
    <definedName name="wrn.report._.set._.without._.311._1_5" hidden="1">{"summary report",#N/A,FALSE,"SUMMARY REPORT";"salary model ytd",#N/A,FALSE,"SALARY MODEL - YTD";"salary model mtd",#N/A,FALSE,"SALARY MODEL - MTD"}</definedName>
    <definedName name="wrn.report._.set._.without._.311._2" hidden="1">{"summary report",#N/A,FALSE,"SUMMARY REPORT";"salary model ytd",#N/A,FALSE,"SALARY MODEL - YTD";"salary model mtd",#N/A,FALSE,"SALARY MODEL - MTD"}</definedName>
    <definedName name="wrn.report._.set._.without._.311._2_1" hidden="1">{"summary report",#N/A,FALSE,"SUMMARY REPORT";"salary model ytd",#N/A,FALSE,"SALARY MODEL - YTD";"salary model mtd",#N/A,FALSE,"SALARY MODEL - MTD"}</definedName>
    <definedName name="wrn.report._.set._.without._.311._2_2" hidden="1">{"summary report",#N/A,FALSE,"SUMMARY REPORT";"salary model ytd",#N/A,FALSE,"SALARY MODEL - YTD";"salary model mtd",#N/A,FALSE,"SALARY MODEL - MTD"}</definedName>
    <definedName name="wrn.report._.set._.without._.311._2_3" hidden="1">{"summary report",#N/A,FALSE,"SUMMARY REPORT";"salary model ytd",#N/A,FALSE,"SALARY MODEL - YTD";"salary model mtd",#N/A,FALSE,"SALARY MODEL - MTD"}</definedName>
    <definedName name="wrn.report._.set._.without._.311._2_4" hidden="1">{"summary report",#N/A,FALSE,"SUMMARY REPORT";"salary model ytd",#N/A,FALSE,"SALARY MODEL - YTD";"salary model mtd",#N/A,FALSE,"SALARY MODEL - MTD"}</definedName>
    <definedName name="wrn.report._.set._.without._.311._2_5" hidden="1">{"summary report",#N/A,FALSE,"SUMMARY REPORT";"salary model ytd",#N/A,FALSE,"SALARY MODEL - YTD";"salary model mtd",#N/A,FALSE,"SALARY MODEL - MTD"}</definedName>
    <definedName name="wrn.report._.set._.without._.311._3" hidden="1">{"summary report",#N/A,FALSE,"SUMMARY REPORT";"salary model ytd",#N/A,FALSE,"SALARY MODEL - YTD";"salary model mtd",#N/A,FALSE,"SALARY MODEL - MTD"}</definedName>
    <definedName name="wrn.report._.set._.without._.311._3_1" hidden="1">{"summary report",#N/A,FALSE,"SUMMARY REPORT";"salary model ytd",#N/A,FALSE,"SALARY MODEL - YTD";"salary model mtd",#N/A,FALSE,"SALARY MODEL - MTD"}</definedName>
    <definedName name="wrn.report._.set._.without._.311._3_2" hidden="1">{"summary report",#N/A,FALSE,"SUMMARY REPORT";"salary model ytd",#N/A,FALSE,"SALARY MODEL - YTD";"salary model mtd",#N/A,FALSE,"SALARY MODEL - MTD"}</definedName>
    <definedName name="wrn.report._.set._.without._.311._3_3" hidden="1">{"summary report",#N/A,FALSE,"SUMMARY REPORT";"salary model ytd",#N/A,FALSE,"SALARY MODEL - YTD";"salary model mtd",#N/A,FALSE,"SALARY MODEL - MTD"}</definedName>
    <definedName name="wrn.report._.set._.without._.311._3_4" hidden="1">{"summary report",#N/A,FALSE,"SUMMARY REPORT";"salary model ytd",#N/A,FALSE,"SALARY MODEL - YTD";"salary model mtd",#N/A,FALSE,"SALARY MODEL - MTD"}</definedName>
    <definedName name="wrn.report._.set._.without._.311._3_5" hidden="1">{"summary report",#N/A,FALSE,"SUMMARY REPORT";"salary model ytd",#N/A,FALSE,"SALARY MODEL - YTD";"salary model mtd",#N/A,FALSE,"SALARY MODEL - MTD"}</definedName>
    <definedName name="wrn.report._.set._.without._.311._4" hidden="1">{"summary report",#N/A,FALSE,"SUMMARY REPORT";"salary model ytd",#N/A,FALSE,"SALARY MODEL - YTD";"salary model mtd",#N/A,FALSE,"SALARY MODEL - MTD"}</definedName>
    <definedName name="wrn.report._.set._.without._.311._4_1" hidden="1">{"summary report",#N/A,FALSE,"SUMMARY REPORT";"salary model ytd",#N/A,FALSE,"SALARY MODEL - YTD";"salary model mtd",#N/A,FALSE,"SALARY MODEL - MTD"}</definedName>
    <definedName name="wrn.report._.set._.without._.311._4_2" hidden="1">{"summary report",#N/A,FALSE,"SUMMARY REPORT";"salary model ytd",#N/A,FALSE,"SALARY MODEL - YTD";"salary model mtd",#N/A,FALSE,"SALARY MODEL - MTD"}</definedName>
    <definedName name="wrn.report._.set._.without._.311._4_3" hidden="1">{"summary report",#N/A,FALSE,"SUMMARY REPORT";"salary model ytd",#N/A,FALSE,"SALARY MODEL - YTD";"salary model mtd",#N/A,FALSE,"SALARY MODEL - MTD"}</definedName>
    <definedName name="wrn.report._.set._.without._.311._4_4" hidden="1">{"summary report",#N/A,FALSE,"SUMMARY REPORT";"salary model ytd",#N/A,FALSE,"SALARY MODEL - YTD";"salary model mtd",#N/A,FALSE,"SALARY MODEL - MTD"}</definedName>
    <definedName name="wrn.report._.set._.without._.311._4_5" hidden="1">{"summary report",#N/A,FALSE,"SUMMARY REPORT";"salary model ytd",#N/A,FALSE,"SALARY MODEL - YTD";"salary model mtd",#N/A,FALSE,"SALARY MODEL - MTD"}</definedName>
    <definedName name="wrn.report._.set._.without._.311._5" hidden="1">{"summary report",#N/A,FALSE,"SUMMARY REPORT";"salary model ytd",#N/A,FALSE,"SALARY MODEL - YTD";"salary model mtd",#N/A,FALSE,"SALARY MODEL - MTD"}</definedName>
    <definedName name="wrn.report._.set._.without._.311._5_1" hidden="1">{"summary report",#N/A,FALSE,"SUMMARY REPORT";"salary model ytd",#N/A,FALSE,"SALARY MODEL - YTD";"salary model mtd",#N/A,FALSE,"SALARY MODEL - MTD"}</definedName>
    <definedName name="wrn.report._.set._.without._.311._5_2" hidden="1">{"summary report",#N/A,FALSE,"SUMMARY REPORT";"salary model ytd",#N/A,FALSE,"SALARY MODEL - YTD";"salary model mtd",#N/A,FALSE,"SALARY MODEL - MTD"}</definedName>
    <definedName name="wrn.report._.set._.without._.311._5_3" hidden="1">{"summary report",#N/A,FALSE,"SUMMARY REPORT";"salary model ytd",#N/A,FALSE,"SALARY MODEL - YTD";"salary model mtd",#N/A,FALSE,"SALARY MODEL - MTD"}</definedName>
    <definedName name="wrn.report._.set._.without._.311._5_4" hidden="1">{"summary report",#N/A,FALSE,"SUMMARY REPORT";"salary model ytd",#N/A,FALSE,"SALARY MODEL - YTD";"salary model mtd",#N/A,FALSE,"SALARY MODEL - MTD"}</definedName>
    <definedName name="wrn.report._.set._.without._.311._5_5" hidden="1">{"summary report",#N/A,FALSE,"SUMMARY REPORT";"salary model ytd",#N/A,FALSE,"SALARY MODEL - YTD";"salary model mtd",#N/A,FALSE,"SALARY MODEL - MTD"}</definedName>
    <definedName name="wrn.Report._1" hidden="1">{#N/A,#N/A,FALSE,"COVER";#N/A,#N/A,FALSE,"FORECAST";#N/A,#N/A,FALSE,"VALUATION";#N/A,#N/A,FALSE,"FY ANALYSIS ";#N/A,#N/A,FALSE," HY ANALYSIS"}</definedName>
    <definedName name="wrn.Report._2" hidden="1">{#N/A,#N/A,FALSE,"COVER";#N/A,#N/A,FALSE,"FORECAST";#N/A,#N/A,FALSE,"VALUATION";#N/A,#N/A,FALSE,"FY ANALYSIS ";#N/A,#N/A,FALSE," HY ANALYSIS"}</definedName>
    <definedName name="wrn.Report._3" hidden="1">{#N/A,#N/A,FALSE,"COVER";#N/A,#N/A,FALSE,"FORECAST";#N/A,#N/A,FALSE,"VALUATION";#N/A,#N/A,FALSE,"FY ANALYSIS ";#N/A,#N/A,FALSE," HY ANALYSIS"}</definedName>
    <definedName name="wrn.Report._4" hidden="1">{#N/A,#N/A,FALSE,"COVER";#N/A,#N/A,FALSE,"FORECAST";#N/A,#N/A,FALSE,"VALUATION";#N/A,#N/A,FALSE,"FY ANALYSIS ";#N/A,#N/A,FALSE," HY ANALYSIS"}</definedName>
    <definedName name="wrn.Report._5" hidden="1">{#N/A,#N/A,FALSE,"COVER";#N/A,#N/A,FALSE,"FORECAST";#N/A,#N/A,FALSE,"VALUATION";#N/A,#N/A,FALSE,"FY ANALYSIS ";#N/A,#N/A,FALSE," HY ANALYSIS"}</definedName>
    <definedName name="wrn.report.1" hidden="1">{"summary",#N/A,FALSE,"2000 vs 1999";"detail",#N/A,FALSE,"2000 vs 1999"}</definedName>
    <definedName name="wrn.report.2" hidden="1">{"summary",#N/A,FALSE,"2000 vs 1999";"detail",#N/A,FALSE,"2000 vs 1999"}</definedName>
    <definedName name="wrn.report.3" hidden="1">{"summary",#N/A,FALSE,"2000 vs 1999";"detail",#N/A,FALSE,"2000 vs 1999"}</definedName>
    <definedName name="wrn.report.4" hidden="1">{"summary",#N/A,FALSE,"2000 vs 1999";"detail",#N/A,FALSE,"2000 vs 1999"}</definedName>
    <definedName name="wrn.report.5" hidden="1">{"summary",#N/A,FALSE,"2000 vs 1999";"detail",#N/A,FALSE,"2000 vs 1999"}</definedName>
    <definedName name="wrn.report.6" hidden="1">{"summary",#N/A,FALSE,"2000 vs 1999";"detail",#N/A,FALSE,"2000 vs 1999"}</definedName>
    <definedName name="wrn.report.new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hidden="1">{"summary",#N/A,FALSE,"2000 vs 1999";"detail",#N/A,FALSE,"2000 vs 1999"}</definedName>
    <definedName name="wrn.report.new1" hidden="1">{"summary",#N/A,FALSE,"2000 vs 1999";"detail",#N/A,FALSE,"2000 vs 1999"}</definedName>
    <definedName name="wrn.report.new2" hidden="1">{"summary",#N/A,FALSE,"2000 vs 1999";"detail",#N/A,FALSE,"2000 vs 1999"}</definedName>
    <definedName name="wrn.Report_Page." hidden="1">{"Annual_Income",#N/A,FALSE,"Report Page";"Balance_Cash_Flow",#N/A,FALSE,"Report Page";"Quarterly_Income",#N/A,FALSE,"Report Page"}</definedName>
    <definedName name="wrn.Report_PR_1." hidden="1">{"PR1","pr1",TRUE,"Sch PR-1"}</definedName>
    <definedName name="wrn.report1" hidden="1">{"summary",#N/A,FALSE,"2000 vs 1999";"detail",#N/A,FALSE,"2000 vs 1999"}</definedName>
    <definedName name="wrn.Report1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2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3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MS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s._.Onl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Agings";#N/A,#N/A,FALSE,"A-P &amp; Cash Q&amp;A ";#N/A,#N/A,FALSE,"Notes Payable";#N/A,#N/A,FALSE,"BS";#N/A,#N/A,FALSE,"BS COMMENTS";#N/A,#N/A,FALSE,"P&amp;L";#N/A,#N/A,FALSE,"P&amp;L COMMENTS"}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EARCH._.AND._.DEVELOPMENT." hidden="1">{"R &amp; D",#N/A,FALSE,"Research and Development"}</definedName>
    <definedName name="wrn.RESERVE._.SCHEDULE." hidden="1">{#N/A,#N/A,FALSE,"Sheet8";#N/A,#N/A,FALSE,"Sheet7"}</definedName>
    <definedName name="wrn.Résultats_édition._.client." hidden="1">{"résultats_édition client",#N/A,FALSE,"Résultats"}</definedName>
    <definedName name="wrn.Résultats_travail." hidden="1">{"res_travail",#N/A,FALSE,"Résultats"}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turn._.on._.Capital." hidden="1">{"Summary Schedule",#N/A,FALSE,"Sheet1";"Divisional Support",#N/A,FALSE,"Sheet2";"Corporate Support",#N/A,FALSE,"Sheet3"}</definedName>
    <definedName name="wrn.Returns." hidden="1">{"Structure",#N/A,FALSE,"Structure";"Ownership",#N/A,FALSE,"Ownership";"IRR Calc",#N/A,FALSE,"Returns Summary";"IRR Table",#N/A,FALSE,"Returns Summary"}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graph." hidden="1">{"revenue graph",#N/A,FALSE,"Revenue Graph"}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hidden="1">{"review",#N/A,FALSE,"FACTSHT"}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dcf." hidden="1">{#N/A,#N/A,FALSE,"Sch 1";#N/A,#N/A,FALSE,"Sch 2";#N/A,#N/A,FALSE,"Sch 3b";#N/A,#N/A,FALSE,"Sch 3a";#N/A,#N/A,FALSE,"Main DCF";#N/A,#N/A,FALSE,"Sch 5";#N/A,#N/A,FALSE,"Assumptions"}</definedName>
    <definedName name="wrn.ROI." hidden="1">{"Ypl",#N/A,FALSE,"YR";"Ycash",#N/A,FALSE,"YR";"Qpl",#N/A,FALSE,"QTR";"Qcash",#N/A,FALSE,"QTR";"Mpl",#N/A,FALSE,"Month";"Mcash",#N/A,FALSE,"Month";"grph1",#N/A,FALSE,"graphs";"Grph2",#N/A,FALSE,"graphs"}</definedName>
    <definedName name="wrn.Roll._.Up._.Fields." hidden="1">{"Total",#N/A,FALSE,"Six Fields";"PDP",#N/A,FALSE,"Six Fields";"PNP",#N/A,FALSE,"Six Fields";"PUD",#N/A,FALSE,"Six Fields";"Prob",#N/A,FALSE,"Six Fields"}</definedName>
    <definedName name="wrn.ROUGH." hidden="1">{#N/A,#N/A,FALSE,"ROA";#N/A,#N/A,FALSE,"ROI";#N/A,#N/A,FALSE,"EBIT";#N/A,#N/A,FALSE,"MULT X"}</definedName>
    <definedName name="wrn.ROYALTIES." hidden="1">{"Royalties",#N/A,FALSE,"Royalty Computations"}</definedName>
    <definedName name="wrn.royalty." hidden="1">{"intron",#N/A,FALSE,"REVCDLR";"merck",#N/A,FALSE,"REVCDLR";"skb",#N/A,FALSE,"REVCDLR"}</definedName>
    <definedName name="wrn.royalty._.plan._.1998." hidden="1">{"LICENSEE SALES",#N/A,FALSE,"LICENSEE8_13_97";"Sales and royalties",#N/A,FALSE,"LICENSEE8_13_97";"sales summary",#N/A,FALSE,"LICENSEE8_13_97";"royalty plan",#N/A,FALSE,"8_14_97lrp"}</definedName>
    <definedName name="wrn.rptexhibits." hidden="1">{#N/A,#N/A,FALSE,"BS";#N/A,#N/A,FALSE,"IS";#N/A,#N/A,FALSE,"RMA ";#N/A,#N/A,FALSE,"ADJ IS";#N/A,#N/A,FALSE,"DCF"}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">{"sales",#N/A,FALSE,"Sales";"sales existing",#N/A,FALSE,"Sales";"sales rd1",#N/A,FALSE,"Sales";"sales rd2",#N/A,FALSE,"Sales"}</definedName>
    <definedName name="wrn.SALES._1" hidden="1">{#N/A,#N/A,FALSE,"Sheet1"}</definedName>
    <definedName name="wrn.sales._1_1" hidden="1">{"sales",#N/A,FALSE,"Sales";"sales existing",#N/A,FALSE,"Sales";"sales rd1",#N/A,FALSE,"Sales";"sales rd2",#N/A,FALSE,"Sales"}</definedName>
    <definedName name="wrn.sales._1_2" hidden="1">{"sales",#N/A,FALSE,"Sales";"sales existing",#N/A,FALSE,"Sales";"sales rd1",#N/A,FALSE,"Sales";"sales rd2",#N/A,FALSE,"Sales"}</definedName>
    <definedName name="wrn.sales._1_3" hidden="1">{"sales",#N/A,FALSE,"Sales";"sales existing",#N/A,FALSE,"Sales";"sales rd1",#N/A,FALSE,"Sales";"sales rd2",#N/A,FALSE,"Sales"}</definedName>
    <definedName name="wrn.sales._1_4" hidden="1">{"sales",#N/A,FALSE,"Sales";"sales existing",#N/A,FALSE,"Sales";"sales rd1",#N/A,FALSE,"Sales";"sales rd2",#N/A,FALSE,"Sales"}</definedName>
    <definedName name="wrn.sales._1_5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2_1" hidden="1">{"sales",#N/A,FALSE,"Sales";"sales existing",#N/A,FALSE,"Sales";"sales rd1",#N/A,FALSE,"Sales";"sales rd2",#N/A,FALSE,"Sales"}</definedName>
    <definedName name="wrn.sales._2_2" hidden="1">{"sales",#N/A,FALSE,"Sales";"sales existing",#N/A,FALSE,"Sales";"sales rd1",#N/A,FALSE,"Sales";"sales rd2",#N/A,FALSE,"Sales"}</definedName>
    <definedName name="wrn.sales._2_3" hidden="1">{"sales",#N/A,FALSE,"Sales";"sales existing",#N/A,FALSE,"Sales";"sales rd1",#N/A,FALSE,"Sales";"sales rd2",#N/A,FALSE,"Sales"}</definedName>
    <definedName name="wrn.sales._2_4" hidden="1">{"sales",#N/A,FALSE,"Sales";"sales existing",#N/A,FALSE,"Sales";"sales rd1",#N/A,FALSE,"Sales";"sales rd2",#N/A,FALSE,"Sales"}</definedName>
    <definedName name="wrn.sales._2_5" hidden="1">{"sales",#N/A,FALSE,"Sales";"sales existing",#N/A,FALSE,"Sales";"sales rd1",#N/A,FALSE,"Sales";"sales rd2",#N/A,FALSE,"Sales"}</definedName>
    <definedName name="wrn.sales._3" hidden="1">{"sales",#N/A,FALSE,"Sales";"sales existing",#N/A,FALSE,"Sales";"sales rd1",#N/A,FALSE,"Sales";"sales rd2",#N/A,FALSE,"Sales"}</definedName>
    <definedName name="wrn.sales._3_1" hidden="1">{"sales",#N/A,FALSE,"Sales";"sales existing",#N/A,FALSE,"Sales";"sales rd1",#N/A,FALSE,"Sales";"sales rd2",#N/A,FALSE,"Sales"}</definedName>
    <definedName name="wrn.sales._3_2" hidden="1">{"sales",#N/A,FALSE,"Sales";"sales existing",#N/A,FALSE,"Sales";"sales rd1",#N/A,FALSE,"Sales";"sales rd2",#N/A,FALSE,"Sales"}</definedName>
    <definedName name="wrn.sales._3_3" hidden="1">{"sales",#N/A,FALSE,"Sales";"sales existing",#N/A,FALSE,"Sales";"sales rd1",#N/A,FALSE,"Sales";"sales rd2",#N/A,FALSE,"Sales"}</definedName>
    <definedName name="wrn.sales._3_4" hidden="1">{"sales",#N/A,FALSE,"Sales";"sales existing",#N/A,FALSE,"Sales";"sales rd1",#N/A,FALSE,"Sales";"sales rd2",#N/A,FALSE,"Sales"}</definedName>
    <definedName name="wrn.sales._3_5" hidden="1">{"sales",#N/A,FALSE,"Sales";"sales existing",#N/A,FALSE,"Sales";"sales rd1",#N/A,FALSE,"Sales";"sales rd2",#N/A,FALSE,"Sales"}</definedName>
    <definedName name="wrn.sales._4" hidden="1">{"sales",#N/A,FALSE,"Sales";"sales existing",#N/A,FALSE,"Sales";"sales rd1",#N/A,FALSE,"Sales";"sales rd2",#N/A,FALSE,"Sales"}</definedName>
    <definedName name="wrn.sales._4_1" hidden="1">{"sales",#N/A,FALSE,"Sales";"sales existing",#N/A,FALSE,"Sales";"sales rd1",#N/A,FALSE,"Sales";"sales rd2",#N/A,FALSE,"Sales"}</definedName>
    <definedName name="wrn.sales._4_2" hidden="1">{"sales",#N/A,FALSE,"Sales";"sales existing",#N/A,FALSE,"Sales";"sales rd1",#N/A,FALSE,"Sales";"sales rd2",#N/A,FALSE,"Sales"}</definedName>
    <definedName name="wrn.sales._4_3" hidden="1">{"sales",#N/A,FALSE,"Sales";"sales existing",#N/A,FALSE,"Sales";"sales rd1",#N/A,FALSE,"Sales";"sales rd2",#N/A,FALSE,"Sales"}</definedName>
    <definedName name="wrn.sales._4_4" hidden="1">{"sales",#N/A,FALSE,"Sales";"sales existing",#N/A,FALSE,"Sales";"sales rd1",#N/A,FALSE,"Sales";"sales rd2",#N/A,FALSE,"Sales"}</definedName>
    <definedName name="wrn.sales._4_5" hidden="1">{"sales",#N/A,FALSE,"Sales";"sales existing",#N/A,FALSE,"Sales";"sales rd1",#N/A,FALSE,"Sales";"sales rd2",#N/A,FALSE,"Sales"}</definedName>
    <definedName name="wrn.sales._5" hidden="1">{"sales",#N/A,FALSE,"Sales";"sales existing",#N/A,FALSE,"Sales";"sales rd1",#N/A,FALSE,"Sales";"sales rd2",#N/A,FALSE,"Sales"}</definedName>
    <definedName name="wrn.sales._5_1" hidden="1">{"sales",#N/A,FALSE,"Sales";"sales existing",#N/A,FALSE,"Sales";"sales rd1",#N/A,FALSE,"Sales";"sales rd2",#N/A,FALSE,"Sales"}</definedName>
    <definedName name="wrn.sales._5_2" hidden="1">{"sales",#N/A,FALSE,"Sales";"sales existing",#N/A,FALSE,"Sales";"sales rd1",#N/A,FALSE,"Sales";"sales rd2",#N/A,FALSE,"Sales"}</definedName>
    <definedName name="wrn.sales._5_3" hidden="1">{"sales",#N/A,FALSE,"Sales";"sales existing",#N/A,FALSE,"Sales";"sales rd1",#N/A,FALSE,"Sales";"sales rd2",#N/A,FALSE,"Sales"}</definedName>
    <definedName name="wrn.sales._5_4" hidden="1">{"sales",#N/A,FALSE,"Sales";"sales existing",#N/A,FALSE,"Sales";"sales rd1",#N/A,FALSE,"Sales";"sales rd2",#N/A,FALSE,"Sales"}</definedName>
    <definedName name="wrn.sales._5_5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assum." hidden="1">{"Salesass",#N/A,FALSE,"assumpt"}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U._.Reports." hidden="1">{#N/A,#N/A,FALSE,"Cover";#N/A,#N/A,FALSE,"CONSOL";#N/A,#N/A,FALSE,"AFTERMKT DIV";#N/A,#N/A,FALSE,"RCLMR-RM DIV";#N/A,#N/A,FALSE,"ASPH DIV";#N/A,#N/A,FALSE,"ASPH SBU";#N/A,#N/A,FALSE,"COMPACTOR SBU";#N/A,#N/A,FALSE,"GRINDER SBU";#N/A,#N/A,FALSE,"CONCR DIV";#N/A,#N/A,FALSE,"PAVERS SBU";#N/A,#N/A,FALSE,"BW SBU";#N/A,#N/A,FALSE,"LK SBU";#N/A,#N/A,FALSE,"JR SBU"}</definedName>
    <definedName name="wrn.SCH46." hidden="1">{"SCH46",#N/A,FALSE,"sch46"}</definedName>
    <definedName name="wrn.SCH51." hidden="1">{"SCH51",#N/A,FALSE,"monthly"}</definedName>
    <definedName name="wrn.SCH52." hidden="1">{"SCH52",#N/A,FALSE,"sch52"}</definedName>
    <definedName name="wrn.SCH57." hidden="1">{"SCH57",#N/A,FALSE,"monthly"}</definedName>
    <definedName name="wrn.SCH58." hidden="1">{"sch58",#N/A,FALSE,"SCH58"}</definedName>
    <definedName name="wrn.Schedule._.A." hidden="1">{#N/A,#N/A,FALSE,"ALLOFFSUM-A1"}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ma._.123100." hidden="1">{#N/A,#N/A,FALSE,"contents";#N/A,#N/A,FALSE,"balance sheet";#N/A,#N/A,FALSE,"income";#N/A,#N/A,FALSE,"cash flow";#N/A,#N/A,FALSE,"equity";#N/A,#N/A,FALSE,"notes";#N/A,#N/A,FALSE,"mkt&amp;gen"}</definedName>
    <definedName name="wrn.SEGMENT." hidden="1">{"SCH29",#N/A,FALSE,"segments";"SCH30",#N/A,FALSE,"segments"}</definedName>
    <definedName name="wrn.Segments.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ll._.AC._.Scenarios." hidden="1">{#N/A,"Mine Allocated, Sell AC",FALSE,"INPUTS";#N/A,"All Preferred, Sell AC",FALSE,"INPUTS";#N/A,"Step Up, Sell AC",FALSE,"INPUTS"}</definedName>
    <definedName name="wrn.SELLING._.CALCULATION." hidden="1">{"selling",#N/A,FALSE,"Selling Expense"}</definedName>
    <definedName name="wrn.sens." hidden="1">{#N/A,#N/A,FALSE,"Sensitivities";#N/A,#N/A,FALSE,"Sensitivities2"}</definedName>
    <definedName name="wrn.sensitivity." hidden="1">{"sensitivity",#N/A,FALSE,"Sensitivity"}</definedName>
    <definedName name="wrn.sensitivity._.analyses." hidden="1">{"general",#N/A,FALSE,"Assumptions"}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rvice._.Headcount.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t." hidden="1">{#N/A,#N/A,FALSE,"High";#N/A,#N/A,FALSE,"Low";#N/A,#N/A,FALSE,"MarketCap";#N/A,#N/A,FALSE,"Alpha"}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PMODELS.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hamir._.09._.30._.2001." hidden="1">{#N/A,#N/A,FALSE,"contents";#N/A,#N/A,FALSE,"bal. sheet";#N/A,#N/A,FALSE,"income";#N/A,#N/A,FALSE,"cashflow";#N/A,#N/A,FALSE,"equity";#N/A,#N/A,FALSE,"notes";#N/A,#N/A,FALSE,"supplemental"}</definedName>
    <definedName name="wrn.Shart._.Report1" hidden="1">{#N/A,#N/A,TRUE,"Cover";#N/A,#N/A,TRUE,"Header (eu)";#N/A,#N/A,TRUE,"Region Charts";#N/A,#N/A,TRUE,"T&amp;O By Region";#N/A,#N/A,TRUE,"AD Report"}</definedName>
    <definedName name="wrn.SHORT." hidden="1">{"CREDIT STATISTICS",#N/A,FALSE,"STATS";"CF_AND_IS",#N/A,FALSE,"PLAN";"BALSHEET",#N/A,FALSE,"BALANCE SHEET"}</definedName>
    <definedName name="wrn.Short._.Form.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Print." hidden="1">{#N/A,#N/A,FALSE,"Summary";#N/A,#N/A,FALSE,"Returns";#N/A,#N/A,FALSE,"Opening BS";#N/A,#N/A,FALSE,"EMO";#N/A,#N/A,FALSE,"BS";#N/A,#N/A,FALSE,"IS";#N/A,#N/A,FALSE,"CFS";#N/A,#N/A,FALSE,"Ratios"}</definedName>
    <definedName name="wrn.short._.print1" hidden="1">{#N/A,#N/A,FALSE,"Summary";#N/A,#N/A,FALSE,"Returns";#N/A,#N/A,FALSE,"Opening BS";#N/A,#N/A,FALSE,"EMO";#N/A,#N/A,FALSE,"BS";#N/A,#N/A,FALSE,"IS";#N/A,#N/A,FALSE,"CFS";#N/A,#N/A,FALSE,"Ratios"}</definedName>
    <definedName name="wrn.Short._.Report." hidden="1">{"short1",#N/A,FALSE,"masmode";"short2",#N/A,FALSE,"masmode";"qtrres",#N/A,FALSE,"QTR. RES.";"sales",#N/A,FALSE,"Sales &amp; Market Share"}</definedName>
    <definedName name="wrn.Short._.Report.1" hidden="1">{#N/A,#N/A,TRUE,"Cover";#N/A,#N/A,TRUE,"Header (eu)";#N/A,#N/A,TRUE,"Region Charts";#N/A,#N/A,TRUE,"T&amp;O By Region";#N/A,#N/A,TRUE,"AD Report"}</definedName>
    <definedName name="wrn.SHORT._1" hidden="1">{"CREDIT STATISTICS",#N/A,FALSE,"STATS";"CF_AND_IS",#N/A,FALSE,"PLAN";"BALSHEET",#N/A,FALSE,"BALANCE SHEET"}</definedName>
    <definedName name="wrn.SHORT._1_1" hidden="1">{"CREDIT STATISTICS",#N/A,FALSE,"STATS";"CF_AND_IS",#N/A,FALSE,"PLAN";"BALSHEET",#N/A,FALSE,"BALANCE SHEET"}</definedName>
    <definedName name="wrn.SHORT._1_2" hidden="1">{"CREDIT STATISTICS",#N/A,FALSE,"STATS";"CF_AND_IS",#N/A,FALSE,"PLAN";"BALSHEET",#N/A,FALSE,"BALANCE SHEET"}</definedName>
    <definedName name="wrn.SHORT._1_3" hidden="1">{"CREDIT STATISTICS",#N/A,FALSE,"STATS";"CF_AND_IS",#N/A,FALSE,"PLAN";"BALSHEET",#N/A,FALSE,"BALANCE SHEET"}</definedName>
    <definedName name="wrn.SHORT._1_4" hidden="1">{"CREDIT STATISTICS",#N/A,FALSE,"STATS";"CF_AND_IS",#N/A,FALSE,"PLAN";"BALSHEET",#N/A,FALSE,"BALANCE SHEET"}</definedName>
    <definedName name="wrn.SHORT._1_5" hidden="1">{"CREDIT STATISTICS",#N/A,FALSE,"STATS";"CF_AND_IS",#N/A,FALSE,"PLAN";"BALSHEET",#N/A,FALSE,"BALANCE SHEET"}</definedName>
    <definedName name="wrn.SHORT._2" hidden="1">{"CREDIT STATISTICS",#N/A,FALSE,"STATS";"CF_AND_IS",#N/A,FALSE,"PLAN";"BALSHEET",#N/A,FALSE,"BALANCE SHEET"}</definedName>
    <definedName name="wrn.SHORT._2_1" hidden="1">{"CREDIT STATISTICS",#N/A,FALSE,"STATS";"CF_AND_IS",#N/A,FALSE,"PLAN";"BALSHEET",#N/A,FALSE,"BALANCE SHEET"}</definedName>
    <definedName name="wrn.SHORT._2_2" hidden="1">{"CREDIT STATISTICS",#N/A,FALSE,"STATS";"CF_AND_IS",#N/A,FALSE,"PLAN";"BALSHEET",#N/A,FALSE,"BALANCE SHEET"}</definedName>
    <definedName name="wrn.SHORT._2_3" hidden="1">{"CREDIT STATISTICS",#N/A,FALSE,"STATS";"CF_AND_IS",#N/A,FALSE,"PLAN";"BALSHEET",#N/A,FALSE,"BALANCE SHEET"}</definedName>
    <definedName name="wrn.SHORT._2_4" hidden="1">{"CREDIT STATISTICS",#N/A,FALSE,"STATS";"CF_AND_IS",#N/A,FALSE,"PLAN";"BALSHEET",#N/A,FALSE,"BALANCE SHEET"}</definedName>
    <definedName name="wrn.SHORT._2_5" hidden="1">{"CREDIT STATISTICS",#N/A,FALSE,"STATS";"CF_AND_IS",#N/A,FALSE,"PLAN";"BALSHEET",#N/A,FALSE,"BALANCE SHEET"}</definedName>
    <definedName name="wrn.SHORT._3" hidden="1">{"CREDIT STATISTICS",#N/A,FALSE,"STATS";"CF_AND_IS",#N/A,FALSE,"PLAN";"BALSHEET",#N/A,FALSE,"BALANCE SHEET"}</definedName>
    <definedName name="wrn.SHORT._3_1" hidden="1">{"CREDIT STATISTICS",#N/A,FALSE,"STATS";"CF_AND_IS",#N/A,FALSE,"PLAN";"BALSHEET",#N/A,FALSE,"BALANCE SHEET"}</definedName>
    <definedName name="wrn.SHORT._3_2" hidden="1">{"CREDIT STATISTICS",#N/A,FALSE,"STATS";"CF_AND_IS",#N/A,FALSE,"PLAN";"BALSHEET",#N/A,FALSE,"BALANCE SHEET"}</definedName>
    <definedName name="wrn.SHORT._3_3" hidden="1">{"CREDIT STATISTICS",#N/A,FALSE,"STATS";"CF_AND_IS",#N/A,FALSE,"PLAN";"BALSHEET",#N/A,FALSE,"BALANCE SHEET"}</definedName>
    <definedName name="wrn.SHORT._3_4" hidden="1">{"CREDIT STATISTICS",#N/A,FALSE,"STATS";"CF_AND_IS",#N/A,FALSE,"PLAN";"BALSHEET",#N/A,FALSE,"BALANCE SHEET"}</definedName>
    <definedName name="wrn.SHORT._3_5" hidden="1">{"CREDIT STATISTICS",#N/A,FALSE,"STATS";"CF_AND_IS",#N/A,FALSE,"PLAN";"BALSHEET",#N/A,FALSE,"BALANCE SHEET"}</definedName>
    <definedName name="wrn.SHORT._4" hidden="1">{"CREDIT STATISTICS",#N/A,FALSE,"STATS";"CF_AND_IS",#N/A,FALSE,"PLAN";"BALSHEET",#N/A,FALSE,"BALANCE SHEET"}</definedName>
    <definedName name="wrn.SHORT._4_1" hidden="1">{"CREDIT STATISTICS",#N/A,FALSE,"STATS";"CF_AND_IS",#N/A,FALSE,"PLAN";"BALSHEET",#N/A,FALSE,"BALANCE SHEET"}</definedName>
    <definedName name="wrn.SHORT._4_2" hidden="1">{"CREDIT STATISTICS",#N/A,FALSE,"STATS";"CF_AND_IS",#N/A,FALSE,"PLAN";"BALSHEET",#N/A,FALSE,"BALANCE SHEET"}</definedName>
    <definedName name="wrn.SHORT._4_3" hidden="1">{"CREDIT STATISTICS",#N/A,FALSE,"STATS";"CF_AND_IS",#N/A,FALSE,"PLAN";"BALSHEET",#N/A,FALSE,"BALANCE SHEET"}</definedName>
    <definedName name="wrn.SHORT._4_4" hidden="1">{"CREDIT STATISTICS",#N/A,FALSE,"STATS";"CF_AND_IS",#N/A,FALSE,"PLAN";"BALSHEET",#N/A,FALSE,"BALANCE SHEET"}</definedName>
    <definedName name="wrn.SHORT._4_5" hidden="1">{"CREDIT STATISTICS",#N/A,FALSE,"STATS";"CF_AND_IS",#N/A,FALSE,"PLAN";"BALSHEET",#N/A,FALSE,"BALANCE SHEET"}</definedName>
    <definedName name="wrn.SHORT._5" hidden="1">{"CREDIT STATISTICS",#N/A,FALSE,"STATS";"CF_AND_IS",#N/A,FALSE,"PLAN";"BALSHEET",#N/A,FALSE,"BALANCE SHEET"}</definedName>
    <definedName name="wrn.SHORT._5_1" hidden="1">{"CREDIT STATISTICS",#N/A,FALSE,"STATS";"CF_AND_IS",#N/A,FALSE,"PLAN";"BALSHEET",#N/A,FALSE,"BALANCE SHEET"}</definedName>
    <definedName name="wrn.SHORT._5_2" hidden="1">{"CREDIT STATISTICS",#N/A,FALSE,"STATS";"CF_AND_IS",#N/A,FALSE,"PLAN";"BALSHEET",#N/A,FALSE,"BALANCE SHEET"}</definedName>
    <definedName name="wrn.SHORT._5_3" hidden="1">{"CREDIT STATISTICS",#N/A,FALSE,"STATS";"CF_AND_IS",#N/A,FALSE,"PLAN";"BALSHEET",#N/A,FALSE,"BALANCE SHEET"}</definedName>
    <definedName name="wrn.SHORT._5_4" hidden="1">{"CREDIT STATISTICS",#N/A,FALSE,"STATS";"CF_AND_IS",#N/A,FALSE,"PLAN";"BALSHEET",#N/A,FALSE,"BALANCE SHEET"}</definedName>
    <definedName name="wrn.SHORT._5_5" hidden="1">{"CREDIT STATISTICS",#N/A,FALSE,"STATS";"CF_AND_IS",#N/A,FALSE,"PLAN";"BALSHEET",#N/A,FALSE,"BALANCE SHEET"}</definedName>
    <definedName name="wrn.Showrooms.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wrn.SIMPSONS." hidden="1">{"SPSPG1",#N/A,FALSE,"1995";"SPSPG2",#N/A,FALSE,"1995";"SPSPG3",#N/A,FALSE,"1995"}</definedName>
    <definedName name="wrn.SITARECCO.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5" hidden="1">{#N/A,#N/A,FALSE,"Antony Financials";#N/A,#N/A,FALSE,"Cowboy Financials";#N/A,#N/A,FALSE,"Combined";#N/A,#N/A,FALSE,"Valuematrix";#N/A,#N/A,FALSE,"DCFAntony";#N/A,#N/A,FALSE,"DCFCowboy";#N/A,#N/A,FALSE,"DCFCombined"}</definedName>
    <definedName name="wrn.slides." hidden="1">{"skb PM",#N/A,FALSE,"SKB&amp;MERCK (HepB vaccine)"}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ed._.print." hidden="1">{#N/A,#N/A,FALSE,"CASH FLOWS";#N/A,#N/A,FALSE,"INCOME STATEMENT";#N/A,#N/A,FALSE,"OPERATING EXPENSES";#N/A,#N/A,FALSE,"BALANCE SHEET";#N/A,#N/A,FALSE,"Sales"}</definedName>
    <definedName name="wrn.Source._.Notes." hidden="1">{"IncNotes",#N/A,FALSE,"Inc";"BalNotes",#N/A,FALSE,"Bal";"GCFNotes",#N/A,FALSE,"GCF";"RcDsNotes",#N/A,FALSE,"RcDs";"RevNotes",#N/A,FALSE,"Rev";"WCapNotes",#N/A,FALSE,"WCap";"CapExNotes",#N/A,FALSE,"CapEx";"DebtNotes",#N/A,FALSE,"Debt";"RatNotes",#N/A,FALSE,"Rat";"ValNotes",#N/A,FALSE,"Val"}</definedName>
    <definedName name="wrn.Soy._.infl." hidden="1">{#N/A,#N/A,FALSE,"GENERAL BACK-END INFLUENCE";#N/A,#N/A,FALSE,"PRICE AND VOLUME INFLUENCE";#N/A,#N/A,FALSE,"Share Influence"}</definedName>
    <definedName name="wrn.Spacenet._.Czech." hidden="1">{"Spacenet Czech - activ",#N/A,FALSE,"Consolidation";"Sapcenet Czech - passiv",#N/A,FALSE,"Consolidation";"Spacenet Czech - P&amp;L",#N/A,FALSE,"Consolidation";"Spacenet Czech - P.N.",#N/A,FALSE,"Consolidation"}</definedName>
    <definedName name="wrn.Spacenet._.GMBH." hidden="1">{"Spacenet GMBH - activ",#N/A,FALSE,"GMBH";"Spacenet GMBH - passiv",#N/A,FALSE,"GMBH";"Spacenet GMBH - P&amp;L",#N/A,FALSE,"GMBH";"Spacenet GMBH - P.N.",#N/A,FALSE,"GMBH";"Spacenet GMBH - Capitl surpluss",#N/A,FALSE,"GMBH"}</definedName>
    <definedName name="wrn.Spacenet._.Inc." hidden="1">{"Spacenet Inc - activ",#N/A,FALSE,"Spacenet Inc";"Spacenet Inc - passiv",#N/A,FALSE,"Spacenet Inc";"Spacenet Inc - P&amp;L",#N/A,FALSE,"Spacenet Inc";"Spacenet Inc - P.N.",#N/A,FALSE,"Spacenet Inc";"Spacenet Inc - feed",#N/A,FALSE,"Spacenet Inc"}</definedName>
    <definedName name="wrn.SPEC._.GAS._.CYLS." hidden="1">{"SPEC GAS CYLS",#N/A,FALSE,"SPEC GAS"}</definedName>
    <definedName name="wrn.Special._.emission." hidden="1">{"calcul",#N/A,FALSE,"Special Emissions"}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cost1998." hidden="1">{#N/A,#N/A,TRUE,"Staffnos &amp; cost"}</definedName>
    <definedName name="wrn.Staff._.Detail." hidden="1">{"Staff Detail",#N/A,FALSE,"Staff Revenue + Comp"}</definedName>
    <definedName name="wrn.Staffcost." hidden="1">{#N/A,#N/A,FALSE,"Staffnos &amp; cost"}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._1_1" hidden="1">{#N/A,#N/A,FALSE,"Assessment";#N/A,#N/A,FALSE,"Staffing";#N/A,#N/A,FALSE,"Hires";#N/A,#N/A,FALSE,"Assumptions"}</definedName>
    <definedName name="wrn.Staffing._1_2" hidden="1">{#N/A,#N/A,FALSE,"Assessment";#N/A,#N/A,FALSE,"Staffing";#N/A,#N/A,FALSE,"Hires";#N/A,#N/A,FALSE,"Assumptions"}</definedName>
    <definedName name="wrn.Staffing._1_3" hidden="1">{#N/A,#N/A,FALSE,"Assessment";#N/A,#N/A,FALSE,"Staffing";#N/A,#N/A,FALSE,"Hires";#N/A,#N/A,FALSE,"Assumptions"}</definedName>
    <definedName name="wrn.Staffing._1_4" hidden="1">{#N/A,#N/A,FALSE,"Assessment";#N/A,#N/A,FALSE,"Staffing";#N/A,#N/A,FALSE,"Hires";#N/A,#N/A,FALSE,"Assumptions"}</definedName>
    <definedName name="wrn.Staffing._1_5" hidden="1">{#N/A,#N/A,FALSE,"Assessment";#N/A,#N/A,FALSE,"Staffing";#N/A,#N/A,FALSE,"Hires";#N/A,#N/A,FALSE,"Assumptions"}</definedName>
    <definedName name="wrn.Staffing._2" hidden="1">{#N/A,#N/A,FALSE,"Assessment";#N/A,#N/A,FALSE,"Staffing";#N/A,#N/A,FALSE,"Hires";#N/A,#N/A,FALSE,"Assumptions"}</definedName>
    <definedName name="wrn.Staffing._2_1" hidden="1">{#N/A,#N/A,FALSE,"Assessment";#N/A,#N/A,FALSE,"Staffing";#N/A,#N/A,FALSE,"Hires";#N/A,#N/A,FALSE,"Assumptions"}</definedName>
    <definedName name="wrn.Staffing._2_2" hidden="1">{#N/A,#N/A,FALSE,"Assessment";#N/A,#N/A,FALSE,"Staffing";#N/A,#N/A,FALSE,"Hires";#N/A,#N/A,FALSE,"Assumptions"}</definedName>
    <definedName name="wrn.Staffing._2_3" hidden="1">{#N/A,#N/A,FALSE,"Assessment";#N/A,#N/A,FALSE,"Staffing";#N/A,#N/A,FALSE,"Hires";#N/A,#N/A,FALSE,"Assumptions"}</definedName>
    <definedName name="wrn.Staffing._2_4" hidden="1">{#N/A,#N/A,FALSE,"Assessment";#N/A,#N/A,FALSE,"Staffing";#N/A,#N/A,FALSE,"Hires";#N/A,#N/A,FALSE,"Assumptions"}</definedName>
    <definedName name="wrn.Staffing._2_5" hidden="1">{#N/A,#N/A,FALSE,"Assessment";#N/A,#N/A,FALSE,"Staffing";#N/A,#N/A,FALSE,"Hires";#N/A,#N/A,FALSE,"Assumptions"}</definedName>
    <definedName name="wrn.Staffing._3" hidden="1">{#N/A,#N/A,FALSE,"Assessment";#N/A,#N/A,FALSE,"Staffing";#N/A,#N/A,FALSE,"Hires";#N/A,#N/A,FALSE,"Assumptions"}</definedName>
    <definedName name="wrn.Staffing._3_1" hidden="1">{#N/A,#N/A,FALSE,"Assessment";#N/A,#N/A,FALSE,"Staffing";#N/A,#N/A,FALSE,"Hires";#N/A,#N/A,FALSE,"Assumptions"}</definedName>
    <definedName name="wrn.Staffing._3_2" hidden="1">{#N/A,#N/A,FALSE,"Assessment";#N/A,#N/A,FALSE,"Staffing";#N/A,#N/A,FALSE,"Hires";#N/A,#N/A,FALSE,"Assumptions"}</definedName>
    <definedName name="wrn.Staffing._3_3" hidden="1">{#N/A,#N/A,FALSE,"Assessment";#N/A,#N/A,FALSE,"Staffing";#N/A,#N/A,FALSE,"Hires";#N/A,#N/A,FALSE,"Assumptions"}</definedName>
    <definedName name="wrn.Staffing._3_4" hidden="1">{#N/A,#N/A,FALSE,"Assessment";#N/A,#N/A,FALSE,"Staffing";#N/A,#N/A,FALSE,"Hires";#N/A,#N/A,FALSE,"Assumptions"}</definedName>
    <definedName name="wrn.Staffing._3_5" hidden="1">{#N/A,#N/A,FALSE,"Assessment";#N/A,#N/A,FALSE,"Staffing";#N/A,#N/A,FALSE,"Hires";#N/A,#N/A,FALSE,"Assumptions"}</definedName>
    <definedName name="wrn.Staffing._4" hidden="1">{#N/A,#N/A,FALSE,"Assessment";#N/A,#N/A,FALSE,"Staffing";#N/A,#N/A,FALSE,"Hires";#N/A,#N/A,FALSE,"Assumptions"}</definedName>
    <definedName name="wrn.Staffing._4_1" hidden="1">{#N/A,#N/A,FALSE,"Assessment";#N/A,#N/A,FALSE,"Staffing";#N/A,#N/A,FALSE,"Hires";#N/A,#N/A,FALSE,"Assumptions"}</definedName>
    <definedName name="wrn.Staffing._4_2" hidden="1">{#N/A,#N/A,FALSE,"Assessment";#N/A,#N/A,FALSE,"Staffing";#N/A,#N/A,FALSE,"Hires";#N/A,#N/A,FALSE,"Assumptions"}</definedName>
    <definedName name="wrn.Staffing._4_3" hidden="1">{#N/A,#N/A,FALSE,"Assessment";#N/A,#N/A,FALSE,"Staffing";#N/A,#N/A,FALSE,"Hires";#N/A,#N/A,FALSE,"Assumptions"}</definedName>
    <definedName name="wrn.Staffing._4_4" hidden="1">{#N/A,#N/A,FALSE,"Assessment";#N/A,#N/A,FALSE,"Staffing";#N/A,#N/A,FALSE,"Hires";#N/A,#N/A,FALSE,"Assumptions"}</definedName>
    <definedName name="wrn.Staffing._4_5" hidden="1">{#N/A,#N/A,FALSE,"Assessment";#N/A,#N/A,FALSE,"Staffing";#N/A,#N/A,FALSE,"Hires";#N/A,#N/A,FALSE,"Assumptions"}</definedName>
    <definedName name="wrn.Staffing._5" hidden="1">{#N/A,#N/A,FALSE,"Assessment";#N/A,#N/A,FALSE,"Staffing";#N/A,#N/A,FALSE,"Hires";#N/A,#N/A,FALSE,"Assumptions"}</definedName>
    <definedName name="wrn.Staffing._5_1" hidden="1">{#N/A,#N/A,FALSE,"Assessment";#N/A,#N/A,FALSE,"Staffing";#N/A,#N/A,FALSE,"Hires";#N/A,#N/A,FALSE,"Assumptions"}</definedName>
    <definedName name="wrn.Staffing._5_2" hidden="1">{#N/A,#N/A,FALSE,"Assessment";#N/A,#N/A,FALSE,"Staffing";#N/A,#N/A,FALSE,"Hires";#N/A,#N/A,FALSE,"Assumptions"}</definedName>
    <definedName name="wrn.Staffing._5_3" hidden="1">{#N/A,#N/A,FALSE,"Assessment";#N/A,#N/A,FALSE,"Staffing";#N/A,#N/A,FALSE,"Hires";#N/A,#N/A,FALSE,"Assumptions"}</definedName>
    <definedName name="wrn.Staffing._5_4" hidden="1">{#N/A,#N/A,FALSE,"Assessment";#N/A,#N/A,FALSE,"Staffing";#N/A,#N/A,FALSE,"Hires";#N/A,#N/A,FALSE,"Assumptions"}</definedName>
    <definedName name="wrn.Staffing._5_5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1_1" hidden="1">{#N/A,#N/A,FALSE,"Assessment";#N/A,#N/A,FALSE,"Staffing";#N/A,#N/A,FALSE,"Hires";#N/A,#N/A,FALSE,"Assumptions"}</definedName>
    <definedName name="wrn.Staffing1_1_2" hidden="1">{#N/A,#N/A,FALSE,"Assessment";#N/A,#N/A,FALSE,"Staffing";#N/A,#N/A,FALSE,"Hires";#N/A,#N/A,FALSE,"Assumptions"}</definedName>
    <definedName name="wrn.Staffing1_1_3" hidden="1">{#N/A,#N/A,FALSE,"Assessment";#N/A,#N/A,FALSE,"Staffing";#N/A,#N/A,FALSE,"Hires";#N/A,#N/A,FALSE,"Assumptions"}</definedName>
    <definedName name="wrn.Staffing1_1_4" hidden="1">{#N/A,#N/A,FALSE,"Assessment";#N/A,#N/A,FALSE,"Staffing";#N/A,#N/A,FALSE,"Hires";#N/A,#N/A,FALSE,"Assumptions"}</definedName>
    <definedName name="wrn.Staffing1_1_5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ffing1_2_1" hidden="1">{#N/A,#N/A,FALSE,"Assessment";#N/A,#N/A,FALSE,"Staffing";#N/A,#N/A,FALSE,"Hires";#N/A,#N/A,FALSE,"Assumptions"}</definedName>
    <definedName name="wrn.Staffing1_2_2" hidden="1">{#N/A,#N/A,FALSE,"Assessment";#N/A,#N/A,FALSE,"Staffing";#N/A,#N/A,FALSE,"Hires";#N/A,#N/A,FALSE,"Assumptions"}</definedName>
    <definedName name="wrn.Staffing1_2_3" hidden="1">{#N/A,#N/A,FALSE,"Assessment";#N/A,#N/A,FALSE,"Staffing";#N/A,#N/A,FALSE,"Hires";#N/A,#N/A,FALSE,"Assumptions"}</definedName>
    <definedName name="wrn.Staffing1_2_4" hidden="1">{#N/A,#N/A,FALSE,"Assessment";#N/A,#N/A,FALSE,"Staffing";#N/A,#N/A,FALSE,"Hires";#N/A,#N/A,FALSE,"Assumptions"}</definedName>
    <definedName name="wrn.Staffing1_2_5" hidden="1">{#N/A,#N/A,FALSE,"Assessment";#N/A,#N/A,FALSE,"Staffing";#N/A,#N/A,FALSE,"Hires";#N/A,#N/A,FALSE,"Assumptions"}</definedName>
    <definedName name="wrn.Staffing1_3" hidden="1">{#N/A,#N/A,FALSE,"Assessment";#N/A,#N/A,FALSE,"Staffing";#N/A,#N/A,FALSE,"Hires";#N/A,#N/A,FALSE,"Assumptions"}</definedName>
    <definedName name="wrn.Staffing1_3_1" hidden="1">{#N/A,#N/A,FALSE,"Assessment";#N/A,#N/A,FALSE,"Staffing";#N/A,#N/A,FALSE,"Hires";#N/A,#N/A,FALSE,"Assumptions"}</definedName>
    <definedName name="wrn.Staffing1_3_2" hidden="1">{#N/A,#N/A,FALSE,"Assessment";#N/A,#N/A,FALSE,"Staffing";#N/A,#N/A,FALSE,"Hires";#N/A,#N/A,FALSE,"Assumptions"}</definedName>
    <definedName name="wrn.Staffing1_3_3" hidden="1">{#N/A,#N/A,FALSE,"Assessment";#N/A,#N/A,FALSE,"Staffing";#N/A,#N/A,FALSE,"Hires";#N/A,#N/A,FALSE,"Assumptions"}</definedName>
    <definedName name="wrn.Staffing1_3_4" hidden="1">{#N/A,#N/A,FALSE,"Assessment";#N/A,#N/A,FALSE,"Staffing";#N/A,#N/A,FALSE,"Hires";#N/A,#N/A,FALSE,"Assumptions"}</definedName>
    <definedName name="wrn.Staffing1_3_5" hidden="1">{#N/A,#N/A,FALSE,"Assessment";#N/A,#N/A,FALSE,"Staffing";#N/A,#N/A,FALSE,"Hires";#N/A,#N/A,FALSE,"Assumptions"}</definedName>
    <definedName name="wrn.Staffing1_4" hidden="1">{#N/A,#N/A,FALSE,"Assessment";#N/A,#N/A,FALSE,"Staffing";#N/A,#N/A,FALSE,"Hires";#N/A,#N/A,FALSE,"Assumptions"}</definedName>
    <definedName name="wrn.Staffing1_4_1" hidden="1">{#N/A,#N/A,FALSE,"Assessment";#N/A,#N/A,FALSE,"Staffing";#N/A,#N/A,FALSE,"Hires";#N/A,#N/A,FALSE,"Assumptions"}</definedName>
    <definedName name="wrn.Staffing1_4_2" hidden="1">{#N/A,#N/A,FALSE,"Assessment";#N/A,#N/A,FALSE,"Staffing";#N/A,#N/A,FALSE,"Hires";#N/A,#N/A,FALSE,"Assumptions"}</definedName>
    <definedName name="wrn.Staffing1_4_3" hidden="1">{#N/A,#N/A,FALSE,"Assessment";#N/A,#N/A,FALSE,"Staffing";#N/A,#N/A,FALSE,"Hires";#N/A,#N/A,FALSE,"Assumptions"}</definedName>
    <definedName name="wrn.Staffing1_4_4" hidden="1">{#N/A,#N/A,FALSE,"Assessment";#N/A,#N/A,FALSE,"Staffing";#N/A,#N/A,FALSE,"Hires";#N/A,#N/A,FALSE,"Assumptions"}</definedName>
    <definedName name="wrn.Staffing1_4_5" hidden="1">{#N/A,#N/A,FALSE,"Assessment";#N/A,#N/A,FALSE,"Staffing";#N/A,#N/A,FALSE,"Hires";#N/A,#N/A,FALSE,"Assumptions"}</definedName>
    <definedName name="wrn.Staffing1_5" hidden="1">{#N/A,#N/A,FALSE,"Assessment";#N/A,#N/A,FALSE,"Staffing";#N/A,#N/A,FALSE,"Hires";#N/A,#N/A,FALSE,"Assumptions"}</definedName>
    <definedName name="wrn.Staffing1_5_1" hidden="1">{#N/A,#N/A,FALSE,"Assessment";#N/A,#N/A,FALSE,"Staffing";#N/A,#N/A,FALSE,"Hires";#N/A,#N/A,FALSE,"Assumptions"}</definedName>
    <definedName name="wrn.Staffing1_5_2" hidden="1">{#N/A,#N/A,FALSE,"Assessment";#N/A,#N/A,FALSE,"Staffing";#N/A,#N/A,FALSE,"Hires";#N/A,#N/A,FALSE,"Assumptions"}</definedName>
    <definedName name="wrn.Staffing1_5_3" hidden="1">{#N/A,#N/A,FALSE,"Assessment";#N/A,#N/A,FALSE,"Staffing";#N/A,#N/A,FALSE,"Hires";#N/A,#N/A,FALSE,"Assumptions"}</definedName>
    <definedName name="wrn.Staffing1_5_4" hidden="1">{#N/A,#N/A,FALSE,"Assessment";#N/A,#N/A,FALSE,"Staffing";#N/A,#N/A,FALSE,"Hires";#N/A,#N/A,FALSE,"Assumptions"}</definedName>
    <definedName name="wrn.Staffing1_5_5" hidden="1">{#N/A,#N/A,FALSE,"Assessment";#N/A,#N/A,FALSE,"Staffing";#N/A,#N/A,FALSE,"Hires";#N/A,#N/A,FALSE,"Assumptions"}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ard." hidden="1">{"Financials",#N/A,FALSE,"Financials";"AVP",#N/A,FALSE,"AVP";"DCF",#N/A,FALSE,"DCF";"CSC",#N/A,FALSE,"CSC";"Deal_Comp",#N/A,FALSE,"DealComp"}</definedName>
    <definedName name="wrn.Standard._.Forecast._.Report." hidden="1">{"StandardReport",#N/A,FALSE,"Forecast"}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." hidden="1">{#N/A,#N/A,FALSE,"Common Stock";#N/A,#N/A,FALSE,"Preferred A";#N/A,#N/A,FALSE,"Accretion A";#N/A,#N/A,FALSE,"Preferred B";#N/A,#N/A,FALSE,"Accretion B"}</definedName>
    <definedName name="wrn.STOCK._.VALUE." hidden="1">{#N/A,#N/A,FALSE,"Cover";#N/A,#N/A,FALSE,"TABLE 1";#N/A,#N/A,FALSE,"Table 2";#N/A,#N/A,FALSE,"TABLE 3";#N/A,#N/A,FALSE,"TABLES 4-6";#N/A,#N/A,FALSE,"TABLE 7";#N/A,#N/A,FALSE,"OS Share Detail"}</definedName>
    <definedName name="wrn.Structure." hidden="1">{#N/A,#N/A,FALSE,"Structure";#N/A,#N/A,FALSE,"Proj-Cal";#N/A,#N/A,FALSE,"Market"}</definedName>
    <definedName name="wrn.sum." hidden="1">{"Opsys",#N/A,FALSE,"NPV_OPsys";"NT",#N/A,FALSE,"NPV_NT";"DevP",#N/A,FALSE,"NPV_DevPdt";"Office",#N/A,FALSE,"NPV_Office"}</definedName>
    <definedName name="wrn.sum._.ops." hidden="1">{"schedule",#N/A,FALSE,"Sum Op's";"input area",#N/A,FALSE,"Sum Op's"}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Report." hidden="1">{"Summary",#N/A,FALSE,"Finmodel";"Financials",#N/A,FALSE,"Finmodel";"Division 1 Operations",#N/A,FALSE,"Finmodel"}</definedName>
    <definedName name="wrn.summary._.schedules." hidden="1">{"summary1",#N/A,FALSE,"Summary of Values";"summary2",#N/A,FALSE,"Summary of Values"}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1" hidden="1">{#N/A,#N/A,FALSE,"Summary";#N/A,#N/A,FALSE,"CF";#N/A,#N/A,FALSE,"P&amp;L";"summary",#N/A,FALSE,"Returns";#N/A,#N/A,FALSE,"BS";"summary",#N/A,FALSE,"Analysis";#N/A,#N/A,FALSE,"Assumptions"}</definedName>
    <definedName name="wrn.summary2" hidden="1">{#N/A,#N/A,FALSE,"Summary";#N/A,#N/A,FALSE,"CF";#N/A,#N/A,FALSE,"P&amp;L";"summary",#N/A,FALSE,"Returns";#N/A,#N/A,FALSE,"BS";"summary",#N/A,FALSE,"Analysis";#N/A,#N/A,FALSE,"Assumptions"}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Pgs._1" hidden="1">{#N/A,#N/A,FALSE,"CreditStat";#N/A,#N/A,FALSE,"SPbrkup";#N/A,#N/A,FALSE,"MerSPsyn";#N/A,#N/A,FALSE,"MerSPwKCsyn";#N/A,#N/A,FALSE,"MerSPwKCsyn (2)";#N/A,#N/A,FALSE,"CreditStat (2)"}</definedName>
    <definedName name="wrn.SummaryPgs._1_1" hidden="1">{#N/A,#N/A,FALSE,"CreditStat";#N/A,#N/A,FALSE,"SPbrkup";#N/A,#N/A,FALSE,"MerSPsyn";#N/A,#N/A,FALSE,"MerSPwKCsyn";#N/A,#N/A,FALSE,"MerSPwKCsyn (2)";#N/A,#N/A,FALSE,"CreditStat (2)"}</definedName>
    <definedName name="wrn.SummaryPgs._1_2" hidden="1">{#N/A,#N/A,FALSE,"CreditStat";#N/A,#N/A,FALSE,"SPbrkup";#N/A,#N/A,FALSE,"MerSPsyn";#N/A,#N/A,FALSE,"MerSPwKCsyn";#N/A,#N/A,FALSE,"MerSPwKCsyn (2)";#N/A,#N/A,FALSE,"CreditStat (2)"}</definedName>
    <definedName name="wrn.SummaryPgs._1_3" hidden="1">{#N/A,#N/A,FALSE,"CreditStat";#N/A,#N/A,FALSE,"SPbrkup";#N/A,#N/A,FALSE,"MerSPsyn";#N/A,#N/A,FALSE,"MerSPwKCsyn";#N/A,#N/A,FALSE,"MerSPwKCsyn (2)";#N/A,#N/A,FALSE,"CreditStat (2)"}</definedName>
    <definedName name="wrn.SummaryPgs._1_4" hidden="1">{#N/A,#N/A,FALSE,"CreditStat";#N/A,#N/A,FALSE,"SPbrkup";#N/A,#N/A,FALSE,"MerSPsyn";#N/A,#N/A,FALSE,"MerSPwKCsyn";#N/A,#N/A,FALSE,"MerSPwKCsyn (2)";#N/A,#N/A,FALSE,"CreditStat (2)"}</definedName>
    <definedName name="wrn.SummaryPgs._1_5" hidden="1">{#N/A,#N/A,FALSE,"CreditStat";#N/A,#N/A,FALSE,"SPbrkup";#N/A,#N/A,FALSE,"MerSPsyn";#N/A,#N/A,FALSE,"MerSPwKCsyn";#N/A,#N/A,FALSE,"MerSPwKCsyn (2)";#N/A,#N/A,FALSE,"CreditStat (2)"}</definedName>
    <definedName name="wrn.SummaryPgs._2" hidden="1">{#N/A,#N/A,FALSE,"CreditStat";#N/A,#N/A,FALSE,"SPbrkup";#N/A,#N/A,FALSE,"MerSPsyn";#N/A,#N/A,FALSE,"MerSPwKCsyn";#N/A,#N/A,FALSE,"MerSPwKCsyn (2)";#N/A,#N/A,FALSE,"CreditStat (2)"}</definedName>
    <definedName name="wrn.SummaryPgs._2_1" hidden="1">{#N/A,#N/A,FALSE,"CreditStat";#N/A,#N/A,FALSE,"SPbrkup";#N/A,#N/A,FALSE,"MerSPsyn";#N/A,#N/A,FALSE,"MerSPwKCsyn";#N/A,#N/A,FALSE,"MerSPwKCsyn (2)";#N/A,#N/A,FALSE,"CreditStat (2)"}</definedName>
    <definedName name="wrn.SummaryPgs._2_2" hidden="1">{#N/A,#N/A,FALSE,"CreditStat";#N/A,#N/A,FALSE,"SPbrkup";#N/A,#N/A,FALSE,"MerSPsyn";#N/A,#N/A,FALSE,"MerSPwKCsyn";#N/A,#N/A,FALSE,"MerSPwKCsyn (2)";#N/A,#N/A,FALSE,"CreditStat (2)"}</definedName>
    <definedName name="wrn.SummaryPgs._2_3" hidden="1">{#N/A,#N/A,FALSE,"CreditStat";#N/A,#N/A,FALSE,"SPbrkup";#N/A,#N/A,FALSE,"MerSPsyn";#N/A,#N/A,FALSE,"MerSPwKCsyn";#N/A,#N/A,FALSE,"MerSPwKCsyn (2)";#N/A,#N/A,FALSE,"CreditStat (2)"}</definedName>
    <definedName name="wrn.SummaryPgs._2_4" hidden="1">{#N/A,#N/A,FALSE,"CreditStat";#N/A,#N/A,FALSE,"SPbrkup";#N/A,#N/A,FALSE,"MerSPsyn";#N/A,#N/A,FALSE,"MerSPwKCsyn";#N/A,#N/A,FALSE,"MerSPwKCsyn (2)";#N/A,#N/A,FALSE,"CreditStat (2)"}</definedName>
    <definedName name="wrn.SummaryPgs._2_5" hidden="1">{#N/A,#N/A,FALSE,"CreditStat";#N/A,#N/A,FALSE,"SPbrkup";#N/A,#N/A,FALSE,"MerSPsyn";#N/A,#N/A,FALSE,"MerSPwKCsyn";#N/A,#N/A,FALSE,"MerSPwKCsyn (2)";#N/A,#N/A,FALSE,"CreditStat (2)"}</definedName>
    <definedName name="wrn.SummaryPgs._3" hidden="1">{#N/A,#N/A,FALSE,"CreditStat";#N/A,#N/A,FALSE,"SPbrkup";#N/A,#N/A,FALSE,"MerSPsyn";#N/A,#N/A,FALSE,"MerSPwKCsyn";#N/A,#N/A,FALSE,"MerSPwKCsyn (2)";#N/A,#N/A,FALSE,"CreditStat (2)"}</definedName>
    <definedName name="wrn.SummaryPgs._3_1" hidden="1">{#N/A,#N/A,FALSE,"CreditStat";#N/A,#N/A,FALSE,"SPbrkup";#N/A,#N/A,FALSE,"MerSPsyn";#N/A,#N/A,FALSE,"MerSPwKCsyn";#N/A,#N/A,FALSE,"MerSPwKCsyn (2)";#N/A,#N/A,FALSE,"CreditStat (2)"}</definedName>
    <definedName name="wrn.SummaryPgs._3_2" hidden="1">{#N/A,#N/A,FALSE,"CreditStat";#N/A,#N/A,FALSE,"SPbrkup";#N/A,#N/A,FALSE,"MerSPsyn";#N/A,#N/A,FALSE,"MerSPwKCsyn";#N/A,#N/A,FALSE,"MerSPwKCsyn (2)";#N/A,#N/A,FALSE,"CreditStat (2)"}</definedName>
    <definedName name="wrn.SummaryPgs._3_3" hidden="1">{#N/A,#N/A,FALSE,"CreditStat";#N/A,#N/A,FALSE,"SPbrkup";#N/A,#N/A,FALSE,"MerSPsyn";#N/A,#N/A,FALSE,"MerSPwKCsyn";#N/A,#N/A,FALSE,"MerSPwKCsyn (2)";#N/A,#N/A,FALSE,"CreditStat (2)"}</definedName>
    <definedName name="wrn.SummaryPgs._3_4" hidden="1">{#N/A,#N/A,FALSE,"CreditStat";#N/A,#N/A,FALSE,"SPbrkup";#N/A,#N/A,FALSE,"MerSPsyn";#N/A,#N/A,FALSE,"MerSPwKCsyn";#N/A,#N/A,FALSE,"MerSPwKCsyn (2)";#N/A,#N/A,FALSE,"CreditStat (2)"}</definedName>
    <definedName name="wrn.SummaryPgs._3_5" hidden="1">{#N/A,#N/A,FALSE,"CreditStat";#N/A,#N/A,FALSE,"SPbrkup";#N/A,#N/A,FALSE,"MerSPsyn";#N/A,#N/A,FALSE,"MerSPwKCsyn";#N/A,#N/A,FALSE,"MerSPwKCsyn (2)";#N/A,#N/A,FALSE,"CreditStat (2)"}</definedName>
    <definedName name="wrn.SummaryPgs._4" hidden="1">{#N/A,#N/A,FALSE,"CreditStat";#N/A,#N/A,FALSE,"SPbrkup";#N/A,#N/A,FALSE,"MerSPsyn";#N/A,#N/A,FALSE,"MerSPwKCsyn";#N/A,#N/A,FALSE,"MerSPwKCsyn (2)";#N/A,#N/A,FALSE,"CreditStat (2)"}</definedName>
    <definedName name="wrn.SummaryPgs._4_1" hidden="1">{#N/A,#N/A,FALSE,"CreditStat";#N/A,#N/A,FALSE,"SPbrkup";#N/A,#N/A,FALSE,"MerSPsyn";#N/A,#N/A,FALSE,"MerSPwKCsyn";#N/A,#N/A,FALSE,"MerSPwKCsyn (2)";#N/A,#N/A,FALSE,"CreditStat (2)"}</definedName>
    <definedName name="wrn.SummaryPgs._4_2" hidden="1">{#N/A,#N/A,FALSE,"CreditStat";#N/A,#N/A,FALSE,"SPbrkup";#N/A,#N/A,FALSE,"MerSPsyn";#N/A,#N/A,FALSE,"MerSPwKCsyn";#N/A,#N/A,FALSE,"MerSPwKCsyn (2)";#N/A,#N/A,FALSE,"CreditStat (2)"}</definedName>
    <definedName name="wrn.SummaryPgs._4_3" hidden="1">{#N/A,#N/A,FALSE,"CreditStat";#N/A,#N/A,FALSE,"SPbrkup";#N/A,#N/A,FALSE,"MerSPsyn";#N/A,#N/A,FALSE,"MerSPwKCsyn";#N/A,#N/A,FALSE,"MerSPwKCsyn (2)";#N/A,#N/A,FALSE,"CreditStat (2)"}</definedName>
    <definedName name="wrn.SummaryPgs._4_4" hidden="1">{#N/A,#N/A,FALSE,"CreditStat";#N/A,#N/A,FALSE,"SPbrkup";#N/A,#N/A,FALSE,"MerSPsyn";#N/A,#N/A,FALSE,"MerSPwKCsyn";#N/A,#N/A,FALSE,"MerSPwKCsyn (2)";#N/A,#N/A,FALSE,"CreditStat (2)"}</definedName>
    <definedName name="wrn.SummaryPgs._4_5" hidden="1">{#N/A,#N/A,FALSE,"CreditStat";#N/A,#N/A,FALSE,"SPbrkup";#N/A,#N/A,FALSE,"MerSPsyn";#N/A,#N/A,FALSE,"MerSPwKCsyn";#N/A,#N/A,FALSE,"MerSPwKCsyn (2)";#N/A,#N/A,FALSE,"CreditStat (2)"}</definedName>
    <definedName name="wrn.SummaryPgs._5" hidden="1">{#N/A,#N/A,FALSE,"CreditStat";#N/A,#N/A,FALSE,"SPbrkup";#N/A,#N/A,FALSE,"MerSPsyn";#N/A,#N/A,FALSE,"MerSPwKCsyn";#N/A,#N/A,FALSE,"MerSPwKCsyn (2)";#N/A,#N/A,FALSE,"CreditStat (2)"}</definedName>
    <definedName name="wrn.SummaryPgs._5_1" hidden="1">{#N/A,#N/A,FALSE,"CreditStat";#N/A,#N/A,FALSE,"SPbrkup";#N/A,#N/A,FALSE,"MerSPsyn";#N/A,#N/A,FALSE,"MerSPwKCsyn";#N/A,#N/A,FALSE,"MerSPwKCsyn (2)";#N/A,#N/A,FALSE,"CreditStat (2)"}</definedName>
    <definedName name="wrn.SummaryPgs._5_2" hidden="1">{#N/A,#N/A,FALSE,"CreditStat";#N/A,#N/A,FALSE,"SPbrkup";#N/A,#N/A,FALSE,"MerSPsyn";#N/A,#N/A,FALSE,"MerSPwKCsyn";#N/A,#N/A,FALSE,"MerSPwKCsyn (2)";#N/A,#N/A,FALSE,"CreditStat (2)"}</definedName>
    <definedName name="wrn.SummaryPgs._5_3" hidden="1">{#N/A,#N/A,FALSE,"CreditStat";#N/A,#N/A,FALSE,"SPbrkup";#N/A,#N/A,FALSE,"MerSPsyn";#N/A,#N/A,FALSE,"MerSPwKCsyn";#N/A,#N/A,FALSE,"MerSPwKCsyn (2)";#N/A,#N/A,FALSE,"CreditStat (2)"}</definedName>
    <definedName name="wrn.SummaryPgs._5_4" hidden="1">{#N/A,#N/A,FALSE,"CreditStat";#N/A,#N/A,FALSE,"SPbrkup";#N/A,#N/A,FALSE,"MerSPsyn";#N/A,#N/A,FALSE,"MerSPwKCsyn";#N/A,#N/A,FALSE,"MerSPwKCsyn (2)";#N/A,#N/A,FALSE,"CreditStat (2)"}</definedName>
    <definedName name="wrn.SummaryPgs._5_5" hidden="1">{#N/A,#N/A,FALSE,"CreditStat";#N/A,#N/A,FALSE,"SPbrkup";#N/A,#N/A,FALSE,"MerSPsyn";#N/A,#N/A,FALSE,"MerSPwKCsyn";#N/A,#N/A,FALSE,"MerSPwKCsyn (2)";#N/A,#N/A,FALSE,"CreditStat (2)"}</definedName>
    <definedName name="wrn.SUMNPV." hidden="1">{"Sumnpv",#N/A,FALSE,"List"}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lemental_Reports." hidden="1">{#N/A,#N/A,FALSE,"Report Data";#N/A,#N/A,FALSE,"COMP POOL";#N/A,#N/A,FALSE,"COMP POOL NB95";#N/A,#N/A,FALSE,"COMP POOL NB94"}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&amp; Cash Q&amp;A ";#N/A,#N/A,FALSE,"A-P Agings";#N/A,#N/A,FALSE,"Notes Payable";#N/A,#N/A,FALSE,"BS";#N/A,#N/A,FALSE,"BS COMMENTS";#N/A,#N/A,FALSE,"P&amp;L";#N/A,#N/A,FALSE,"P&amp;L COMMENTS";#N/A,#N/A,FALSE,"A-R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t_cash." hidden="1">{"cash_tes",#N/A,FALSE,"dec95cr.xls"}</definedName>
    <definedName name="wrn.Tables." hidden="1">{"view1",#N/A,FALSE,"Tables";"view2",#N/A,FALSE,"Tables";"view3",#N/A,FALSE,"Tables"}</definedName>
    <definedName name="wrn.Target." hidden="1">{"e_Target Assumptions",#N/A,FALSE,"Financials";"f_Target Income Statement",#N/A,FALSE,"Financials";"g_Target Balance Sheet",#N/A,FALSE,"Financials";"h_Target Cashflow Statement",#N/A,FALSE,"Financials"}</definedName>
    <definedName name="wrn.TARGET._.DCF.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2" hidden="1">{"targetdcf",#N/A,FALSE,"Merger consequences";"TARGETASSU",#N/A,FALSE,"Merger consequences";"TERMINAL VALUE",#N/A,FALSE,"Merger consequences"}</definedName>
    <definedName name="wrn.TARGET._.DCF._3" hidden="1">{"targetdcf",#N/A,FALSE,"Merger consequences";"TARGETASSU",#N/A,FALSE,"Merger consequences";"TERMINAL VALUE",#N/A,FALSE,"Merger consequences"}</definedName>
    <definedName name="wrn.TARGET._.DCF._4" hidden="1">{"targetdcf",#N/A,FALSE,"Merger consequences";"TARGETASSU",#N/A,FALSE,"Merger consequences";"TERMINAL VALUE",#N/A,FALSE,"Merger consequences"}</definedName>
    <definedName name="wrn.TARGET._.DCF._5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._1" hidden="1">{"e_Target Assumptions",#N/A,FALSE,"Financials";"f_Target Income Statement",#N/A,FALSE,"Financials";"g_Target Balance Sheet",#N/A,FALSE,"Financials";"h_Target Cashflow Statement",#N/A,FALSE,"Financials"}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._.Schedules." hidden="1">{#N/A,#N/A,FALSE,"106";#N/A,#N/A,FALSE,"103D";#N/A,#N/A,FALSE,"107A"}</definedName>
    <definedName name="wrn.Taxes." hidden="1">{"Def Tax Long",#N/A,TRUE,"Financials";"Def Tax Short",#N/A,TRUE,"Financials";"Cons Tax Sched",#N/A,TRUE,"Financials"}</definedName>
    <definedName name="wrn.tcs2." hidden="1">{"tcs1",#N/A,FALSE,"Contra Patch"}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RMINAL._.VALUE." hidden="1">{"terminal value",#N/A,FALSE,"TV_Payback"}</definedName>
    <definedName name="wrn.Test." hidden="1">{#N/A,#N/A,FALSE,"Availability";#N/A,#N/A,FALSE,"Loan Stats";#N/A,#N/A,FALSE,"Clltrl Ln Smmry";#N/A,#N/A,FALSE,"AR Stats";#N/A,#N/A,FALSE,"AR Sum";#N/A,#N/A,FALSE,"Recs";#N/A,#N/A,FALSE,"Ship,CM Rev"}</definedName>
    <definedName name="wrn.test._1" hidden="1">{"test2",#N/A,TRUE,"Prices"}</definedName>
    <definedName name="wrn.test._1_1" hidden="1">{"test2",#N/A,TRUE,"Prices"}</definedName>
    <definedName name="wrn.test._1_2" hidden="1">{"test2",#N/A,TRUE,"Prices"}</definedName>
    <definedName name="wrn.test._1_3" hidden="1">{"test2",#N/A,TRUE,"Prices"}</definedName>
    <definedName name="wrn.test._1_4" hidden="1">{"test2",#N/A,TRUE,"Prices"}</definedName>
    <definedName name="wrn.test._1_5" hidden="1">{"test2",#N/A,TRUE,"Prices"}</definedName>
    <definedName name="wrn.test._2" hidden="1">{"test2",#N/A,TRUE,"Prices"}</definedName>
    <definedName name="wrn.test._2_1" hidden="1">{"test2",#N/A,TRUE,"Prices"}</definedName>
    <definedName name="wrn.test._2_2" hidden="1">{"test2",#N/A,TRUE,"Prices"}</definedName>
    <definedName name="wrn.test._2_3" hidden="1">{"test2",#N/A,TRUE,"Prices"}</definedName>
    <definedName name="wrn.test._2_4" hidden="1">{"test2",#N/A,TRUE,"Prices"}</definedName>
    <definedName name="wrn.test._2_5" hidden="1">{"test2",#N/A,TRUE,"Prices"}</definedName>
    <definedName name="wrn.test._3" hidden="1">{"test2",#N/A,TRUE,"Prices"}</definedName>
    <definedName name="wrn.test._3_1" hidden="1">{"test2",#N/A,TRUE,"Prices"}</definedName>
    <definedName name="wrn.test._3_2" hidden="1">{"test2",#N/A,TRUE,"Prices"}</definedName>
    <definedName name="wrn.test._3_3" hidden="1">{"test2",#N/A,TRUE,"Prices"}</definedName>
    <definedName name="wrn.test._3_4" hidden="1">{"test2",#N/A,TRUE,"Prices"}</definedName>
    <definedName name="wrn.test._3_5" hidden="1">{"test2",#N/A,TRUE,"Prices"}</definedName>
    <definedName name="wrn.test._4" hidden="1">{"test2",#N/A,TRUE,"Prices"}</definedName>
    <definedName name="wrn.test._4_1" hidden="1">{"test2",#N/A,TRUE,"Prices"}</definedName>
    <definedName name="wrn.test._4_2" hidden="1">{"test2",#N/A,TRUE,"Prices"}</definedName>
    <definedName name="wrn.test._4_3" hidden="1">{"test2",#N/A,TRUE,"Prices"}</definedName>
    <definedName name="wrn.test._4_4" hidden="1">{"test2",#N/A,TRUE,"Prices"}</definedName>
    <definedName name="wrn.test._4_5" hidden="1">{"test2",#N/A,TRUE,"Prices"}</definedName>
    <definedName name="wrn.test._5" hidden="1">{"test2",#N/A,TRUE,"Prices"}</definedName>
    <definedName name="wrn.test._5_1" hidden="1">{"test2",#N/A,TRUE,"Prices"}</definedName>
    <definedName name="wrn.test._5_2" hidden="1">{"test2",#N/A,TRUE,"Prices"}</definedName>
    <definedName name="wrn.test._5_3" hidden="1">{"test2",#N/A,TRUE,"Prices"}</definedName>
    <definedName name="wrn.test._5_4" hidden="1">{"test2",#N/A,TRUE,"Prices"}</definedName>
    <definedName name="wrn.test._5_5" hidden="1">{"test2",#N/A,TRUE,"Prices"}</definedName>
    <definedName name="wrn.test1." hidden="1">{"Income Statement",#N/A,FALSE,"CFMODEL";"Balance Sheet",#N/A,FALSE,"CFMODEL"}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estRep." hidden="1">{"Test",#N/A,FALSE,"Index";#N/A,"RISK",FALSE,"MarketProjection"}</definedName>
    <definedName name="wrn.TestRep._1" hidden="1">{"Test",#N/A,FALSE,"Index";#N/A,"RISK",FALSE,"MarketProjection"}</definedName>
    <definedName name="wrn.Textron.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 hidden="1">{"CSheet",#N/A,FALSE,"C";"SmCap",#N/A,FALSE,"VAL1";"GulfCoast",#N/A,FALSE,"VAL1";"nav",#N/A,FALSE,"NAV";"Summary",#N/A,FALSE,"NAV"}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ee">{"EVA",#N/A,FALSE,"EVA";"WACC",#N/A,FALSE,"WACC"}</definedName>
    <definedName name="wrn.Titanium._.Report.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bsum._1_1" hidden="1">{"income",#N/A,FALSE,"TOBACCO";"value",#N/A,FALSE,"TOBACCO";"assum1",#N/A,FALSE,"TOBACCO"}</definedName>
    <definedName name="wrn.tobsum._1_2" hidden="1">{"income",#N/A,FALSE,"TOBACCO";"value",#N/A,FALSE,"TOBACCO";"assum1",#N/A,FALSE,"TOBACCO"}</definedName>
    <definedName name="wrn.tobsum._1_3" hidden="1">{"income",#N/A,FALSE,"TOBACCO";"value",#N/A,FALSE,"TOBACCO";"assum1",#N/A,FALSE,"TOBACCO"}</definedName>
    <definedName name="wrn.tobsum._1_4" hidden="1">{"income",#N/A,FALSE,"TOBACCO";"value",#N/A,FALSE,"TOBACCO";"assum1",#N/A,FALSE,"TOBACCO"}</definedName>
    <definedName name="wrn.tobsum._1_5" hidden="1">{"income",#N/A,FALSE,"TOBACCO";"value",#N/A,FALSE,"TOBACCO";"assum1",#N/A,FALSE,"TOBACCO"}</definedName>
    <definedName name="wrn.tobsum._2" hidden="1">{"income",#N/A,FALSE,"TOBACCO";"value",#N/A,FALSE,"TOBACCO";"assum1",#N/A,FALSE,"TOBACCO"}</definedName>
    <definedName name="wrn.tobsum._2_1" hidden="1">{"income",#N/A,FALSE,"TOBACCO";"value",#N/A,FALSE,"TOBACCO";"assum1",#N/A,FALSE,"TOBACCO"}</definedName>
    <definedName name="wrn.tobsum._2_2" hidden="1">{"income",#N/A,FALSE,"TOBACCO";"value",#N/A,FALSE,"TOBACCO";"assum1",#N/A,FALSE,"TOBACCO"}</definedName>
    <definedName name="wrn.tobsum._2_3" hidden="1">{"income",#N/A,FALSE,"TOBACCO";"value",#N/A,FALSE,"TOBACCO";"assum1",#N/A,FALSE,"TOBACCO"}</definedName>
    <definedName name="wrn.tobsum._2_4" hidden="1">{"income",#N/A,FALSE,"TOBACCO";"value",#N/A,FALSE,"TOBACCO";"assum1",#N/A,FALSE,"TOBACCO"}</definedName>
    <definedName name="wrn.tobsum._2_5" hidden="1">{"income",#N/A,FALSE,"TOBACCO";"value",#N/A,FALSE,"TOBACCO";"assum1",#N/A,FALSE,"TOBACCO"}</definedName>
    <definedName name="wrn.tobsum._3" hidden="1">{"income",#N/A,FALSE,"TOBACCO";"value",#N/A,FALSE,"TOBACCO";"assum1",#N/A,FALSE,"TOBACCO"}</definedName>
    <definedName name="wrn.tobsum._3_1" hidden="1">{"income",#N/A,FALSE,"TOBACCO";"value",#N/A,FALSE,"TOBACCO";"assum1",#N/A,FALSE,"TOBACCO"}</definedName>
    <definedName name="wrn.tobsum._3_2" hidden="1">{"income",#N/A,FALSE,"TOBACCO";"value",#N/A,FALSE,"TOBACCO";"assum1",#N/A,FALSE,"TOBACCO"}</definedName>
    <definedName name="wrn.tobsum._3_3" hidden="1">{"income",#N/A,FALSE,"TOBACCO";"value",#N/A,FALSE,"TOBACCO";"assum1",#N/A,FALSE,"TOBACCO"}</definedName>
    <definedName name="wrn.tobsum._3_4" hidden="1">{"income",#N/A,FALSE,"TOBACCO";"value",#N/A,FALSE,"TOBACCO";"assum1",#N/A,FALSE,"TOBACCO"}</definedName>
    <definedName name="wrn.tobsum._3_5" hidden="1">{"income",#N/A,FALSE,"TOBACCO";"value",#N/A,FALSE,"TOBACCO";"assum1",#N/A,FALSE,"TOBACCO"}</definedName>
    <definedName name="wrn.tobsum._4" hidden="1">{"income",#N/A,FALSE,"TOBACCO";"value",#N/A,FALSE,"TOBACCO";"assum1",#N/A,FALSE,"TOBACCO"}</definedName>
    <definedName name="wrn.tobsum._4_1" hidden="1">{"income",#N/A,FALSE,"TOBACCO";"value",#N/A,FALSE,"TOBACCO";"assum1",#N/A,FALSE,"TOBACCO"}</definedName>
    <definedName name="wrn.tobsum._4_2" hidden="1">{"income",#N/A,FALSE,"TOBACCO";"value",#N/A,FALSE,"TOBACCO";"assum1",#N/A,FALSE,"TOBACCO"}</definedName>
    <definedName name="wrn.tobsum._4_3" hidden="1">{"income",#N/A,FALSE,"TOBACCO";"value",#N/A,FALSE,"TOBACCO";"assum1",#N/A,FALSE,"TOBACCO"}</definedName>
    <definedName name="wrn.tobsum._4_4" hidden="1">{"income",#N/A,FALSE,"TOBACCO";"value",#N/A,FALSE,"TOBACCO";"assum1",#N/A,FALSE,"TOBACCO"}</definedName>
    <definedName name="wrn.tobsum._4_5" hidden="1">{"income",#N/A,FALSE,"TOBACCO";"value",#N/A,FALSE,"TOBACCO";"assum1",#N/A,FALSE,"TOBACCO"}</definedName>
    <definedName name="wrn.tobsum._5" hidden="1">{"income",#N/A,FALSE,"TOBACCO";"value",#N/A,FALSE,"TOBACCO";"assum1",#N/A,FALSE,"TOBACCO"}</definedName>
    <definedName name="wrn.tobsum._5_1" hidden="1">{"income",#N/A,FALSE,"TOBACCO";"value",#N/A,FALSE,"TOBACCO";"assum1",#N/A,FALSE,"TOBACCO"}</definedName>
    <definedName name="wrn.tobsum._5_2" hidden="1">{"income",#N/A,FALSE,"TOBACCO";"value",#N/A,FALSE,"TOBACCO";"assum1",#N/A,FALSE,"TOBACCO"}</definedName>
    <definedName name="wrn.tobsum._5_3" hidden="1">{"income",#N/A,FALSE,"TOBACCO";"value",#N/A,FALSE,"TOBACCO";"assum1",#N/A,FALSE,"TOBACCO"}</definedName>
    <definedName name="wrn.tobsum._5_4" hidden="1">{"income",#N/A,FALSE,"TOBACCO";"value",#N/A,FALSE,"TOBACCO";"assum1",#N/A,FALSE,"TOBACCO"}</definedName>
    <definedName name="wrn.tobsum._5_5" hidden="1">{"income",#N/A,FALSE,"TOBACCO";"value",#N/A,FALSE,"TOBACCO";"assum1",#N/A,FALSE,"TOBACCO"}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hidden="1">{#N/A,"TCHEM",FALSE,"BSHIST.XLS"}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hidden="1">{#N/A,#N/A,FALSE,"2003_Input - P&amp;L"}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FF." hidden="1">{"ESPAÑA_FF",#N/A,FALSE,"IBERICO";"PORTUGAL_FF",#N/A,FALSE,"IBERICO";"IBERICO_FF",#N/A,FALSE,"IBERICO"}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r." hidden="1">{"Totax",#N/A,FALSE,"Sheet1";#N/A,#N/A,FALSE,"Law Output"}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_imprimer.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WNSHIP." hidden="1">{#N/A,#N/A,FALSE,"TOWNSHIP"}</definedName>
    <definedName name="wrn.Track." hidden="1">{#N/A,#N/A,FALSE,"Inc Stmt";#N/A,#N/A,FALSE,"Indirect Costs";#N/A,#N/A,FALSE,"Capital"}</definedName>
    <definedName name="wrn.trademark._.and._.trade._.name." hidden="1">{"trademark1",#N/A,FALSE,"Trademark(s) and Trade Name(s)"}</definedName>
    <definedName name="wrn.Trading._.Summary." hidden="1">{#N/A,#N/A,FALSE,"Trading Summary"}</definedName>
    <definedName name="wrn.Trail._.Balance._.P.N.." hidden="1">{"Trail balance - P.N.",#N/A,FALSE,"Gilat Israel Trial balance"}</definedName>
    <definedName name="wrn.trans._.sum." hidden="1">{"trans assumptions",#N/A,FALSE,"Merger";"trans accretion",#N/A,FALSE,"Merger"}</definedName>
    <definedName name="wrn.Transfer._.Hose._.Mktg." hidden="1">{#N/A,#N/A,FALSE,"Contents";#N/A,#N/A,FALSE,"H &amp; C Mission";#N/A,#N/A,FALSE,"Gates Grp Enterprise Objectives";#N/A,#N/A,FALSE,"H &amp; C Objectives";#N/A,#N/A,FALSE,"SBU Definition (NAO US)";#N/A,#N/A,FALSE,"App A (US Transfer Hose)";#N/A,#N/A,FALSE,"1.2SP (US Transfer Hose)";#N/A,#N/A,FALSE,"5SP (US Transfer Hose)";#N/A,#N/A,FALSE,"6SP-1 (US Transfer Hose)";#N/A,#N/A,FALSE,"6SP-2 (US Transfer Hose)";#N/A,#N/A,FALSE,"Bridge (US Transfer Hose)";#N/A,#N/A,FALSE,"13SP (US Transfer Hose)";#N/A,#N/A,FALSE,"4SP (US Transfer Hose)";#N/A,#N/A,FALSE,"1.1SP (US Transfer Hose)";#N/A,#N/A,FALSE,"3.1SP (US Transfer Hose)";#N/A,#N/A,FALSE,"2SP #1 (US Transfer Hose)";#N/A,#N/A,FALSE,"2SP #2 (US Transfer Hose)";#N/A,#N/A,FALSE,"2SP #3 (US Transfer Hose)";#N/A,#N/A,FALSE,"2.1SP (US Transfer Hose)";#N/A,#N/A,FALSE,"3SP (US Transfer Hose)";#N/A,#N/A,FALSE,"Sales By Product and NSB Mkt"}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ansPrcd_123._1_1" hidden="1">{#N/A,#N/A,TRUE,"TransPrcd 1";#N/A,#N/A,TRUE,"TransPrcd 2";#N/A,#N/A,TRUE,"TransPrcd 3"}</definedName>
    <definedName name="wrn.TransPrcd_123._1_2" hidden="1">{#N/A,#N/A,TRUE,"TransPrcd 1";#N/A,#N/A,TRUE,"TransPrcd 2";#N/A,#N/A,TRUE,"TransPrcd 3"}</definedName>
    <definedName name="wrn.TransPrcd_123._1_3" hidden="1">{#N/A,#N/A,TRUE,"TransPrcd 1";#N/A,#N/A,TRUE,"TransPrcd 2";#N/A,#N/A,TRUE,"TransPrcd 3"}</definedName>
    <definedName name="wrn.TransPrcd_123._1_4" hidden="1">{#N/A,#N/A,TRUE,"TransPrcd 1";#N/A,#N/A,TRUE,"TransPrcd 2";#N/A,#N/A,TRUE,"TransPrcd 3"}</definedName>
    <definedName name="wrn.TransPrcd_123._1_5" hidden="1">{#N/A,#N/A,TRUE,"TransPrcd 1";#N/A,#N/A,TRUE,"TransPrcd 2";#N/A,#N/A,TRUE,"TransPrcd 3"}</definedName>
    <definedName name="wrn.TransPrcd_123._2" hidden="1">{#N/A,#N/A,TRUE,"TransPrcd 1";#N/A,#N/A,TRUE,"TransPrcd 2";#N/A,#N/A,TRUE,"TransPrcd 3"}</definedName>
    <definedName name="wrn.TransPrcd_123._2_1" hidden="1">{#N/A,#N/A,TRUE,"TransPrcd 1";#N/A,#N/A,TRUE,"TransPrcd 2";#N/A,#N/A,TRUE,"TransPrcd 3"}</definedName>
    <definedName name="wrn.TransPrcd_123._2_2" hidden="1">{#N/A,#N/A,TRUE,"TransPrcd 1";#N/A,#N/A,TRUE,"TransPrcd 2";#N/A,#N/A,TRUE,"TransPrcd 3"}</definedName>
    <definedName name="wrn.TransPrcd_123._2_3" hidden="1">{#N/A,#N/A,TRUE,"TransPrcd 1";#N/A,#N/A,TRUE,"TransPrcd 2";#N/A,#N/A,TRUE,"TransPrcd 3"}</definedName>
    <definedName name="wrn.TransPrcd_123._2_4" hidden="1">{#N/A,#N/A,TRUE,"TransPrcd 1";#N/A,#N/A,TRUE,"TransPrcd 2";#N/A,#N/A,TRUE,"TransPrcd 3"}</definedName>
    <definedName name="wrn.TransPrcd_123._2_5" hidden="1">{#N/A,#N/A,TRUE,"TransPrcd 1";#N/A,#N/A,TRUE,"TransPrcd 2";#N/A,#N/A,TRUE,"TransPrcd 3"}</definedName>
    <definedName name="wrn.TransPrcd_123._3" hidden="1">{#N/A,#N/A,TRUE,"TransPrcd 1";#N/A,#N/A,TRUE,"TransPrcd 2";#N/A,#N/A,TRUE,"TransPrcd 3"}</definedName>
    <definedName name="wrn.TransPrcd_123._3_1" hidden="1">{#N/A,#N/A,TRUE,"TransPrcd 1";#N/A,#N/A,TRUE,"TransPrcd 2";#N/A,#N/A,TRUE,"TransPrcd 3"}</definedName>
    <definedName name="wrn.TransPrcd_123._3_2" hidden="1">{#N/A,#N/A,TRUE,"TransPrcd 1";#N/A,#N/A,TRUE,"TransPrcd 2";#N/A,#N/A,TRUE,"TransPrcd 3"}</definedName>
    <definedName name="wrn.TransPrcd_123._3_3" hidden="1">{#N/A,#N/A,TRUE,"TransPrcd 1";#N/A,#N/A,TRUE,"TransPrcd 2";#N/A,#N/A,TRUE,"TransPrcd 3"}</definedName>
    <definedName name="wrn.TransPrcd_123._3_4" hidden="1">{#N/A,#N/A,TRUE,"TransPrcd 1";#N/A,#N/A,TRUE,"TransPrcd 2";#N/A,#N/A,TRUE,"TransPrcd 3"}</definedName>
    <definedName name="wrn.TransPrcd_123._3_5" hidden="1">{#N/A,#N/A,TRUE,"TransPrcd 1";#N/A,#N/A,TRUE,"TransPrcd 2";#N/A,#N/A,TRUE,"TransPrcd 3"}</definedName>
    <definedName name="wrn.TransPrcd_123._4" hidden="1">{#N/A,#N/A,TRUE,"TransPrcd 1";#N/A,#N/A,TRUE,"TransPrcd 2";#N/A,#N/A,TRUE,"TransPrcd 3"}</definedName>
    <definedName name="wrn.TransPrcd_123._4_1" hidden="1">{#N/A,#N/A,TRUE,"TransPrcd 1";#N/A,#N/A,TRUE,"TransPrcd 2";#N/A,#N/A,TRUE,"TransPrcd 3"}</definedName>
    <definedName name="wrn.TransPrcd_123._4_2" hidden="1">{#N/A,#N/A,TRUE,"TransPrcd 1";#N/A,#N/A,TRUE,"TransPrcd 2";#N/A,#N/A,TRUE,"TransPrcd 3"}</definedName>
    <definedName name="wrn.TransPrcd_123._4_3" hidden="1">{#N/A,#N/A,TRUE,"TransPrcd 1";#N/A,#N/A,TRUE,"TransPrcd 2";#N/A,#N/A,TRUE,"TransPrcd 3"}</definedName>
    <definedName name="wrn.TransPrcd_123._4_4" hidden="1">{#N/A,#N/A,TRUE,"TransPrcd 1";#N/A,#N/A,TRUE,"TransPrcd 2";#N/A,#N/A,TRUE,"TransPrcd 3"}</definedName>
    <definedName name="wrn.TransPrcd_123._4_5" hidden="1">{#N/A,#N/A,TRUE,"TransPrcd 1";#N/A,#N/A,TRUE,"TransPrcd 2";#N/A,#N/A,TRUE,"TransPrcd 3"}</definedName>
    <definedName name="wrn.TransPrcd_123._5" hidden="1">{#N/A,#N/A,TRUE,"TransPrcd 1";#N/A,#N/A,TRUE,"TransPrcd 2";#N/A,#N/A,TRUE,"TransPrcd 3"}</definedName>
    <definedName name="wrn.TransPrcd_123._5_1" hidden="1">{#N/A,#N/A,TRUE,"TransPrcd 1";#N/A,#N/A,TRUE,"TransPrcd 2";#N/A,#N/A,TRUE,"TransPrcd 3"}</definedName>
    <definedName name="wrn.TransPrcd_123._5_2" hidden="1">{#N/A,#N/A,TRUE,"TransPrcd 1";#N/A,#N/A,TRUE,"TransPrcd 2";#N/A,#N/A,TRUE,"TransPrcd 3"}</definedName>
    <definedName name="wrn.TransPrcd_123._5_3" hidden="1">{#N/A,#N/A,TRUE,"TransPrcd 1";#N/A,#N/A,TRUE,"TransPrcd 2";#N/A,#N/A,TRUE,"TransPrcd 3"}</definedName>
    <definedName name="wrn.TransPrcd_123._5_4" hidden="1">{#N/A,#N/A,TRUE,"TransPrcd 1";#N/A,#N/A,TRUE,"TransPrcd 2";#N/A,#N/A,TRUE,"TransPrcd 3"}</definedName>
    <definedName name="wrn.TransPrcd_123._5_5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s.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ial._.Balance." hidden="1">{"cash",#N/A,FALSE,"A"}</definedName>
    <definedName name="wrn.Triangles.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mestral." hidden="1">{"Portada",#N/A,FALSE,"Pres";"PL",#N/A,FALSE,"P&amp;L";"SFC",#N/A,FALSE,"SFC";"CE",#N/A,FALSE,"Capital Employed";"M+1",#N/A,FALSE,"Prev. (M+1)";"TRI",#N/A,FALSE,"Prev. Trim.";"YEF",#N/A,FALSE,"Prev. Fin Année"}</definedName>
    <definedName name="wrn.TUNE._.Model.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eety._1" hidden="1">{#N/A,#N/A,FALSE,"A&amp;E";#N/A,#N/A,FALSE,"HighTop";#N/A,#N/A,FALSE,"JG";#N/A,#N/A,FALSE,"RI";#N/A,#N/A,FALSE,"woHT";#N/A,#N/A,FALSE,"woHT&amp;JG"}</definedName>
    <definedName name="wrn.Tweety._1_1" hidden="1">{#N/A,#N/A,FALSE,"A&amp;E";#N/A,#N/A,FALSE,"HighTop";#N/A,#N/A,FALSE,"JG";#N/A,#N/A,FALSE,"RI";#N/A,#N/A,FALSE,"woHT";#N/A,#N/A,FALSE,"woHT&amp;JG"}</definedName>
    <definedName name="wrn.Tweety._1_2" hidden="1">{#N/A,#N/A,FALSE,"A&amp;E";#N/A,#N/A,FALSE,"HighTop";#N/A,#N/A,FALSE,"JG";#N/A,#N/A,FALSE,"RI";#N/A,#N/A,FALSE,"woHT";#N/A,#N/A,FALSE,"woHT&amp;JG"}</definedName>
    <definedName name="wrn.Tweety._1_3" hidden="1">{#N/A,#N/A,FALSE,"A&amp;E";#N/A,#N/A,FALSE,"HighTop";#N/A,#N/A,FALSE,"JG";#N/A,#N/A,FALSE,"RI";#N/A,#N/A,FALSE,"woHT";#N/A,#N/A,FALSE,"woHT&amp;JG"}</definedName>
    <definedName name="wrn.Tweety._1_4" hidden="1">{#N/A,#N/A,FALSE,"A&amp;E";#N/A,#N/A,FALSE,"HighTop";#N/A,#N/A,FALSE,"JG";#N/A,#N/A,FALSE,"RI";#N/A,#N/A,FALSE,"woHT";#N/A,#N/A,FALSE,"woHT&amp;JG"}</definedName>
    <definedName name="wrn.Tweety._1_5" hidden="1">{#N/A,#N/A,FALSE,"A&amp;E";#N/A,#N/A,FALSE,"HighTop";#N/A,#N/A,FALSE,"JG";#N/A,#N/A,FALSE,"RI";#N/A,#N/A,FALSE,"woHT";#N/A,#N/A,FALSE,"woHT&amp;JG"}</definedName>
    <definedName name="wrn.Tweety._2" hidden="1">{#N/A,#N/A,FALSE,"A&amp;E";#N/A,#N/A,FALSE,"HighTop";#N/A,#N/A,FALSE,"JG";#N/A,#N/A,FALSE,"RI";#N/A,#N/A,FALSE,"woHT";#N/A,#N/A,FALSE,"woHT&amp;JG"}</definedName>
    <definedName name="wrn.Tweety._2_1" hidden="1">{#N/A,#N/A,FALSE,"A&amp;E";#N/A,#N/A,FALSE,"HighTop";#N/A,#N/A,FALSE,"JG";#N/A,#N/A,FALSE,"RI";#N/A,#N/A,FALSE,"woHT";#N/A,#N/A,FALSE,"woHT&amp;JG"}</definedName>
    <definedName name="wrn.Tweety._2_2" hidden="1">{#N/A,#N/A,FALSE,"A&amp;E";#N/A,#N/A,FALSE,"HighTop";#N/A,#N/A,FALSE,"JG";#N/A,#N/A,FALSE,"RI";#N/A,#N/A,FALSE,"woHT";#N/A,#N/A,FALSE,"woHT&amp;JG"}</definedName>
    <definedName name="wrn.Tweety._2_3" hidden="1">{#N/A,#N/A,FALSE,"A&amp;E";#N/A,#N/A,FALSE,"HighTop";#N/A,#N/A,FALSE,"JG";#N/A,#N/A,FALSE,"RI";#N/A,#N/A,FALSE,"woHT";#N/A,#N/A,FALSE,"woHT&amp;JG"}</definedName>
    <definedName name="wrn.Tweety._2_4" hidden="1">{#N/A,#N/A,FALSE,"A&amp;E";#N/A,#N/A,FALSE,"HighTop";#N/A,#N/A,FALSE,"JG";#N/A,#N/A,FALSE,"RI";#N/A,#N/A,FALSE,"woHT";#N/A,#N/A,FALSE,"woHT&amp;JG"}</definedName>
    <definedName name="wrn.Tweety._2_5" hidden="1">{#N/A,#N/A,FALSE,"A&amp;E";#N/A,#N/A,FALSE,"HighTop";#N/A,#N/A,FALSE,"JG";#N/A,#N/A,FALSE,"RI";#N/A,#N/A,FALSE,"woHT";#N/A,#N/A,FALSE,"woHT&amp;JG"}</definedName>
    <definedName name="wrn.Tweety._3" hidden="1">{#N/A,#N/A,FALSE,"A&amp;E";#N/A,#N/A,FALSE,"HighTop";#N/A,#N/A,FALSE,"JG";#N/A,#N/A,FALSE,"RI";#N/A,#N/A,FALSE,"woHT";#N/A,#N/A,FALSE,"woHT&amp;JG"}</definedName>
    <definedName name="wrn.Tweety._3_1" hidden="1">{#N/A,#N/A,FALSE,"A&amp;E";#N/A,#N/A,FALSE,"HighTop";#N/A,#N/A,FALSE,"JG";#N/A,#N/A,FALSE,"RI";#N/A,#N/A,FALSE,"woHT";#N/A,#N/A,FALSE,"woHT&amp;JG"}</definedName>
    <definedName name="wrn.Tweety._3_2" hidden="1">{#N/A,#N/A,FALSE,"A&amp;E";#N/A,#N/A,FALSE,"HighTop";#N/A,#N/A,FALSE,"JG";#N/A,#N/A,FALSE,"RI";#N/A,#N/A,FALSE,"woHT";#N/A,#N/A,FALSE,"woHT&amp;JG"}</definedName>
    <definedName name="wrn.Tweety._3_3" hidden="1">{#N/A,#N/A,FALSE,"A&amp;E";#N/A,#N/A,FALSE,"HighTop";#N/A,#N/A,FALSE,"JG";#N/A,#N/A,FALSE,"RI";#N/A,#N/A,FALSE,"woHT";#N/A,#N/A,FALSE,"woHT&amp;JG"}</definedName>
    <definedName name="wrn.Tweety._3_4" hidden="1">{#N/A,#N/A,FALSE,"A&amp;E";#N/A,#N/A,FALSE,"HighTop";#N/A,#N/A,FALSE,"JG";#N/A,#N/A,FALSE,"RI";#N/A,#N/A,FALSE,"woHT";#N/A,#N/A,FALSE,"woHT&amp;JG"}</definedName>
    <definedName name="wrn.Tweety._3_5" hidden="1">{#N/A,#N/A,FALSE,"A&amp;E";#N/A,#N/A,FALSE,"HighTop";#N/A,#N/A,FALSE,"JG";#N/A,#N/A,FALSE,"RI";#N/A,#N/A,FALSE,"woHT";#N/A,#N/A,FALSE,"woHT&amp;JG"}</definedName>
    <definedName name="wrn.Tweety._4" hidden="1">{#N/A,#N/A,FALSE,"A&amp;E";#N/A,#N/A,FALSE,"HighTop";#N/A,#N/A,FALSE,"JG";#N/A,#N/A,FALSE,"RI";#N/A,#N/A,FALSE,"woHT";#N/A,#N/A,FALSE,"woHT&amp;JG"}</definedName>
    <definedName name="wrn.Tweety._4_1" hidden="1">{#N/A,#N/A,FALSE,"A&amp;E";#N/A,#N/A,FALSE,"HighTop";#N/A,#N/A,FALSE,"JG";#N/A,#N/A,FALSE,"RI";#N/A,#N/A,FALSE,"woHT";#N/A,#N/A,FALSE,"woHT&amp;JG"}</definedName>
    <definedName name="wrn.Tweety._4_2" hidden="1">{#N/A,#N/A,FALSE,"A&amp;E";#N/A,#N/A,FALSE,"HighTop";#N/A,#N/A,FALSE,"JG";#N/A,#N/A,FALSE,"RI";#N/A,#N/A,FALSE,"woHT";#N/A,#N/A,FALSE,"woHT&amp;JG"}</definedName>
    <definedName name="wrn.Tweety._4_3" hidden="1">{#N/A,#N/A,FALSE,"A&amp;E";#N/A,#N/A,FALSE,"HighTop";#N/A,#N/A,FALSE,"JG";#N/A,#N/A,FALSE,"RI";#N/A,#N/A,FALSE,"woHT";#N/A,#N/A,FALSE,"woHT&amp;JG"}</definedName>
    <definedName name="wrn.Tweety._4_4" hidden="1">{#N/A,#N/A,FALSE,"A&amp;E";#N/A,#N/A,FALSE,"HighTop";#N/A,#N/A,FALSE,"JG";#N/A,#N/A,FALSE,"RI";#N/A,#N/A,FALSE,"woHT";#N/A,#N/A,FALSE,"woHT&amp;JG"}</definedName>
    <definedName name="wrn.Tweety._4_5" hidden="1">{#N/A,#N/A,FALSE,"A&amp;E";#N/A,#N/A,FALSE,"HighTop";#N/A,#N/A,FALSE,"JG";#N/A,#N/A,FALSE,"RI";#N/A,#N/A,FALSE,"woHT";#N/A,#N/A,FALSE,"woHT&amp;JG"}</definedName>
    <definedName name="wrn.Tweety._5" hidden="1">{#N/A,#N/A,FALSE,"A&amp;E";#N/A,#N/A,FALSE,"HighTop";#N/A,#N/A,FALSE,"JG";#N/A,#N/A,FALSE,"RI";#N/A,#N/A,FALSE,"woHT";#N/A,#N/A,FALSE,"woHT&amp;JG"}</definedName>
    <definedName name="wrn.Tweety._5_1" hidden="1">{#N/A,#N/A,FALSE,"A&amp;E";#N/A,#N/A,FALSE,"HighTop";#N/A,#N/A,FALSE,"JG";#N/A,#N/A,FALSE,"RI";#N/A,#N/A,FALSE,"woHT";#N/A,#N/A,FALSE,"woHT&amp;JG"}</definedName>
    <definedName name="wrn.Tweety._5_2" hidden="1">{#N/A,#N/A,FALSE,"A&amp;E";#N/A,#N/A,FALSE,"HighTop";#N/A,#N/A,FALSE,"JG";#N/A,#N/A,FALSE,"RI";#N/A,#N/A,FALSE,"woHT";#N/A,#N/A,FALSE,"woHT&amp;JG"}</definedName>
    <definedName name="wrn.Tweety._5_3" hidden="1">{#N/A,#N/A,FALSE,"A&amp;E";#N/A,#N/A,FALSE,"HighTop";#N/A,#N/A,FALSE,"JG";#N/A,#N/A,FALSE,"RI";#N/A,#N/A,FALSE,"woHT";#N/A,#N/A,FALSE,"woHT&amp;JG"}</definedName>
    <definedName name="wrn.Tweety._5_4" hidden="1">{#N/A,#N/A,FALSE,"A&amp;E";#N/A,#N/A,FALSE,"HighTop";#N/A,#N/A,FALSE,"JG";#N/A,#N/A,FALSE,"RI";#N/A,#N/A,FALSE,"woHT";#N/A,#N/A,FALSE,"woHT&amp;JG"}</definedName>
    <definedName name="wrn.Tweety._5_5" hidden="1">{#N/A,#N/A,FALSE,"A&amp;E";#N/A,#N/A,FALSE,"HighTop";#N/A,#N/A,FALSE,"JG";#N/A,#N/A,FALSE,"RI";#N/A,#N/A,FALSE,"woHT";#N/A,#N/A,FALSE,"woHT&amp;JG"}</definedName>
    <definedName name="wrn.Two._.Page." hidden="1">{"Consolidating BS",#N/A,FALSE,"ConsolidatingBS"}</definedName>
    <definedName name="wrn.Tycon._.Model." hidden="1">{"rtn",#N/A,FALSE,"RTN";"tables",#N/A,FALSE,"RTN";"cf",#N/A,FALSE,"CF";"stats",#N/A,FALSE,"Stats";"prop",#N/A,FALSE,"Prop"}</definedName>
    <definedName name="wrn.Tycon._.Model._1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ical." hidden="1">{"typical",#N/A,FALSE,"Typical Absence"}</definedName>
    <definedName name="wrn.UNITARIOS_ACU." hidden="1">{"unit acu",#N/A,FALSE,"UNIT-ACUMULADO";"unit exp acu 1",#N/A,FALSE,"UNIT-ACUMULADO";"unit exp acu 2",#N/A,FALSE,"UNIT-ACUMULADO"}</definedName>
    <definedName name="wrn.UNITARIOS_COMPLETO.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hidden="1">{"unit nac",#N/A,FALSE,"UNIT-MENSUAL";"unit exp 1",#N/A,FALSE,"UNIT-MENSUAL";"unit exp 2",#N/A,FALSE,"UNIT-MENSUAL"}</definedName>
    <definedName name="wrn.Universe." hidden="1">{"View_6",#N/A,FALSE,"Mix-Int-R&amp;D";"View_4",#N/A,FALSE,"Margins";"View_5",#N/A,FALSE,"Ratios";"View_3",#N/A,FALSE,"Mix";"View_2",#N/A,FALSE,"FV-EBITDA";"View_1",#N/A,FALSE,"EPS"}</definedName>
    <definedName name="wrn.up." hidden="1">{"up stand alones",#N/A,FALSE,"Acquiror"}</definedName>
    <definedName name="wrn.Update._.certificate." hidden="1">{#N/A,#N/A,FALSE,"Update"}</definedName>
    <definedName name="wrn.UPDOWN." hidden="1">{"SCH54",#N/A,FALSE,"upside";"SCH55",#N/A,FALSE,"upside"}</definedName>
    <definedName name="wrn.Upper._.Case.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stairs." hidden="1">{"histincome",#N/A,FALSE,"hyfins";"closing balance",#N/A,FALSE,"hyfins"}</definedName>
    <definedName name="wrn.US._.and._.Europe." hidden="1">{#N/A,#N/A,FALSE,"Consolidated Financials";#N/A,#N/A,FALSE,"US Mkt";#N/A,#N/A,FALSE,"Eur Mkt"}</definedName>
    <definedName name="wrn.USW." hidden="1">{"IS",#N/A,FALSE,"IS";"RPTIS",#N/A,FALSE,"RPTIS";"STATS",#N/A,FALSE,"STATS";"BS",#N/A,FALSE,"BS"}</definedName>
    <definedName name="wrn.USW._1" hidden="1">{"IS",#N/A,FALSE,"IS";"RPTIS",#N/A,FALSE,"RPTIS";"STATS",#N/A,FALSE,"STATS";"BS",#N/A,FALSE,"BS"}</definedName>
    <definedName name="wrn.USW._1_1" hidden="1">{"IS",#N/A,FALSE,"IS";"RPTIS",#N/A,FALSE,"RPTIS";"STATS",#N/A,FALSE,"STATS";"BS",#N/A,FALSE,"BS"}</definedName>
    <definedName name="wrn.USW._1_2" hidden="1">{"IS",#N/A,FALSE,"IS";"RPTIS",#N/A,FALSE,"RPTIS";"STATS",#N/A,FALSE,"STATS";"BS",#N/A,FALSE,"BS"}</definedName>
    <definedName name="wrn.USW._1_3" hidden="1">{"IS",#N/A,FALSE,"IS";"RPTIS",#N/A,FALSE,"RPTIS";"STATS",#N/A,FALSE,"STATS";"BS",#N/A,FALSE,"BS"}</definedName>
    <definedName name="wrn.USW._1_4" hidden="1">{"IS",#N/A,FALSE,"IS";"RPTIS",#N/A,FALSE,"RPTIS";"STATS",#N/A,FALSE,"STATS";"BS",#N/A,FALSE,"BS"}</definedName>
    <definedName name="wrn.USW._1_5" hidden="1">{"IS",#N/A,FALSE,"IS";"RPTIS",#N/A,FALSE,"RPTIS";"STATS",#N/A,FALSE,"STATS";"BS",#N/A,FALSE,"BS"}</definedName>
    <definedName name="wrn.USW._2" hidden="1">{"IS",#N/A,FALSE,"IS";"RPTIS",#N/A,FALSE,"RPTIS";"STATS",#N/A,FALSE,"STATS";"BS",#N/A,FALSE,"BS"}</definedName>
    <definedName name="wrn.USW._2_1" hidden="1">{"IS",#N/A,FALSE,"IS";"RPTIS",#N/A,FALSE,"RPTIS";"STATS",#N/A,FALSE,"STATS";"BS",#N/A,FALSE,"BS"}</definedName>
    <definedName name="wrn.USW._2_2" hidden="1">{"IS",#N/A,FALSE,"IS";"RPTIS",#N/A,FALSE,"RPTIS";"STATS",#N/A,FALSE,"STATS";"BS",#N/A,FALSE,"BS"}</definedName>
    <definedName name="wrn.USW._2_3" hidden="1">{"IS",#N/A,FALSE,"IS";"RPTIS",#N/A,FALSE,"RPTIS";"STATS",#N/A,FALSE,"STATS";"BS",#N/A,FALSE,"BS"}</definedName>
    <definedName name="wrn.USW._2_4" hidden="1">{"IS",#N/A,FALSE,"IS";"RPTIS",#N/A,FALSE,"RPTIS";"STATS",#N/A,FALSE,"STATS";"BS",#N/A,FALSE,"BS"}</definedName>
    <definedName name="wrn.USW._2_5" hidden="1">{"IS",#N/A,FALSE,"IS";"RPTIS",#N/A,FALSE,"RPTIS";"STATS",#N/A,FALSE,"STATS";"BS",#N/A,FALSE,"BS"}</definedName>
    <definedName name="wrn.USW._3" hidden="1">{"IS",#N/A,FALSE,"IS";"RPTIS",#N/A,FALSE,"RPTIS";"STATS",#N/A,FALSE,"STATS";"BS",#N/A,FALSE,"BS"}</definedName>
    <definedName name="wrn.USW._3_1" hidden="1">{"IS",#N/A,FALSE,"IS";"RPTIS",#N/A,FALSE,"RPTIS";"STATS",#N/A,FALSE,"STATS";"BS",#N/A,FALSE,"BS"}</definedName>
    <definedName name="wrn.USW._3_2" hidden="1">{"IS",#N/A,FALSE,"IS";"RPTIS",#N/A,FALSE,"RPTIS";"STATS",#N/A,FALSE,"STATS";"BS",#N/A,FALSE,"BS"}</definedName>
    <definedName name="wrn.USW._3_3" hidden="1">{"IS",#N/A,FALSE,"IS";"RPTIS",#N/A,FALSE,"RPTIS";"STATS",#N/A,FALSE,"STATS";"BS",#N/A,FALSE,"BS"}</definedName>
    <definedName name="wrn.USW._3_4" hidden="1">{"IS",#N/A,FALSE,"IS";"RPTIS",#N/A,FALSE,"RPTIS";"STATS",#N/A,FALSE,"STATS";"BS",#N/A,FALSE,"BS"}</definedName>
    <definedName name="wrn.USW._3_5" hidden="1">{"IS",#N/A,FALSE,"IS";"RPTIS",#N/A,FALSE,"RPTIS";"STATS",#N/A,FALSE,"STATS";"BS",#N/A,FALSE,"BS"}</definedName>
    <definedName name="wrn.USW._4" hidden="1">{"IS",#N/A,FALSE,"IS";"RPTIS",#N/A,FALSE,"RPTIS";"STATS",#N/A,FALSE,"STATS";"BS",#N/A,FALSE,"BS"}</definedName>
    <definedName name="wrn.USW._4_1" hidden="1">{"IS",#N/A,FALSE,"IS";"RPTIS",#N/A,FALSE,"RPTIS";"STATS",#N/A,FALSE,"STATS";"BS",#N/A,FALSE,"BS"}</definedName>
    <definedName name="wrn.USW._4_2" hidden="1">{"IS",#N/A,FALSE,"IS";"RPTIS",#N/A,FALSE,"RPTIS";"STATS",#N/A,FALSE,"STATS";"BS",#N/A,FALSE,"BS"}</definedName>
    <definedName name="wrn.USW._4_3" hidden="1">{"IS",#N/A,FALSE,"IS";"RPTIS",#N/A,FALSE,"RPTIS";"STATS",#N/A,FALSE,"STATS";"BS",#N/A,FALSE,"BS"}</definedName>
    <definedName name="wrn.USW._4_4" hidden="1">{"IS",#N/A,FALSE,"IS";"RPTIS",#N/A,FALSE,"RPTIS";"STATS",#N/A,FALSE,"STATS";"BS",#N/A,FALSE,"BS"}</definedName>
    <definedName name="wrn.USW._4_5" hidden="1">{"IS",#N/A,FALSE,"IS";"RPTIS",#N/A,FALSE,"RPTIS";"STATS",#N/A,FALSE,"STATS";"BS",#N/A,FALSE,"BS"}</definedName>
    <definedName name="wrn.USW._5" hidden="1">{"IS",#N/A,FALSE,"IS";"RPTIS",#N/A,FALSE,"RPTIS";"STATS",#N/A,FALSE,"STATS";"BS",#N/A,FALSE,"BS"}</definedName>
    <definedName name="wrn.USW._5_1" hidden="1">{"IS",#N/A,FALSE,"IS";"RPTIS",#N/A,FALSE,"RPTIS";"STATS",#N/A,FALSE,"STATS";"BS",#N/A,FALSE,"BS"}</definedName>
    <definedName name="wrn.USW._5_2" hidden="1">{"IS",#N/A,FALSE,"IS";"RPTIS",#N/A,FALSE,"RPTIS";"STATS",#N/A,FALSE,"STATS";"BS",#N/A,FALSE,"BS"}</definedName>
    <definedName name="wrn.USW._5_3" hidden="1">{"IS",#N/A,FALSE,"IS";"RPTIS",#N/A,FALSE,"RPTIS";"STATS",#N/A,FALSE,"STATS";"BS",#N/A,FALSE,"BS"}</definedName>
    <definedName name="wrn.USW._5_4" hidden="1">{"IS",#N/A,FALSE,"IS";"RPTIS",#N/A,FALSE,"RPTIS";"STATS",#N/A,FALSE,"STATS";"BS",#N/A,FALSE,"BS"}</definedName>
    <definedName name="wrn.USW._5_5" hidden="1">{"IS",#N/A,FALSE,"IS";"RPTIS",#N/A,FALSE,"RPTIS";"STATS",#N/A,FALSE,"STATS";"BS",#N/A,FALSE,"BS"}</definedName>
    <definedName name="wrn.UTL._.Position." hidden="1">{"UTL effect",#N/A,FALSE,"Sensitivity"}</definedName>
    <definedName name="wrn.uy." hidden="1">{"yyyy",#N/A,FALSE,"A&amp;M (2)";"uuu",#N/A,FALSE,"A&amp;M (2)"}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1" hidden="1">{#N/A,#N/A,FALSE,"Pooling";#N/A,#N/A,FALSE,"income";#N/A,#N/A,FALSE,"valuation"}</definedName>
    <definedName name="wrn.VALUATION._1_1" hidden="1">{#N/A,#N/A,FALSE,"Pooling";#N/A,#N/A,FALSE,"income";#N/A,#N/A,FALSE,"valuation"}</definedName>
    <definedName name="wrn.VALUATION._1_2" hidden="1">{#N/A,#N/A,FALSE,"Pooling";#N/A,#N/A,FALSE,"income";#N/A,#N/A,FALSE,"valuation"}</definedName>
    <definedName name="wrn.VALUATION._1_3" hidden="1">{#N/A,#N/A,FALSE,"Pooling";#N/A,#N/A,FALSE,"income";#N/A,#N/A,FALSE,"valuation"}</definedName>
    <definedName name="wrn.VALUATION._1_4" hidden="1">{#N/A,#N/A,FALSE,"Pooling";#N/A,#N/A,FALSE,"income";#N/A,#N/A,FALSE,"valuation"}</definedName>
    <definedName name="wrn.VALUATION._1_5" hidden="1">{#N/A,#N/A,FALSE,"Pooling";#N/A,#N/A,FALSE,"income";#N/A,#N/A,FALSE,"valuation"}</definedName>
    <definedName name="wrn.VALUATION._2" hidden="1">{#N/A,#N/A,FALSE,"Pooling";#N/A,#N/A,FALSE,"income";#N/A,#N/A,FALSE,"valuation"}</definedName>
    <definedName name="wrn.VALUATION._2_1" hidden="1">{#N/A,#N/A,FALSE,"Pooling";#N/A,#N/A,FALSE,"income";#N/A,#N/A,FALSE,"valuation"}</definedName>
    <definedName name="wrn.VALUATION._2_2" hidden="1">{#N/A,#N/A,FALSE,"Pooling";#N/A,#N/A,FALSE,"income";#N/A,#N/A,FALSE,"valuation"}</definedName>
    <definedName name="wrn.VALUATION._2_3" hidden="1">{#N/A,#N/A,FALSE,"Pooling";#N/A,#N/A,FALSE,"income";#N/A,#N/A,FALSE,"valuation"}</definedName>
    <definedName name="wrn.VALUATION._2_4" hidden="1">{#N/A,#N/A,FALSE,"Pooling";#N/A,#N/A,FALSE,"income";#N/A,#N/A,FALSE,"valuation"}</definedName>
    <definedName name="wrn.VALUATION._2_5" hidden="1">{#N/A,#N/A,FALSE,"Pooling";#N/A,#N/A,FALSE,"income";#N/A,#N/A,FALSE,"valuation"}</definedName>
    <definedName name="wrn.VALUATION._3" hidden="1">{#N/A,#N/A,FALSE,"Pooling";#N/A,#N/A,FALSE,"income";#N/A,#N/A,FALSE,"valuation"}</definedName>
    <definedName name="wrn.VALUATION._3_1" hidden="1">{#N/A,#N/A,FALSE,"Pooling";#N/A,#N/A,FALSE,"income";#N/A,#N/A,FALSE,"valuation"}</definedName>
    <definedName name="wrn.VALUATION._3_2" hidden="1">{#N/A,#N/A,FALSE,"Pooling";#N/A,#N/A,FALSE,"income";#N/A,#N/A,FALSE,"valuation"}</definedName>
    <definedName name="wrn.VALUATION._3_3" hidden="1">{#N/A,#N/A,FALSE,"Pooling";#N/A,#N/A,FALSE,"income";#N/A,#N/A,FALSE,"valuation"}</definedName>
    <definedName name="wrn.VALUATION._3_4" hidden="1">{#N/A,#N/A,FALSE,"Pooling";#N/A,#N/A,FALSE,"income";#N/A,#N/A,FALSE,"valuation"}</definedName>
    <definedName name="wrn.VALUATION._3_5" hidden="1">{#N/A,#N/A,FALSE,"Pooling";#N/A,#N/A,FALSE,"income";#N/A,#N/A,FALSE,"valuation"}</definedName>
    <definedName name="wrn.VALUATION._4" hidden="1">{#N/A,#N/A,FALSE,"Pooling";#N/A,#N/A,FALSE,"income";#N/A,#N/A,FALSE,"valuation"}</definedName>
    <definedName name="wrn.VALUATION._4_1" hidden="1">{#N/A,#N/A,FALSE,"Pooling";#N/A,#N/A,FALSE,"income";#N/A,#N/A,FALSE,"valuation"}</definedName>
    <definedName name="wrn.VALUATION._4_2" hidden="1">{#N/A,#N/A,FALSE,"Pooling";#N/A,#N/A,FALSE,"income";#N/A,#N/A,FALSE,"valuation"}</definedName>
    <definedName name="wrn.VALUATION._4_3" hidden="1">{#N/A,#N/A,FALSE,"Pooling";#N/A,#N/A,FALSE,"income";#N/A,#N/A,FALSE,"valuation"}</definedName>
    <definedName name="wrn.VALUATION._4_4" hidden="1">{#N/A,#N/A,FALSE,"Pooling";#N/A,#N/A,FALSE,"income";#N/A,#N/A,FALSE,"valuation"}</definedName>
    <definedName name="wrn.VALUATION._4_5" hidden="1">{#N/A,#N/A,FALSE,"Pooling";#N/A,#N/A,FALSE,"income";#N/A,#N/A,FALSE,"valuation"}</definedName>
    <definedName name="wrn.VALUATION._5" hidden="1">{#N/A,#N/A,FALSE,"Pooling";#N/A,#N/A,FALSE,"income";#N/A,#N/A,FALSE,"valuation"}</definedName>
    <definedName name="wrn.VALUATION._5_1" hidden="1">{#N/A,#N/A,FALSE,"Pooling";#N/A,#N/A,FALSE,"income";#N/A,#N/A,FALSE,"valuation"}</definedName>
    <definedName name="wrn.VALUATION._5_2" hidden="1">{#N/A,#N/A,FALSE,"Pooling";#N/A,#N/A,FALSE,"income";#N/A,#N/A,FALSE,"valuation"}</definedName>
    <definedName name="wrn.VALUATION._5_3" hidden="1">{#N/A,#N/A,FALSE,"Pooling";#N/A,#N/A,FALSE,"income";#N/A,#N/A,FALSE,"valuation"}</definedName>
    <definedName name="wrn.VALUATION._5_4" hidden="1">{#N/A,#N/A,FALSE,"Pooling";#N/A,#N/A,FALSE,"income";#N/A,#N/A,FALSE,"valuation"}</definedName>
    <definedName name="wrn.VALUATION._5_5" hidden="1">{#N/A,#N/A,FALSE,"Pooling";#N/A,#N/A,FALSE,"income";#N/A,#N/A,FALSE,"valuation"}</definedName>
    <definedName name="wrn.VALUE." hidden="1">{"SCH47",#N/A,FALSE,"value";"sch48",#N/A,FALSE,"value"}</definedName>
    <definedName name="wrn.Variance." hidden="1">{"Act_vs_Budget",#N/A,FALSE,"QTRDPVAR";"Act_vs_Prior_Year",#N/A,FALSE,"QTRDPVAR"}</definedName>
    <definedName name="wrn.Variance._.3." hidden="1">{"Variance Q3",#N/A,FALSE,"Var"}</definedName>
    <definedName name="wrn.Variance._.3._1" hidden="1">{"Variance Q3",#N/A,FALSE,"Var"}</definedName>
    <definedName name="wrn.Variance._.3._2" hidden="1">{"Variance Q3",#N/A,FALSE,"Var"}</definedName>
    <definedName name="wrn.Variance._.3._3" hidden="1">{"Variance Q3",#N/A,FALSE,"Var"}</definedName>
    <definedName name="wrn.Variance._.3._4" hidden="1">{"Variance Q3",#N/A,FALSE,"Var"}</definedName>
    <definedName name="wrn.Variance._.3._5" hidden="1">{"Variance Q3",#N/A,FALSE,"Var"}</definedName>
    <definedName name="wrn.Variance._.Only._.Report." hidden="1">{"Variance",#N/A,FALSE,"Forecast"}</definedName>
    <definedName name="wrn.Variance._.Q1." hidden="1">{"Variance Q1",#N/A,FALSE,"Var"}</definedName>
    <definedName name="wrn.Variance._.Q1._1" hidden="1">{"Variance Q1",#N/A,FALSE,"Var"}</definedName>
    <definedName name="wrn.Variance._.Q1._2" hidden="1">{"Variance Q1",#N/A,FALSE,"Var"}</definedName>
    <definedName name="wrn.Variance._.Q1._3" hidden="1">{"Variance Q1",#N/A,FALSE,"Var"}</definedName>
    <definedName name="wrn.Variance._.Q1._4" hidden="1">{"Variance Q1",#N/A,FALSE,"Var"}</definedName>
    <definedName name="wrn.Variance._.Q1._5" hidden="1">{"Variance Q1",#N/A,FALSE,"Var"}</definedName>
    <definedName name="wrn.Variance._.Q2." hidden="1">{"Variance Q2",#N/A,FALSE,"Var"}</definedName>
    <definedName name="wrn.Variance._.Q2._1" hidden="1">{"Variance Q2",#N/A,FALSE,"Var"}</definedName>
    <definedName name="wrn.Variance._.Q2._2" hidden="1">{"Variance Q2",#N/A,FALSE,"Var"}</definedName>
    <definedName name="wrn.Variance._.Q2._3" hidden="1">{"Variance Q2",#N/A,FALSE,"Var"}</definedName>
    <definedName name="wrn.Variance._.Q2._4" hidden="1">{"Variance Q2",#N/A,FALSE,"Var"}</definedName>
    <definedName name="wrn.Variance._.Q2._5" hidden="1">{"Variance Q2",#N/A,FALSE,"Var"}</definedName>
    <definedName name="wrn.Variance._.Q3." hidden="1">{"Variance Q3",#N/A,FALSE,"Var"}</definedName>
    <definedName name="wrn.Variance._.Q3._1" hidden="1">{"Variance Q3",#N/A,FALSE,"Var"}</definedName>
    <definedName name="wrn.Variance._.Q3._2" hidden="1">{"Variance Q3",#N/A,FALSE,"Var"}</definedName>
    <definedName name="wrn.Variance._.Q3._3" hidden="1">{"Variance Q3",#N/A,FALSE,"Var"}</definedName>
    <definedName name="wrn.Variance._.Q3._4" hidden="1">{"Variance Q3",#N/A,FALSE,"Var"}</definedName>
    <definedName name="wrn.Variance._.Q3._5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Variance._.Q4._1" hidden="1">{"Variance Q4",#N/A,FALSE,"Var"}</definedName>
    <definedName name="wrn.Variance._.Q4._2" hidden="1">{"Variance Q4",#N/A,FALSE,"Var"}</definedName>
    <definedName name="wrn.Variance._.Q4._3" hidden="1">{"Variance Q4",#N/A,FALSE,"Var"}</definedName>
    <definedName name="wrn.Variance._.Q4._4" hidden="1">{"Variance Q4",#N/A,FALSE,"Var"}</definedName>
    <definedName name="wrn.Variance._.Q4._5" hidden="1">{"Variance Q4",#N/A,FALSE,"Var"}</definedName>
    <definedName name="wrn.Variance._.Q4_1" hidden="1">{"Variance Q4",#N/A,FALSE,"Var"}</definedName>
    <definedName name="wrn.Variance._.Q4_2" hidden="1">{"Variance Q4",#N/A,FALSE,"Var"}</definedName>
    <definedName name="wrn.Variance._.Q4_3" hidden="1">{"Variance Q4",#N/A,FALSE,"Var"}</definedName>
    <definedName name="wrn.Variance._.Q4_4" hidden="1">{"Variance Q4",#N/A,FALSE,"Var"}</definedName>
    <definedName name="wrn.Variance._.Q4_5" hidden="1">{"Variance Q4",#N/A,FALSE,"Var"}</definedName>
    <definedName name="wrn.VMCs." hidden="1">{"VMCs",#N/A,FALSE,"Flash PL"}</definedName>
    <definedName name="wrn.Wacc." hidden="1">{"Area1",#N/A,FALSE,"OREWACC";"Area2",#N/A,FALSE,"OREWACC"}</definedName>
    <definedName name="wrn.Wacc._1" hidden="1">{"Area1",#N/A,FALSE,"OREWACC";"Area2",#N/A,FALSE,"OREWACC"}</definedName>
    <definedName name="wrn.Wacc._2" hidden="1">{"Area1",#N/A,FALSE,"OREWACC";"Area2",#N/A,FALSE,"OREWACC"}</definedName>
    <definedName name="wrn.Wacc._3" hidden="1">{"Area1",#N/A,FALSE,"OREWACC";"Area2",#N/A,FALSE,"OREWACC"}</definedName>
    <definedName name="wrn.Wacc._4" hidden="1">{"Area1",#N/A,FALSE,"OREWACC";"Area2",#N/A,FALSE,"OREWACC"}</definedName>
    <definedName name="wrn.Wacc._5" hidden="1">{"Area1",#N/A,FALSE,"OREWACC";"Area2",#N/A,FALSE,"OREWACC"}</definedName>
    <definedName name="wrn.Water." hidden="1">{#N/A,#N/A,FALSE,"Water";#N/A,#N/A,FALSE,"Ballygowan";#N/A,#N/A,FALSE,"Volvic"}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thing." hidden="1">{"first page",#N/A,FALSE,"Cost_sheet";"second page",#N/A,FALSE,"Cost_sheet"}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cor._1" hidden="1">{#N/A,#N/A,FALSE,"FACTSHEETS";#N/A,#N/A,FALSE,"pump";#N/A,#N/A,FALSE,"filter"}</definedName>
    <definedName name="wrn.wicor._1_1" hidden="1">{#N/A,#N/A,FALSE,"FACTSHEETS";#N/A,#N/A,FALSE,"pump";#N/A,#N/A,FALSE,"filter"}</definedName>
    <definedName name="wrn.wicor._1_2" hidden="1">{#N/A,#N/A,FALSE,"FACTSHEETS";#N/A,#N/A,FALSE,"pump";#N/A,#N/A,FALSE,"filter"}</definedName>
    <definedName name="wrn.wicor._1_3" hidden="1">{#N/A,#N/A,FALSE,"FACTSHEETS";#N/A,#N/A,FALSE,"pump";#N/A,#N/A,FALSE,"filter"}</definedName>
    <definedName name="wrn.wicor._1_4" hidden="1">{#N/A,#N/A,FALSE,"FACTSHEETS";#N/A,#N/A,FALSE,"pump";#N/A,#N/A,FALSE,"filter"}</definedName>
    <definedName name="wrn.wicor._1_5" hidden="1">{#N/A,#N/A,FALSE,"FACTSHEETS";#N/A,#N/A,FALSE,"pump";#N/A,#N/A,FALSE,"filter"}</definedName>
    <definedName name="wrn.wicor._2" hidden="1">{#N/A,#N/A,FALSE,"FACTSHEETS";#N/A,#N/A,FALSE,"pump";#N/A,#N/A,FALSE,"filter"}</definedName>
    <definedName name="wrn.wicor._2_1" hidden="1">{#N/A,#N/A,FALSE,"FACTSHEETS";#N/A,#N/A,FALSE,"pump";#N/A,#N/A,FALSE,"filter"}</definedName>
    <definedName name="wrn.wicor._2_2" hidden="1">{#N/A,#N/A,FALSE,"FACTSHEETS";#N/A,#N/A,FALSE,"pump";#N/A,#N/A,FALSE,"filter"}</definedName>
    <definedName name="wrn.wicor._2_3" hidden="1">{#N/A,#N/A,FALSE,"FACTSHEETS";#N/A,#N/A,FALSE,"pump";#N/A,#N/A,FALSE,"filter"}</definedName>
    <definedName name="wrn.wicor._2_4" hidden="1">{#N/A,#N/A,FALSE,"FACTSHEETS";#N/A,#N/A,FALSE,"pump";#N/A,#N/A,FALSE,"filter"}</definedName>
    <definedName name="wrn.wicor._2_5" hidden="1">{#N/A,#N/A,FALSE,"FACTSHEETS";#N/A,#N/A,FALSE,"pump";#N/A,#N/A,FALSE,"filter"}</definedName>
    <definedName name="wrn.wicor._3" hidden="1">{#N/A,#N/A,FALSE,"FACTSHEETS";#N/A,#N/A,FALSE,"pump";#N/A,#N/A,FALSE,"filter"}</definedName>
    <definedName name="wrn.wicor._3_1" hidden="1">{#N/A,#N/A,FALSE,"FACTSHEETS";#N/A,#N/A,FALSE,"pump";#N/A,#N/A,FALSE,"filter"}</definedName>
    <definedName name="wrn.wicor._3_2" hidden="1">{#N/A,#N/A,FALSE,"FACTSHEETS";#N/A,#N/A,FALSE,"pump";#N/A,#N/A,FALSE,"filter"}</definedName>
    <definedName name="wrn.wicor._3_3" hidden="1">{#N/A,#N/A,FALSE,"FACTSHEETS";#N/A,#N/A,FALSE,"pump";#N/A,#N/A,FALSE,"filter"}</definedName>
    <definedName name="wrn.wicor._3_4" hidden="1">{#N/A,#N/A,FALSE,"FACTSHEETS";#N/A,#N/A,FALSE,"pump";#N/A,#N/A,FALSE,"filter"}</definedName>
    <definedName name="wrn.wicor._3_5" hidden="1">{#N/A,#N/A,FALSE,"FACTSHEETS";#N/A,#N/A,FALSE,"pump";#N/A,#N/A,FALSE,"filter"}</definedName>
    <definedName name="wrn.wicor._4" hidden="1">{#N/A,#N/A,FALSE,"FACTSHEETS";#N/A,#N/A,FALSE,"pump";#N/A,#N/A,FALSE,"filter"}</definedName>
    <definedName name="wrn.wicor._4_1" hidden="1">{#N/A,#N/A,FALSE,"FACTSHEETS";#N/A,#N/A,FALSE,"pump";#N/A,#N/A,FALSE,"filter"}</definedName>
    <definedName name="wrn.wicor._4_2" hidden="1">{#N/A,#N/A,FALSE,"FACTSHEETS";#N/A,#N/A,FALSE,"pump";#N/A,#N/A,FALSE,"filter"}</definedName>
    <definedName name="wrn.wicor._4_3" hidden="1">{#N/A,#N/A,FALSE,"FACTSHEETS";#N/A,#N/A,FALSE,"pump";#N/A,#N/A,FALSE,"filter"}</definedName>
    <definedName name="wrn.wicor._4_4" hidden="1">{#N/A,#N/A,FALSE,"FACTSHEETS";#N/A,#N/A,FALSE,"pump";#N/A,#N/A,FALSE,"filter"}</definedName>
    <definedName name="wrn.wicor._4_5" hidden="1">{#N/A,#N/A,FALSE,"FACTSHEETS";#N/A,#N/A,FALSE,"pump";#N/A,#N/A,FALSE,"filter"}</definedName>
    <definedName name="wrn.wicor._5" hidden="1">{#N/A,#N/A,FALSE,"FACTSHEETS";#N/A,#N/A,FALSE,"pump";#N/A,#N/A,FALSE,"filter"}</definedName>
    <definedName name="wrn.wicor._5_1" hidden="1">{#N/A,#N/A,FALSE,"FACTSHEETS";#N/A,#N/A,FALSE,"pump";#N/A,#N/A,FALSE,"filter"}</definedName>
    <definedName name="wrn.wicor._5_2" hidden="1">{#N/A,#N/A,FALSE,"FACTSHEETS";#N/A,#N/A,FALSE,"pump";#N/A,#N/A,FALSE,"filter"}</definedName>
    <definedName name="wrn.wicor._5_3" hidden="1">{#N/A,#N/A,FALSE,"FACTSHEETS";#N/A,#N/A,FALSE,"pump";#N/A,#N/A,FALSE,"filter"}</definedName>
    <definedName name="wrn.wicor._5_4" hidden="1">{#N/A,#N/A,FALSE,"FACTSHEETS";#N/A,#N/A,FALSE,"pump";#N/A,#N/A,FALSE,"filter"}</definedName>
    <definedName name="wrn.wicor._5_5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LAVARIANCEANALYSIS." hidden="1">{"INCOME STATEMENT",#N/A,FALSE,"IS";"WWSALES",#N/A,FALSE,"WWSALES";"USSALES",#N/A,FALSE,"USSALES";"INTLSALES",#N/A,FALSE,"INTLSALES"}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orkbook.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ING._.CAPITAL." hidden="1">{"working capital",#N/A,FALSE,"Bal. Sht.- Work Cap"}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sheets." hidden="1">{"ConAccrual",#N/A,FALSE,"ConAccrual";"ConAccrualAnlalytical",#N/A,FALSE,"ConAccrual"}</definedName>
    <definedName name="wrn.Worksheets._1" hidden="1">{"ConAccrual",#N/A,FALSE,"ConAccrual";"ConAccrualAnlalytical",#N/A,FALSE,"ConAccrual"}</definedName>
    <definedName name="wrn.Worksheets._2" hidden="1">{"ConAccrual",#N/A,FALSE,"ConAccrual";"ConAccrualAnlalytical",#N/A,FALSE,"ConAccrual"}</definedName>
    <definedName name="wrn.Worksheets._3" hidden="1">{"ConAccrual",#N/A,FALSE,"ConAccrual";"ConAccrualAnlalytical",#N/A,FALSE,"ConAccrual"}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EARLY.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TD." hidden="1">{"YTD",#N/A,FALSE,"SUM"}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TT._.STMTS." hidden="1">{"YTD CTT IS",#N/A,FALSE,"CTT";"MTD CTT BS",#N/A,FALSE,"CTT";"YTD CTT CF",#N/A,FALSE,"CTT";"YTD CTT COGS",#N/A,FALSE,"CTT";"YTD CTT SGA",#N/A,FALSE,"CTT"}</definedName>
    <definedName name="wrn.YTD._.CTT._.VS._.BUD." hidden="1">{"YTD CTT IS",#N/A,FALSE,"CTT VS BUDGET";"MTD CTT VS BUD BS",#N/A,FALSE,"CTT VS BUDGET";"YTD CTT CF",#N/A,FALSE,"CTT VS BUDGET";"YTD CTT COGS",#N/A,FALSE,"CTT VS BUDGET";"YTD CTT SGA",#N/A,FALSE,"CTT VS BUDGET"}</definedName>
    <definedName name="wrn.YTD._.Income._.Statement." hidden="1">{#N/A,#N/A,FALSE,"Stmt"}</definedName>
    <definedName name="wrn.YTD._.Income._.Statement._1" hidden="1">{#N/A,#N/A,FALSE,"Stmt"}</definedName>
    <definedName name="wrn.YTD._.Income._.Statement._1_1" hidden="1">{#N/A,#N/A,FALSE,"Stmt"}</definedName>
    <definedName name="wrn.YTD._.Income._.Statement._1_2" hidden="1">{#N/A,#N/A,FALSE,"Stmt"}</definedName>
    <definedName name="wrn.YTD._.Income._.Statement._1_3" hidden="1">{#N/A,#N/A,FALSE,"Stmt"}</definedName>
    <definedName name="wrn.YTD._.Income._.Statement._1_4" hidden="1">{#N/A,#N/A,FALSE,"Stmt"}</definedName>
    <definedName name="wrn.YTD._.Income._.Statement._1_5" hidden="1">{#N/A,#N/A,FALSE,"Stmt"}</definedName>
    <definedName name="wrn.YTD._.Income._.Statement._2" hidden="1">{#N/A,#N/A,FALSE,"Stmt"}</definedName>
    <definedName name="wrn.YTD._.Income._.Statement._2_1" hidden="1">{#N/A,#N/A,FALSE,"Stmt"}</definedName>
    <definedName name="wrn.YTD._.Income._.Statement._2_2" hidden="1">{#N/A,#N/A,FALSE,"Stmt"}</definedName>
    <definedName name="wrn.YTD._.Income._.Statement._2_3" hidden="1">{#N/A,#N/A,FALSE,"Stmt"}</definedName>
    <definedName name="wrn.YTD._.Income._.Statement._2_4" hidden="1">{#N/A,#N/A,FALSE,"Stmt"}</definedName>
    <definedName name="wrn.YTD._.Income._.Statement._2_5" hidden="1">{#N/A,#N/A,FALSE,"Stmt"}</definedName>
    <definedName name="wrn.YTD._.Income._.Statement._3" hidden="1">{#N/A,#N/A,FALSE,"Stmt"}</definedName>
    <definedName name="wrn.YTD._.Income._.Statement._3_1" hidden="1">{#N/A,#N/A,FALSE,"Stmt"}</definedName>
    <definedName name="wrn.YTD._.Income._.Statement._3_2" hidden="1">{#N/A,#N/A,FALSE,"Stmt"}</definedName>
    <definedName name="wrn.YTD._.Income._.Statement._3_3" hidden="1">{#N/A,#N/A,FALSE,"Stmt"}</definedName>
    <definedName name="wrn.YTD._.Income._.Statement._3_4" hidden="1">{#N/A,#N/A,FALSE,"Stmt"}</definedName>
    <definedName name="wrn.YTD._.Income._.Statement._3_5" hidden="1">{#N/A,#N/A,FALSE,"Stmt"}</definedName>
    <definedName name="wrn.YTD._.Income._.Statement._4" hidden="1">{#N/A,#N/A,FALSE,"Stmt"}</definedName>
    <definedName name="wrn.YTD._.Income._.Statement._4_1" hidden="1">{#N/A,#N/A,FALSE,"Stmt"}</definedName>
    <definedName name="wrn.YTD._.Income._.Statement._4_2" hidden="1">{#N/A,#N/A,FALSE,"Stmt"}</definedName>
    <definedName name="wrn.YTD._.Income._.Statement._4_3" hidden="1">{#N/A,#N/A,FALSE,"Stmt"}</definedName>
    <definedName name="wrn.YTD._.Income._.Statement._4_4" hidden="1">{#N/A,#N/A,FALSE,"Stmt"}</definedName>
    <definedName name="wrn.YTD._.Income._.Statement._4_5" hidden="1">{#N/A,#N/A,FALSE,"Stmt"}</definedName>
    <definedName name="wrn.YTD._.Income._.Statement._5" hidden="1">{#N/A,#N/A,FALSE,"Stmt"}</definedName>
    <definedName name="wrn.YTD._.Income._.Statement._5_1" hidden="1">{#N/A,#N/A,FALSE,"Stmt"}</definedName>
    <definedName name="wrn.YTD._.Income._.Statement._5_2" hidden="1">{#N/A,#N/A,FALSE,"Stmt"}</definedName>
    <definedName name="wrn.YTD._.Income._.Statement._5_3" hidden="1">{#N/A,#N/A,FALSE,"Stmt"}</definedName>
    <definedName name="wrn.YTD._.Income._.Statement._5_4" hidden="1">{#N/A,#N/A,FALSE,"Stmt"}</definedName>
    <definedName name="wrn.YTD._.Income._.Statement._5_5" hidden="1">{#N/A,#N/A,FALSE,"Stmt"}</definedName>
    <definedName name="wrn.YTD._.PACKAGE." hidden="1">{"YD PACKAGE",#N/A,FALSE,"YTD"}</definedName>
    <definedName name="wrn.YTD._.PRS." hidden="1">{"YD PRS",#N/A,FALSE,"YTD"}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ELLERS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איחוד._.דנבאר.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דנבאר._1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משאבים.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איחוד._.משאבים._1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באורי._.רכוש._.קבוע.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באורי._.רכוש._.קבוע._1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דוח._.כספי._.מלא.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wrn.דוח._.עבור._.כרמלה." hidden="1">{"רווח גולמי",#N/A,FALSE,"הסברים";"ריכוז",#N/A,FALSE,"הסברים";"מלאי חומרי גלם",#N/A,FALSE,"הסברים";"תהליך",#N/A,FALSE,"הסברים";"תוצג",#N/A,FALSE,"הסברים";"דוגמאות",#N/A,FALSE,"הסברים";"פיפו",#N/A,FALSE,"הסברים";"תרומה",#N/A,FALSE,"הסברים";"פיצול מכירות",#N/A,FALSE,"הסברים";"הסברים",#N/A,FALSE,"הסברים"}</definedName>
    <definedName name="wrn.דוח._.עבור._.מבקרים." hidden="1">{"הנהח",#N/A,FALSE,"הסברים";"מלאי חומרי גלם",#N/A,FALSE,"הסברים";"תהליך",#N/A,FALSE,"הסברים";"תוצג",#N/A,FALSE,"הסברים";"רווח גולמי",#N/A,FALSE,"הסברים"}</definedName>
    <definedName name="wrn.דוח._.ערך._.מלאי._.אגיס._.סוכנויות." hidden="1">{"אגיס סוכנויות - מלאי",#N/A,FALSE,"מלאי";"הנחות מספקים",#N/A,FALSE,"מלאי";"פיצול קבוצה 44 חברה 30",#N/A,FALSE,"מלאי"}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דוחות.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דוחות._1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הוצאות._.מכירה_חודשי." hidden="1">{#N/A,#N/A,FALSE,"חודשי"}</definedName>
    <definedName name="wrn.הוצאות_מימון." hidden="1">{#N/A,#N/A,FALSE,"חודשי"}</definedName>
    <definedName name="wrn.הכנסות." hidden="1">{#N/A,#N/A,TRUE,"צפי הכנסות-צביקה"}</definedName>
    <definedName name="wrn.הכנסות_חודשי." hidden="1">{#N/A,#N/A,FALSE,"חודשי"}</definedName>
    <definedName name="wrn.הנהלה_וכלליות_חודשי." hidden="1">{#N/A,#N/A,FALSE,"חודשי"}</definedName>
    <definedName name="wrn.הערות._.רבעון._.3." hidden="1">{"הערות",#N/A,FALSE,"תקציב מול ביצוע (2)"}</definedName>
    <definedName name="wrn.השוואה._.דוח._.כספי." hidden="1">{"מאזן אחוזים",#N/A,FALSE,"מאזן";"רוה""ס אחוזים",#N/A,FALSE,"רוה""ס";"תזרים אחוזים",#N/A,FALSE,"תזרים";"מגזרים אחוזים",#N/A,FALSE,"מגזרים"}</definedName>
    <definedName name="wrn.השקעות." hidden="1">{#N/A,#N/A,FALSE,"השקעות"}</definedName>
    <definedName name="wrn.חוברת._.ניתוחים." hidden="1">{#N/A,#N/A,FALSE,"מאזנים"}</definedName>
    <definedName name="wrn.חוברת._.ניתוחים._1" hidden="1">{#N/A,#N/A,FALSE,"מאזנים"}</definedName>
    <definedName name="wrn.חטיבת._.לוגיסטיקה." hidden="1">{#N/A,#N/A,FALSE,"מערך הלוגיסטיקה"}</definedName>
    <definedName name="wrn.חלופות_לתקציב." hidden="1">{#N/A,#N/A,FALSE,"חלופות לתקציב"}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ירושליים._.מצטבר." hidden="1">{#N/A,#N/A,FALSE,"חנויות כלבו"}</definedName>
    <definedName name="wrn.ירושליים._.שוטף." hidden="1">{#N/A,#N/A,FALSE,"חנויות כלבו"}</definedName>
    <definedName name="wrn.ישראל._.מצטבר." hidden="1">{#N/A,#N/A,FALSE,"חנויות כלבו"}</definedName>
    <definedName name="wrn.ישראל._.שוטף." hidden="1">{#N/A,#N/A,FALSE,"חנויות כלבו"}</definedName>
    <definedName name="wrn.כותרת._.הוצאות." hidden="1">{#N/A,#N/A,FALSE,"כותרת"}</definedName>
    <definedName name="wrn.כותרת._.מצטבר." hidden="1">{#N/A,#N/A,FALSE,"כותרת"}</definedName>
    <definedName name="wrn.כותרת._.ראשית." hidden="1">{#N/A,#N/A,FALSE,"כותרת"}</definedName>
    <definedName name="wrn.כותרת._.שוטף." hidden="1">{#N/A,#N/A,FALSE,"כותרת"}</definedName>
    <definedName name="wrn.לוח_תוכניות." hidden="1">{#N/A,#N/A,FALSE,"תוכניות"}</definedName>
    <definedName name="wrn.מאוחד._.מצטבר." hidden="1">{#N/A,#N/A,FALSE,"משביר ישראל מאוחד"}</definedName>
    <definedName name="wrn.מאוחד._.מצטבר._.96." hidden="1">{#N/A,#N/A,FALSE,"משביר ישראל מאוחד"}</definedName>
    <definedName name="wrn.מאוחד._.שוטף." hidden="1">{#N/A,#N/A,FALSE,"משביר ישראל מאוחד"}</definedName>
    <definedName name="wrn.מאזן." hidden="1">{"מאזן",#N/A,FALSE,"מאזן בוחן"}</definedName>
    <definedName name="wrn.מאזן_בוחן_כללי." hidden="1">{#N/A,#N/A,FALSE,"מאזן בוחן";"כל_מאזן_בוחן",#N/A,FALSE,"מאזן בוחן"}</definedName>
    <definedName name="wrn.מאזן_בוחן_כללי._1" hidden="1">{#N/A,#N/A,FALSE,"מאזן בוחן";"כל_מאזן_בוחן",#N/A,FALSE,"מאזן בוחן"}</definedName>
    <definedName name="wrn.מואחד._.שוטף96." hidden="1">{#N/A,#N/A,FALSE,"משביר ישראל מאוחד"}</definedName>
    <definedName name="wrn.מופ." hidden="1">{"באור_מופ",#N/A,FALSE,"R&amp;D";"מופ_לפי_מוצרים",#N/A,FALSE,"R&amp;D"}</definedName>
    <definedName name="wrn.מלאי._.מת." hidden="1">{"מלאי מת טכניקון",#N/A,FALSE,"מלאי";"מלאי מת טאיקו",#N/A,FALSE,"מלאי";"מלאי מת יפס",#N/A,FALSE,"מלאי"}</definedName>
    <definedName name="wrn.משולב._.חנויות." hidden="1">{#N/A,#N/A,FALSE,"חנויות"}</definedName>
    <definedName name="wrn.משולב._.תאגידים." hidden="1">{#N/A,#N/A,FALSE,"תאגידים";#N/A,#N/A,FALSE,"תאגידים"}</definedName>
    <definedName name="wrn.ניירות._.עבודה.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יירות._.עבודה._.לועדת._.כספים." hidden="1">{#N/A,#N/A,TRUE,"רבעוני מעודכן";#N/A,#N/A,TRUE,"השוואת תקציבים";#N/A,#N/A,TRUE,"הכנסות";#N/A,#N/A,TRUE,"רגישות"}</definedName>
    <definedName name="wrn.ניירות._.עבודה.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תוני._.דוח._.כספי." hidden="1">{#N/A,#N/A,FALSE,"מאזן";#N/A,#N/A,FALSE,"רוה""ס";#N/A,#N/A,FALSE,"שינויים בהון";#N/A,#N/A,FALSE,"תזרים";#N/A,#N/A,FALSE,"מגזרים";#N/A,#N/A,FALSE,"שעח"}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עלות._.השידורים_חודשי." hidden="1">{#N/A,#N/A,FALSE,"חודשי"}</definedName>
    <definedName name="wrn.רווה.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ריכוז_חודשי." hidden="1">{#N/A,#N/A,FALSE,"חודשי"}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מרכז." hidden="1">{#N/A,#N/A,FALSE,"שכר מרכז"}</definedName>
    <definedName name="wrn.תזרים." hidden="1">{"תזרים",#N/A,FALSE,"cf"}</definedName>
    <definedName name="wrn.תקורות_חודשי." hidden="1">{#N/A,#N/A,FALSE,"חודשי"}</definedName>
    <definedName name="wrn.תקציב._._תמחיר." hidden="1">{#N/A,#N/A,FALSE,"תקציב עפ""י תמחיר"}</definedName>
    <definedName name="wrn.תקציב_2002_רבעוני." hidden="1">{#N/A,#N/A,TRUE,"רבעוני"}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인수." hidden="1">{#N/A,#N/A,TRUE,"인수_증설"}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포장단가." hidden="1">{#N/A,#N/A,FALSE,"포장단가"}</definedName>
    <definedName name="wrn_eva" hidden="1">{"EVA",#N/A,FALSE,"EVA";"WACC",#N/A,FALSE,"WACC"}</definedName>
    <definedName name="wrn_otpt">{"DCF","UPSIDE CASE",FALSE,"Sheet1";"DCF","BASE CASE",FALSE,"Sheet1";"DCF","DOWNSIDE CASE",FALSE,"Sheet1"}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1.PRINT." hidden="1">{"DOWNLOAD",#N/A,FALSE,"GLDownload";"UPLOAD",#N/A,FALSE,"GLUpload"}</definedName>
    <definedName name="wrn1.print._.all." hidden="1">{#N/A,#N/A,FALSE,"$170M Cash";#N/A,#N/A,FALSE,"$250M Cash";#N/A,#N/A,FALSE,"$325M Cash"}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2.All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Document" hidden="1">{"consolidated",#N/A,FALSE,"Sheet1";"cms",#N/A,FALSE,"Sheet1";"fse",#N/A,FALSE,"Sheet1"}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o" hidden="1">{"INTRON97",#N/A,FALSE,"REVCDLR";"MERCK1997",#N/A,FALSE,"REVCDLR";"SKB1997",#N/A,FALSE,"REVCDLR"}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r5" hidden="1">{#N/A,#N/A,FALSE,"Financial";#N/A,#N/A,FALSE,"Balance Sheet";#N/A,#N/A,FALSE,"Income stmt";#N/A,#N/A,FALSE,"Ratio"}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model" hidden="1">{"main",#N/A,FALSE,"Variables";"target",#N/A,FALSE,"finstmts - target";"target base",#N/A,FALSE,"finstmts - target - base";"offer price",#N/A,FALSE,"Offer Price"}</definedName>
    <definedName name="WRR" hidden="1">{#N/A,#N/A,FALSE,"Pharm";#N/A,#N/A,FALSE,"WWCM"}</definedName>
    <definedName name="WRR_1" hidden="1">{#N/A,#N/A,FALSE,"Pharm";#N/A,#N/A,FALSE,"WWCM"}</definedName>
    <definedName name="WRR_2" hidden="1">{#N/A,#N/A,FALSE,"Pharm";#N/A,#N/A,FALSE,"WWCM"}</definedName>
    <definedName name="WRR_3" hidden="1">{#N/A,#N/A,FALSE,"Pharm";#N/A,#N/A,FALSE,"WWCM"}</definedName>
    <definedName name="WRR_4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2" hidden="1">{#N/A,#N/A,FALSE,"REPORT"}</definedName>
    <definedName name="wrrrrr_3" hidden="1">{#N/A,#N/A,FALSE,"REPORT"}</definedName>
    <definedName name="wrrrrr_4" hidden="1">{#N/A,#N/A,FALSE,"REPORT"}</definedName>
    <definedName name="wrsum1" hidden="1">{#N/A,#N/A,FALSE,"Summary";#N/A,#N/A,FALSE,"CF";#N/A,#N/A,FALSE,"P&amp;L";"summary",#N/A,FALSE,"Returns";#N/A,#N/A,FALSE,"BS";"summary",#N/A,FALSE,"Analysis";#N/A,#N/A,FALSE,"Assumptions"}</definedName>
    <definedName name="wrt" hidden="1">{#N/A,#N/A,FALSE,"$170M Cash";#N/A,#N/A,FALSE,"$250M Cash";#N/A,#N/A,FALSE,"$325M Cash"}</definedName>
    <definedName name="wru.actual._.data._ent" hidden="1">{#N/A,#N/A,FALSE,"Sales"}</definedName>
    <definedName name="wru.prn5" hidden="1">{#N/A,#N/A,FALSE,"Sales"}</definedName>
    <definedName name="wrwer" hidden="1">{#N/A,#N/A,FALSE,"Umsatz 99";#N/A,#N/A,FALSE,"ER 99 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ryt">{"'Sheet1'!$A$1:$AI$34","'Sheet1'!$A$1:$AI$31","'Sheet1'!$B$2:$AM$25"}</definedName>
    <definedName name="wrytyt">{"'1-TheatreBkgs'!$A$1:$L$102"}</definedName>
    <definedName name="wsdkl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segfer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SOFTables">#REF!</definedName>
    <definedName name="wt" hidden="1">{#N/A,#N/A,FALSE,"FY97";#N/A,#N/A,FALSE,"FY98";#N/A,#N/A,FALSE,"FY99";#N/A,#N/A,FALSE,"FY00";#N/A,#N/A,FALSE,"FY01"}</definedName>
    <definedName name="wte" hidden="1">{#N/A,#N/A,FALSE,"ALM-ASISC"}</definedName>
    <definedName name="wt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wertwt">{"'August 2000'!$A$1:$J$101"}</definedName>
    <definedName name="wv" hidden="1">{#N/A,#N/A,FALSE,"Pharm";#N/A,#N/A,FALSE,"WWCM"}</definedName>
    <definedName name="wv_1" hidden="1">{#N/A,#N/A,FALSE,"Pharm";#N/A,#N/A,FALSE,"WWCM"}</definedName>
    <definedName name="wv_2" hidden="1">{#N/A,#N/A,FALSE,"Pharm";#N/A,#N/A,FALSE,"WWCM"}</definedName>
    <definedName name="wv_3" hidden="1">{#N/A,#N/A,FALSE,"Pharm";#N/A,#N/A,FALSE,"WWCM"}</definedName>
    <definedName name="wv_4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.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93thrua03." hidden="1">{TRUE,TRUE,-1.25,-15.5,603,284.25,FALSE,FALSE,TRUE,TRUE,0,1,51,1,4,3,3,4,TRUE,TRUE,3,TRUE,1,TRUE,100,"Swvu.a93thrua03.","ACwvu.a93thrua03.",1,FALSE,FALSE,0.5,0.2,0.5,0.5,2,"","&amp;L&amp;""Arial""Source:  Company Reports and Kidder, Peabody and Co., Incorporated&amp;R&amp;""Arial""&amp;8&amp;T  &amp;D",FALSE,FALSE,FALSE,FALSE,1,80,#N/A,#N/A,"=R1C51:R56C100,R59C51:R125C100,R128C51:R194C100,R234C51:R279C100,R281C51:R345C101,R354C51:R419C100,R197C51:R230C100",FALSE,"Rwvu.a93thrua03.","Cwvu.a93thrua03.",FALSE,FALSE}</definedName>
    <definedName name="wvu.Aktiva_Kurzform_quer." hidden="1">{TRUE,TRUE,-2.75,-17,484.5,254.25,FALSE,TRUE,TRUE,TRUE,0,2,#N/A,1,#N/A,11.3411764705882,106.384615384615,1,FALSE,FALSE,3,TRUE,1,FALSE,75,"Swvu.Aktiva_Kurzform_quer.","ACwvu.Aktiva_Kurzform_quer.",#N/A,FALSE,FALSE,0.393700787401575,0.196850393700787,0.393700787401575,0.393700787401575,2,"","&amp;R&amp;""Times New Roman,Standard""&amp;A.XLS",FALSE,FALSE,FALSE,FALSE,1,80,#N/A,#N/A,FALSE,"=C1:C2","Rwvu.Aktiva_Kurzform_quer.","Cwvu.Aktiva_Kurzform_quer.",FALSE,FALSE,TRUE,9,300,300,FALSE,FALSE,TRUE,TRUE,TRUE}</definedName>
    <definedName name="wvu.Aktiva_mit_Prozentspalte." hidden="1">{TRUE,TRUE,-2.75,-17,484.5,254.25,FALSE,TRUE,TRUE,TRUE,0,2,#N/A,1,#N/A,6.92307692307692,18.3846153846154,1,FALSE,FALSE,3,TRUE,1,FALSE,75,"Swvu.Aktiva_mit_Prozentspalte.","ACwvu.Aktiva_mit_Prozentspalte.",#N/A,FALSE,FALSE,0.590551181102362,0.196850393700787,0.393700787401575,0.393700787401575,1,"","&amp;R&amp;""Times New Roman,Standard""&amp;A.XLS",FALSE,FALSE,FALSE,FALSE,1,80,#N/A,#N/A,FALSE,"=C1:C2","Rwvu.Aktiva_mit_Prozentspalte.","Cwvu.Aktiva_mit_Prozentspalte.",FALSE,FALSE,TRUE,9,300,300,FALSE,FALSE,TRUE,TRUE,TRUE}</definedName>
    <definedName name="wvu.Aktiva_ohne_Prozentsplate." hidden="1">{TRUE,TRUE,-2.75,-17,484.5,254.25,FALSE,TRUE,TRUE,TRUE,0,15,#N/A,109,#N/A,13.8518518518519,19.0769230769231,1,FALSE,FALSE,3,TRUE,1,FALSE,75,"Swvu.Aktiva_ohne_Prozentsplate.","ACwvu.Aktiva_ohne_Prozentsplate.",#N/A,FALSE,FALSE,0.590551181102362,0.196850393700787,0.393700787401575,0.393700787401575,1,"","&amp;R&amp;""Times New Roman,Standard""&amp;A.XLS",FALSE,FALSE,FALSE,FALSE,1,80,#N/A,#N/A,FALSE,"=C1:C2","Rwvu.Aktiva_ohne_Prozentsplate.","Cwvu.Aktiva_ohne_Prozentsplate.",FALSE,FALSE,TRUE,9,300,300,FALSE,FALSE,TRUE,TRUE,TRUE}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FRP_BACKLOG1.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2.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FULL." hidden="1">{TRUE,TRUE,1,1,600,351,FALSE,FALSE,TRUE,TRUE,0,5,#N/A,1,#N/A,12.7708333333333,25.3333333333333,1,FALSE,FALSE,1,TRUE,1,FALSE,90,"Swvu.FULL.","ACwvu.FULL.",1,FALSE,FALSE,0.393700787401575,0.393700787401575,0.196850393700787,0.196850393700787,1,"&amp;F","Page &amp;P",FALSE,FALSE,FALSE,FALSE,1,85,#N/A,#N/A,"=R1C23:R53C41","=R1:R6",#N/A,#N/A,FALSE,FALSE}</definedName>
    <definedName name="wvu.GuV_Gesamtkosten_mit_Prozentspalte." hidden="1">{TRUE,TRUE,-2.75,-17,484.5,254.25,FALSE,TRUE,TRUE,TRUE,0,2,#N/A,1,#N/A,8.87179487179487,18.6923076923077,1,FALSE,FALSE,3,TRUE,1,FALSE,75,"Swvu.GuV_Gesamtkosten_mit_Prozentspalte.","ACwvu.GuV_Gesamtkosten_mit_Prozentspalte.",#N/A,FALSE,FALSE,0.590551181102362,0.196850393700787,0.393700787401575,0.196850393700787,1,"","&amp;R&amp;""Times New Roman,Standard""&amp;A.XLS",FALSE,FALSE,FALSE,FALSE,1,80,#N/A,#N/A,FALSE,"=C1:C2","Rwvu.GuV_Gesamtkosten_mit_Prozentspalte.",#N/A,FALSE,FALSE,TRUE,9,300,300,FALSE,FALSE,TRUE,TRUE,TRUE}</definedName>
    <definedName name="wvu.GuV_Gesamtkosten_ohne_Prozentspalte." hidden="1">{TRUE,TRUE,-2.75,-17,484.5,254.25,FALSE,TRUE,TRUE,TRUE,0,18,#N/A,1,#N/A,14.7592592592593,18.6923076923077,1,FALSE,FALSE,3,TRUE,1,FALSE,75,"Swvu.GuV_Gesamtkosten_ohne_Prozentspalte.","ACwvu.GuV_Gesamtkosten_ohne_Prozentspalte.",#N/A,FALSE,FALSE,0.590551181102362,0.196850393700787,0.393700787401575,0.196850393700787,1,"","&amp;R&amp;""Times New Roman,Standard""&amp;A.XLS",FALSE,FALSE,FALSE,FALSE,1,80,#N/A,#N/A,FALSE,"=C1:C2","Rwvu.GuV_Gesamtkosten_ohne_Prozentspalte.",#N/A,FALSE,FALSE,TRUE,9,300,300,FALSE,FALSE,TRUE,TRUE,TRUE}</definedName>
    <definedName name="wvu.GuV_Kurzform_quer." hidden="1">{TRUE,TRUE,-2.75,-17,484.5,254.25,FALSE,TRUE,TRUE,TRUE,0,9,#N/A,54,#N/A,13.6588235294118,19,1,FALSE,FALSE,3,TRUE,1,FALSE,75,"Swvu.GuV_Kurzform_quer.","ACwvu.GuV_Kurzform_quer.",#N/A,FALSE,FALSE,0.196850393700787,0.196850393700787,0.393700787401575,0.196850393700787,2,"","&amp;R&amp;""Times New Roman,Standard""&amp;A.XLS",FALSE,FALSE,FALSE,FALSE,1,80,#N/A,#N/A,FALSE,"=C1:C2","Rwvu.GuV_Kurzform_quer.","Cwvu.GuV_Kurzform_quer.",FALSE,FALSE,TRUE,9,300,300,FALSE,FALSE,TRUE,TRUE,TRUE}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ncome_statement." hidden="1">{TRUE,TRUE,1.75,1,600,350.25,FALSE,FALSE,TRUE,TRUE,0,1,18,1,8,4,7,4,TRUE,TRUE,1,TRUE,1,TRUE,75,"Swvu.income_statement.","ACwvu.income_statement.",1,FALSE,FALSE,1.25,0.5,1.75,0.5,2,"&amp;LAvery Dennison
Operating Segment Earnings Model, $ in Mil.&amp;R&amp;f","",TRUE,FALSE,FALSE,FALSE,1,#N/A,1,1,"=R8C31:R47C54","=C1:C2,R5:R7",#N/A,#N/A,FALSE,FALSE}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LAIM._.PER._.THUM." hidden="1">{TRUE,TRUE,1,1,600,351,FALSE,FALSE,TRUE,TRUE,0,31,#N/A,70,#N/A,15.2567567567568,23.1,1,FALSE,FALSE,1,TRUE,1,FALSE,90,"Swvu.MLAIM._.PER._.THUM.","ACwvu.MLAIM._.PER._.THUM.",1,FALSE,FALSE,0.393700787401575,0.393700787401575,0.393700787401575,0.393700787401575,2,"&amp;F","&amp;CPage &amp;P&amp;R&amp;D&amp;T",TRUE,TRUE,FALSE,FALSE,1,85,#N/A,#N/A,"=R81C24:R109C38",FALSE,"Rwvu.MLAIM._.PER._.THUM.",#N/A,FALSE,FALSE,FALSE,1,300,300,FALSE,FALSE,TRUE,TRUE,TRUE}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JECTS._.INV_ADV." hidden="1">{TRUE,TRUE,1,1,600,351,FALSE,FALSE,TRUE,TRUE,0,19,#N/A,1,#N/A,25.6086956521739,42.7777777777778,1,FALSE,FALSE,1,TRUE,1,FALSE,50,"Swvu.PROJECTS._.INV_ADV.","ACwvu.PROJECTS._.INV_ADV.",1,FALSE,FALSE,0.393700787401575,0.393700787401575,0.196850393700787,0.590551181102362,2,"&amp;F","Page &amp;P",FALSE,FALSE,FALSE,FALSE,1,85,#N/A,#N/A,"=R1C20:R61C36","=R1:R6",#N/A,#N/A,FALSE,FALSE}</definedName>
    <definedName name="wvu.q93vsq94." hidden="1">{TRUE,TRUE,-1.25,-15.5,603,284.25,FALSE,FALSE,TRUE,TRUE,0,1,28,1,4,2,3,4,TRUE,TRUE,3,TRUE,1,TRUE,100,"Swvu.q93vsq94.","ACwvu.q93vsq94.",1,FALSE,FALSE,0.5,0.2,0.5,0.5,2,"","&amp;L&amp;""Arial""Source:  Company Reports and Kidder, Peabody and Co., Incorporated&amp;R&amp;""Arial""&amp;8&amp;T  &amp;D",FALSE,FALSE,FALSE,FALSE,1,80,#N/A,#N/A,"=R1C28:R56C49,R59C28:R126C49,R128C28:R195C49,R197C28:R232C49,R234C28:R279C49,R281C28:R330C49",FALSE,"Rwvu.q93vsq94.","Cwvu.q93vsq94.",FALSE,FALSE}</definedName>
    <definedName name="wvu.QUARTERLY._.PROFITS." hidden="1">{TRUE,TRUE,1,1,600,351,FALSE,FALSE,TRUE,TRUE,0,28,#N/A,1,#N/A,27.875,42.7777777777778,1,FALSE,FALSE,1,TRUE,1,FALSE,50,"Swvu.QUARTERLY._.PROFITS.","ACwvu.QUARTERLY._.PROFITS.",1,FALSE,FALSE,0.393700787401575,0.393700787401575,0.196850393700787,0.590551181102362,2,"&amp;F","Page &amp;P",FALSE,FALSE,FALSE,FALSE,1,90,#N/A,#N/A,"=R1C39:R62C52","=R1:R6",#N/A,#N/A,FALSE,FALSE}</definedName>
    <definedName name="wvu.REGULAR." hidden="1">{TRUE,TRUE,-0.8,-17,618,378,FALSE,FALSE,TRUE,TRUE,0,1,#N/A,4,10,18.6111111111111,6,3,FALSE,TRUE,3,TRUE,1,TRUE,90,"Swvu.REGULAR.","ACwvu.REGULAR.",1,FALSE,FALSE,0.393700787401575,0.393700787401575,0.393700787401575,0.393700787401575,2,"&amp;F","&amp;CPage &amp;P&amp;R&amp;D&amp;T",TRUE,TRUE,FALSE,FALSE,1,85,#N/A,#N/A,"=R5C1:R54C56","=R8:R9","Rwvu.REGULAR.",#N/A,FALSE,FALSE,FALSE,1,300,300,FALSE,FALSE,TRUE,TRUE,TRUE}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טוביה." hidden="1">{TRUE,TRUE,-0.8,-17,618,378,FALSE,FALSE,TRUE,TRUE,0,24,#N/A,4,119,14.3333333333333,6,3,FALSE,TRUE,3,TRUE,1,TRUE,90,"Swvu.טוביה.","ACwvu.טוביה.",1,FALSE,FALSE,0.393700787401575,0.393700787401575,0.393700787401575,0.393700787401575,2,"&amp;F","&amp;CPage &amp;P&amp;R&amp;D&amp;T",TRUE,TRUE,FALSE,FALSE,1,#N/A,1,1,"=R122C25:R152C37","=R8:R9","Rwvu.טוביה.",#N/A,FALSE,FALSE,FALSE,1,300,300,FALSE,FALSE,TRUE,TRUE,TRUE}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>#REF!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hidden="1">{#N/A,#N/A,FALSE,"Detailed";#N/A,#N/A,FALSE,"Total";#N/A,#N/A,FALSE,"Detailed (2)"}</definedName>
    <definedName name="ww_2" hidden="1">{#N/A,#N/A,FALSE,"Pharm";#N/A,#N/A,FALSE,"WWCM"}</definedName>
    <definedName name="ww_3" hidden="1">{#N/A,#N/A,FALSE,"Pharm";#N/A,#N/A,FALSE,"WWCM"}</definedName>
    <definedName name="ww_4" hidden="1">{#N/A,#N/A,FALSE,"Pharm";#N/A,#N/A,FALSE,"WWCM"}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S">#REF!</definedName>
    <definedName name="wwt" hidden="1">{"YD LAPO2",#N/A,FALSE,"YTD"}</definedName>
    <definedName name="www" hidden="1">{#N/A,#N/A,FALSE,"Detailed";#N/A,#N/A,FALSE,"Total";#N/A,#N/A,FALSE,"Detailed (2)"}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hidden="1">{#N/A,#N/A,FALSE,"Detailed";#N/A,#N/A,FALSE,"Total";#N/A,#N/A,FALSE,"Detailed (2)"}</definedName>
    <definedName name="www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www" hidden="1">{#N/A,#N/A,FALSE,"Detailed";#N/A,#N/A,FALSE,"Total";#N/A,#N/A,FALSE,"Detailed (2)"}</definedName>
    <definedName name="wwww_1" hidden="1">{#N/A,#N/A,FALSE,"Detailed";#N/A,#N/A,FALSE,"Total";#N/A,#N/A,FALSE,"Detailed (2)"}</definedName>
    <definedName name="wwwww" hidden="1">{#N/A,#N/A,FALSE,"Detailed";#N/A,#N/A,FALSE,"Total";#N/A,#N/A,FALSE,"Detailed (2)"}</definedName>
    <definedName name="wwwww_1" hidden="1">{#N/A,#N/A,FALSE,"Detailed";#N/A,#N/A,FALSE,"Total";#N/A,#N/A,FALSE,"Detailed (2)"}</definedName>
    <definedName name="wwwwwwww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w" hidden="1">{"YTD",#N/A,FALSE,"SUM"}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wx_1" hidden="1">{#N/A,#N/A,FALSE,"Pharm";#N/A,#N/A,FALSE,"WWCM"}</definedName>
    <definedName name="wx_2" hidden="1">{#N/A,#N/A,FALSE,"Pharm";#N/A,#N/A,FALSE,"WWCM"}</definedName>
    <definedName name="wx_3" hidden="1">{#N/A,#N/A,FALSE,"Pharm";#N/A,#N/A,FALSE,"WWCM"}</definedName>
    <definedName name="wx_4" hidden="1">{#N/A,#N/A,FALSE,"Pharm";#N/A,#N/A,FALSE,"WWCM"}</definedName>
    <definedName name="wyh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TQTE" hidden="1">{#N/A,#N/A,FALSE,"Umsatz 99";#N/A,#N/A,FALSE,"ER 99 "}</definedName>
    <definedName name="WYTQTE_1" hidden="1">{#N/A,#N/A,FALSE,"Umsatz 99";#N/A,#N/A,FALSE,"ER 99 "}</definedName>
    <definedName name="WYTQTE_1_1" hidden="1">{#N/A,#N/A,FALSE,"Umsatz 99";#N/A,#N/A,FALSE,"ER 99 "}</definedName>
    <definedName name="WYTQTE_1_2" hidden="1">{#N/A,#N/A,FALSE,"Umsatz 99";#N/A,#N/A,FALSE,"ER 99 "}</definedName>
    <definedName name="WYTQTE_1_3" hidden="1">{#N/A,#N/A,FALSE,"Umsatz 99";#N/A,#N/A,FALSE,"ER 99 "}</definedName>
    <definedName name="WYTQTE_1_4" hidden="1">{#N/A,#N/A,FALSE,"Umsatz 99";#N/A,#N/A,FALSE,"ER 99 "}</definedName>
    <definedName name="WYTQTE_1_5" hidden="1">{#N/A,#N/A,FALSE,"Umsatz 99";#N/A,#N/A,FALSE,"ER 99 "}</definedName>
    <definedName name="WYTQTE_2" hidden="1">{#N/A,#N/A,FALSE,"Umsatz 99";#N/A,#N/A,FALSE,"ER 99 "}</definedName>
    <definedName name="WYTQTE_2_1" hidden="1">{#N/A,#N/A,FALSE,"Umsatz 99";#N/A,#N/A,FALSE,"ER 99 "}</definedName>
    <definedName name="WYTQTE_2_2" hidden="1">{#N/A,#N/A,FALSE,"Umsatz 99";#N/A,#N/A,FALSE,"ER 99 "}</definedName>
    <definedName name="WYTQTE_2_3" hidden="1">{#N/A,#N/A,FALSE,"Umsatz 99";#N/A,#N/A,FALSE,"ER 99 "}</definedName>
    <definedName name="WYTQTE_2_4" hidden="1">{#N/A,#N/A,FALSE,"Umsatz 99";#N/A,#N/A,FALSE,"ER 99 "}</definedName>
    <definedName name="WYTQTE_2_5" hidden="1">{#N/A,#N/A,FALSE,"Umsatz 99";#N/A,#N/A,FALSE,"ER 99 "}</definedName>
    <definedName name="WYTQTE_3" hidden="1">{#N/A,#N/A,FALSE,"Umsatz 99";#N/A,#N/A,FALSE,"ER 99 "}</definedName>
    <definedName name="WYTQTE_3_1" hidden="1">{#N/A,#N/A,FALSE,"Umsatz 99";#N/A,#N/A,FALSE,"ER 99 "}</definedName>
    <definedName name="WYTQTE_3_2" hidden="1">{#N/A,#N/A,FALSE,"Umsatz 99";#N/A,#N/A,FALSE,"ER 99 "}</definedName>
    <definedName name="WYTQTE_3_3" hidden="1">{#N/A,#N/A,FALSE,"Umsatz 99";#N/A,#N/A,FALSE,"ER 99 "}</definedName>
    <definedName name="WYTQTE_3_4" hidden="1">{#N/A,#N/A,FALSE,"Umsatz 99";#N/A,#N/A,FALSE,"ER 99 "}</definedName>
    <definedName name="WYTQTE_3_5" hidden="1">{#N/A,#N/A,FALSE,"Umsatz 99";#N/A,#N/A,FALSE,"ER 99 "}</definedName>
    <definedName name="WYTQTE_4" hidden="1">{#N/A,#N/A,FALSE,"Umsatz 99";#N/A,#N/A,FALSE,"ER 99 "}</definedName>
    <definedName name="WYTQTE_4_1" hidden="1">{#N/A,#N/A,FALSE,"Umsatz 99";#N/A,#N/A,FALSE,"ER 99 "}</definedName>
    <definedName name="WYTQTE_4_2" hidden="1">{#N/A,#N/A,FALSE,"Umsatz 99";#N/A,#N/A,FALSE,"ER 99 "}</definedName>
    <definedName name="WYTQTE_4_3" hidden="1">{#N/A,#N/A,FALSE,"Umsatz 99";#N/A,#N/A,FALSE,"ER 99 "}</definedName>
    <definedName name="WYTQTE_4_4" hidden="1">{#N/A,#N/A,FALSE,"Umsatz 99";#N/A,#N/A,FALSE,"ER 99 "}</definedName>
    <definedName name="WYTQTE_4_5" hidden="1">{#N/A,#N/A,FALSE,"Umsatz 99";#N/A,#N/A,FALSE,"ER 99 "}</definedName>
    <definedName name="WYTQTE_5" hidden="1">{#N/A,#N/A,FALSE,"Umsatz 99";#N/A,#N/A,FALSE,"ER 99 "}</definedName>
    <definedName name="WYTQTE_5_1" hidden="1">{#N/A,#N/A,FALSE,"Umsatz 99";#N/A,#N/A,FALSE,"ER 99 "}</definedName>
    <definedName name="WYTQTE_5_2" hidden="1">{#N/A,#N/A,FALSE,"Umsatz 99";#N/A,#N/A,FALSE,"ER 99 "}</definedName>
    <definedName name="WYTQTE_5_3" hidden="1">{#N/A,#N/A,FALSE,"Umsatz 99";#N/A,#N/A,FALSE,"ER 99 "}</definedName>
    <definedName name="WYTQTE_5_4" hidden="1">{#N/A,#N/A,FALSE,"Umsatz 99";#N/A,#N/A,FALSE,"ER 99 "}</definedName>
    <definedName name="WYTQTE_5_5" hidden="1">{#N/A,#N/A,FALSE,"Umsatz 99";#N/A,#N/A,FALSE,"ER 99 "}</definedName>
    <definedName name="X">#REF!</definedName>
    <definedName name="x_1" hidden="1">{#N/A,#N/A,FALSE,"REPORT"}</definedName>
    <definedName name="x_2" hidden="1">{#N/A,#N/A,FALSE,"REPORT"}</definedName>
    <definedName name="x_3" hidden="1">{#N/A,#N/A,FALSE,"REPORT"}</definedName>
    <definedName name="x_4" hidden="1">{#N/A,#N/A,FALSE,"REPORT"}</definedName>
    <definedName name="x_cb">#REF!</definedName>
    <definedName name="X_Resolution__mm___Pixels">#REF!</definedName>
    <definedName name="Xa">#REF!</definedName>
    <definedName name="xb" hidden="1">{"BA detail",#N/A,FALSE,"Q3YTD "}</definedName>
    <definedName name="XBFXZB" hidden="1">{#N/A,#N/A,FALSE,"FINAL"}</definedName>
    <definedName name="xc" localSheetId="1" hidden="1">Main.SAPF4Help()</definedName>
    <definedName name="xc" localSheetId="6" hidden="1">Main.SAPF4Help()</definedName>
    <definedName name="xc" hidden="1">Main.SAPF4Help()</definedName>
    <definedName name="xcft" hidden="1">{#N/A,#N/A,FALSE,"PGW"}</definedName>
    <definedName name="XCGFHT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cPeriod">#REF!</definedName>
    <definedName name="xcv" hidden="1">{#N/A,#N/A,FALSE,"Pharm";#N/A,#N/A,FALSE,"WWCM"}</definedName>
    <definedName name="xcv_1" hidden="1">{#N/A,#N/A,FALSE,"Pharm";#N/A,#N/A,FALSE,"WWCM"}</definedName>
    <definedName name="xcv_2" hidden="1">{#N/A,#N/A,FALSE,"Pharm";#N/A,#N/A,FALSE,"WWCM"}</definedName>
    <definedName name="xcv_3" hidden="1">{#N/A,#N/A,FALSE,"Pharm";#N/A,#N/A,FALSE,"WWCM"}</definedName>
    <definedName name="xcv_4" hidden="1">{#N/A,#N/A,FALSE,"Pharm";#N/A,#N/A,FALSE,"WWCM"}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g" hidden="1">{#N/A,#N/A,FALSE,"SUMMARY";#N/A,#N/A,FALSE,"SUMMARY"}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sdsd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cxzc" hidden="1">{#N/A,#N/A,FALSE,"AD_Purchase";#N/A,#N/A,FALSE,"Credit";#N/A,#N/A,FALSE,"PF Acquisition";#N/A,#N/A,FALSE,"PF Offering"}</definedName>
    <definedName name="xDates">#REF!</definedName>
    <definedName name="xdft" hidden="1">{#N/A,#N/A,FALSE,"ISBL"}</definedName>
    <definedName name="xdrt" hidden="1">{#N/A,#N/A,FALSE,"Aging Summary";#N/A,#N/A,FALSE,"Ratio Analysis";#N/A,#N/A,FALSE,"Test 120 Day Accts";#N/A,#N/A,FALSE,"Tickmarks"}</definedName>
    <definedName name="xDSP">#REF!</definedName>
    <definedName name="xerox">#REF!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g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gwe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hd">#REF!</definedName>
    <definedName name="XK">#REF!</definedName>
    <definedName name="xline">#REF!</definedName>
    <definedName name="XLOPTvec">"12 14 1 125 1 0 1 1 1 1 1 1 0 0 1 0 0 0 0 0"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hidden="1">{"oct_res_comm",#N/A,FALSE,"VarToBud"}</definedName>
    <definedName name="xo" hidden="1">{#N/A,#N/A,FALSE,"Global by BU";#N/A,#N/A,FALSE,"U.S. by BU";#N/A,#N/A,FALSE,"Canada by BU";#N/A,#N/A,FALSE,"Europe by BU";#N/A,#N/A,FALSE,"Asia by BU";#N/A,#N/A,FALSE,"Cala by BU"}</definedName>
    <definedName name="XPA">#REF!</definedName>
    <definedName name="XPE">#REF!</definedName>
    <definedName name="xperiod">#REF!</definedName>
    <definedName name="XPL">#REF!</definedName>
    <definedName name="XPLE">#REF!</definedName>
    <definedName name="XPLU">#REF!</definedName>
    <definedName name="XPU">#REF!</definedName>
    <definedName name="XR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1" hidden="1">7</definedName>
    <definedName name="XRefActiveRow" hidden="1">#REF!</definedName>
    <definedName name="XRefColumnsCount">4</definedName>
    <definedName name="XRefCopy1" hidden="1">#REF!</definedName>
    <definedName name="XRefCopy1Row" hidden="1">#REF!</definedName>
    <definedName name="XRefCopy2" hidden="1">#REF!</definedName>
    <definedName name="XRefCopy3" hidden="1">#REF!</definedName>
    <definedName name="XRefCopy3Row" hidden="1">#REF!</definedName>
    <definedName name="XRefCopy4" hidden="1">#REF!</definedName>
    <definedName name="XRefCopy5" hidden="1">#REF!</definedName>
    <definedName name="XRefCopy6" hidden="1">#REF!</definedName>
    <definedName name="XRefCopy7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[55]הערות!#REF!</definedName>
    <definedName name="XRefPaste8Row" hidden="1">#REF!</definedName>
    <definedName name="XRefPasteRangeCount">2</definedName>
    <definedName name="xRng_0501afb080e54ff195060d9a71fa1752">#REF!</definedName>
    <definedName name="xRng_1897eeece23c410ca84517f26e629565">#REF!</definedName>
    <definedName name="xRng_44b937e490fa410b9057361946c8b05b">#REF!</definedName>
    <definedName name="xRng_4bbdf78078d94f438eb85e5f0b525669">#REF!</definedName>
    <definedName name="xRng_552f93d99b8f4121b57f9df5d5c77295">#REF!</definedName>
    <definedName name="xRng_55721ab198cc4e07941e24b889f11a0b">#REF!</definedName>
    <definedName name="xRng_5b04a8ff08b448f39e672bcf4a5dcf8c">#REF!</definedName>
    <definedName name="xRng_6ad6f25b993e476b93de1af7700c1eab">#REF!</definedName>
    <definedName name="xRng_71c8b1de650844e58f87e9da0095402f">#REF!</definedName>
    <definedName name="xRng_8346e4e8afac4af6a134f69594396f27">#REF!</definedName>
    <definedName name="xRng_98d12bb78c87460e9a4d186ad80762ce">#REF!</definedName>
    <definedName name="xRng_a429daf4495743419a3a83d5b10facb9">#REF!</definedName>
    <definedName name="xRng_b7fdb5aeb62e43e6afc3915afc707918">#REF!</definedName>
    <definedName name="xRng_b93fec1a138a4f1d90449155dc9c093f">#REF!</definedName>
    <definedName name="xRng_be64ed841c11451da6e0b2ac97a322c5">#REF!</definedName>
    <definedName name="xRng_e1ef4ba090fe4d80b9e5929239690897">#REF!</definedName>
    <definedName name="xRng_f9ffd5c155db4b4f9aac6e40ed05b371">#REF!</definedName>
    <definedName name="xrt" hidden="1">{#N/A,#N/A,FALSE,"OSBL"}</definedName>
    <definedName name="xs" hidden="1">{#N/A,"PURCHM",FALSE,"Business Analysis";#N/A,"SPADD",FALSE,"Business Analysis"}</definedName>
    <definedName name="XS014562443">#REF!</definedName>
    <definedName name="xsd" hidden="1">{"detail",#N/A,FALSE,"mfg";"summary",#N/A,FALSE,"mfg"}</definedName>
    <definedName name="xsssw" hidden="1">{#N/A,#N/A,FALSE,"Créances";#N/A,#N/A,FALSE,"Effectifs";#N/A,#N/A,FALSE,"SI"}</definedName>
    <definedName name="xsxa" hidden="1">{"'Sheet1'!$A$4386:$N$4591"}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abin">#REF!</definedName>
    <definedName name="xTotal_population">#REF!</definedName>
    <definedName name="xuan" hidden="1">{#N/A,#N/A,FALSE,"QTD";#N/A,#N/A,FALSE,"Lic Fees";#N/A,#N/A,FALSE,"Unapproved";#N/A,#N/A,FALSE,"Wkly Notes"}</definedName>
    <definedName name="xv" hidden="1">{"Commentary",#N/A,FALSE,"May"}</definedName>
    <definedName name="xx" hidden="1">{"Current V Prior, Current Month",#N/A,FALSE,"Current v Prior"}</definedName>
    <definedName name="xx_1" hidden="1">{#N/A,#N/A,FALSE,"²Ä1­Ó¤ë"}</definedName>
    <definedName name="xx_1_1" hidden="1">{#N/A,#N/A,FALSE,"²Ä1­Ó¤ë"}</definedName>
    <definedName name="xx_1_2" hidden="1">{#N/A,#N/A,FALSE,"²Ä1­Ó¤ë"}</definedName>
    <definedName name="xx_1_3" hidden="1">{#N/A,#N/A,FALSE,"²Ä1­Ó¤ë"}</definedName>
    <definedName name="xx_1_4" hidden="1">{#N/A,#N/A,FALSE,"²Ä1­Ó¤ë"}</definedName>
    <definedName name="xx_1_5" hidden="1">{#N/A,#N/A,FALSE,"²Ä1­Ó¤ë"}</definedName>
    <definedName name="xx_2" hidden="1">{#N/A,#N/A,FALSE,"²Ä1­Ó¤ë"}</definedName>
    <definedName name="xx_2_1" hidden="1">{#N/A,#N/A,FALSE,"²Ä1­Ó¤ë"}</definedName>
    <definedName name="xx_2_2" hidden="1">{#N/A,#N/A,FALSE,"²Ä1­Ó¤ë"}</definedName>
    <definedName name="xx_2_3" hidden="1">{#N/A,#N/A,FALSE,"²Ä1­Ó¤ë"}</definedName>
    <definedName name="xx_2_4" hidden="1">{#N/A,#N/A,FALSE,"²Ä1­Ó¤ë"}</definedName>
    <definedName name="xx_2_5" hidden="1">{#N/A,#N/A,FALSE,"²Ä1­Ó¤ë"}</definedName>
    <definedName name="xx_3" hidden="1">{#N/A,#N/A,FALSE,"²Ä1­Ó¤ë"}</definedName>
    <definedName name="xx_3_1" hidden="1">{#N/A,#N/A,FALSE,"²Ä1­Ó¤ë"}</definedName>
    <definedName name="xx_3_2" hidden="1">{#N/A,#N/A,FALSE,"²Ä1­Ó¤ë"}</definedName>
    <definedName name="xx_3_3" hidden="1">{#N/A,#N/A,FALSE,"²Ä1­Ó¤ë"}</definedName>
    <definedName name="xx_3_4" hidden="1">{#N/A,#N/A,FALSE,"²Ä1­Ó¤ë"}</definedName>
    <definedName name="xx_3_5" hidden="1">{#N/A,#N/A,FALSE,"²Ä1­Ó¤ë"}</definedName>
    <definedName name="xx_4" hidden="1">{#N/A,#N/A,FALSE,"²Ä1­Ó¤ë"}</definedName>
    <definedName name="xx_4_1" hidden="1">{#N/A,#N/A,FALSE,"²Ä1­Ó¤ë"}</definedName>
    <definedName name="xx_4_2" hidden="1">{#N/A,#N/A,FALSE,"²Ä1­Ó¤ë"}</definedName>
    <definedName name="xx_4_3" hidden="1">{#N/A,#N/A,FALSE,"²Ä1­Ó¤ë"}</definedName>
    <definedName name="xx_4_4" hidden="1">{#N/A,#N/A,FALSE,"²Ä1­Ó¤ë"}</definedName>
    <definedName name="xx_4_5" hidden="1">{#N/A,#N/A,FALSE,"²Ä1­Ó¤ë"}</definedName>
    <definedName name="xx_5" hidden="1">{#N/A,#N/A,FALSE,"²Ä1­Ó¤ë"}</definedName>
    <definedName name="xx_5_1" hidden="1">{#N/A,#N/A,FALSE,"²Ä1­Ó¤ë"}</definedName>
    <definedName name="xx_5_2" hidden="1">{#N/A,#N/A,FALSE,"²Ä1­Ó¤ë"}</definedName>
    <definedName name="xx_5_3" hidden="1">{#N/A,#N/A,FALSE,"²Ä1­Ó¤ë"}</definedName>
    <definedName name="xx_5_4" hidden="1">{#N/A,#N/A,FALSE,"²Ä1­Ó¤ë"}</definedName>
    <definedName name="xx_5_5" hidden="1">{#N/A,#N/A,FALSE,"²Ä1­Ó¤ë"}</definedName>
    <definedName name="xx1stb" hidden="1">{#N/A,#N/A,FALSE,"CMN_FE"}</definedName>
    <definedName name="xx1stb2" hidden="1">{#N/A,#N/A,FALSE,"CMN_FE"}</definedName>
    <definedName name="xxccv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x">{"'NPCGUIDELINES'!$A$1:$J$41"}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xx" hidden="1">{"INCOME",#N/A,FALSE,"INCOME STATEMENT"}</definedName>
    <definedName name="XXX_1" hidden="1">{#N/A,#N/A,FALSE,"Other";#N/A,#N/A,FALSE,"Ace";#N/A,#N/A,FALSE,"Derm"}</definedName>
    <definedName name="XXX_2" hidden="1">{#N/A,#N/A,FALSE,"Other";#N/A,#N/A,FALSE,"Ace";#N/A,#N/A,FALSE,"Derm"}</definedName>
    <definedName name="XXX_3" hidden="1">{#N/A,#N/A,FALSE,"Other";#N/A,#N/A,FALSE,"Ace";#N/A,#N/A,FALSE,"Derm"}</definedName>
    <definedName name="XXX_4" hidden="1">{#N/A,#N/A,FALSE,"Other";#N/A,#N/A,FALSE,"Ace";#N/A,#N/A,FALSE,"Derm"}</definedName>
    <definedName name="xxx2" hidden="1">{"oct_res_comm",#N/A,FALSE,"VarToBud"}</definedName>
    <definedName name="xxxc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xxss" hidden="1">40796.5545023148</definedName>
    <definedName name="xxxx" hidden="1">{"PAGE 1",#N/A,FALSE,"WEST_OT"}</definedName>
    <definedName name="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_1" hidden="1">{#N/A,#N/A,FALSE,"Pharm";#N/A,#N/A,FALSE,"WWCM"}</definedName>
    <definedName name="xxxxx_2" hidden="1">{#N/A,#N/A,FALSE,"Pharm";#N/A,#N/A,FALSE,"WWCM"}</definedName>
    <definedName name="xxxxx_3" hidden="1">{#N/A,#N/A,FALSE,"Pharm";#N/A,#N/A,FALSE,"WWCM"}</definedName>
    <definedName name="xxxxx_4" hidden="1">{#N/A,#N/A,FALSE,"Pharm";#N/A,#N/A,FALSE,"WWCM"}</definedName>
    <definedName name="xxxxxx" hidden="1">{#N/A,#N/A,FALSE,"Offshore 2002 Comparative Fore ";#N/A,#N/A,FALSE,"Offshore Div 6";#N/A,#N/A,FALSE,"Deepwater Div 9"}</definedName>
    <definedName name="xxxxxxxx" hidden="1">{#N/A,#N/A,FALSE,"REPORT"}</definedName>
    <definedName name="xxxxxxxxxx" hidden="1">{#N/A,#N/A,FALSE,"Int'l 2002 Comparative Fore";#N/A,#N/A,FALSE,"Int'l - Consolidated";#N/A,#N/A,FALSE,"Co 05 - Tunisia";#N/A,#N/A,FALSE,"Co 06 - Machala Power";#N/A,#N/A,FALSE,"Co. 07 - Samedan of  N Africa";#N/A,#N/A,FALSE,"Co. 08 - Samedan Transfer Sub";#N/A,#N/A,FALSE,"Co. 11 - Samedan Mediterranean";#N/A,#N/A,FALSE,"Co. 12 - Samedan International";#N/A,#N/A,FALSE,"Co. 13 - China";#N/A,#N/A,FALSE,"Co. 14 - EDC Portugal";#N/A,#N/A,FALSE,"Co. 17 - EDC Argentina (Home)";#N/A,#N/A,FALSE,"Co. 18 - EDC Argentina (Branch)";#N/A,#N/A,FALSE,"Co. 19 - EDC Ecuador";#N/A,#N/A,FALSE,"Co. 21 - U.K. Limited";#N/A,#N/A,FALSE,"Co. 22 - EDC Europe ";#N/A,#N/A,FALSE,"Co. 23 - EDC Australia";#N/A,#N/A,FALSE,"Co. 28 - EDC Denmark";#N/A,#N/A,FALSE,"Co. 38 - Viet Nam";#N/A,#N/A,FALSE,"Co. 39-Ireland";#N/A,#N/A,FALSE,"Co.61 - Netherlands"}</definedName>
    <definedName name="x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x" hidden="1">{#N/A,#N/A,FALSE,"NGM Consolidated";#N/A,#N/A,FALSE,"NGM";#N/A,#N/A,FALSE,"NGP"}</definedName>
    <definedName name="xxxxxxxxxxxxx" hidden="1">{#N/A,#N/A,FALSE,"Créances";#N/A,#N/A,FALSE,"Effectifs";#N/A,#N/A,FALSE,"SI"}</definedName>
    <definedName name="xxxxxxxxxxxxxxxx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xxxxx" hidden="1">{#N/A,#N/A,FALSE,"NTI";#N/A,#N/A,FALSE,"Co 04 - Pipeline Corp";#N/A,#N/A,FALSE,"Gasdel Pipeline";#N/A,#N/A,FALSE,"Producers Service Inc";#N/A,#N/A,FALSE,"HGC Inc";#N/A,#N/A,FALSE,"HIPS Inc"}</definedName>
    <definedName name="xxxxxxxxxxxxxxxxxxxxxx" hidden="1">{"Geographic P1",#N/A,FALSE,"Division &amp; Geog"}</definedName>
    <definedName name="xxxxxxxxxxxxxxxxxxxxxxx" hidden="1">{"EUUTI","COMPANIES",TRUE}</definedName>
    <definedName name="xxxxxxxxxxxxxxxxxxxxxxxxxx" hidden="1">{#N/A,#N/A,FALSE,"NAI";#N/A,#N/A,FALSE,"NAI Eliminations";#N/A,#N/A,FALSE,"Ardmore";#N/A,#N/A,FALSE,"NPM Inc";#N/A,#N/A,FALSE,"Co 45 - Royalty Corp";#N/A,#N/A,FALSE,"Samedan Eliminations (10-49)"}</definedName>
    <definedName name="XYZ" hidden="1">#REF!</definedName>
    <definedName name="XYZ_CORPORATION">#REF!</definedName>
    <definedName name="xz" hidden="1">{#N/A,#N/A,FALSE,"CMN_FE"}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a">{"'NPCGUIDELINES'!$A$1:$J$41"}</definedName>
    <definedName name="xzxz" hidden="1">{#N/A,"PURCHM",FALSE,"Business Analysis";#N/A,"SPADD",FALSE,"Business Analysis"}</definedName>
    <definedName name="y">#REF!</definedName>
    <definedName name="y_1" hidden="1">{#N/A,#N/A,FALSE,"Pharm";#N/A,#N/A,FALSE,"WWCM"}</definedName>
    <definedName name="y_2" hidden="1">{#N/A,#N/A,FALSE,"Pharm";#N/A,#N/A,FALSE,"WWCM"}</definedName>
    <definedName name="Y_2006">#REF!</definedName>
    <definedName name="Y_2007">#REF!</definedName>
    <definedName name="Y_2008">#REF!</definedName>
    <definedName name="y_3" hidden="1">{#N/A,#N/A,FALSE,"Pharm";#N/A,#N/A,FALSE,"WWCM"}</definedName>
    <definedName name="y_4" hidden="1">{#N/A,#N/A,FALSE,"Pharm";#N/A,#N/A,FALSE,"WWCM"}</definedName>
    <definedName name="Y_Resolution__mm___Pixels">#REF!</definedName>
    <definedName name="yan" hidden="1">{"table",#N/A,FALSE,"COVER";"income_statement",#N/A,FALSE,"COVER"}</definedName>
    <definedName name="yaron" hidden="1">{#N/A,#N/A,FALSE,"Japan 2003";#N/A,#N/A,FALSE,"Sheet2"}</definedName>
    <definedName name="yaron_1" hidden="1">{#N/A,#N/A,FALSE,"Japan 2003";#N/A,#N/A,FALSE,"Sheet2"}</definedName>
    <definedName name="ye">#REF!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">#REF!</definedName>
    <definedName name="Year_1">#REF!</definedName>
    <definedName name="Year_2">#REF!</definedName>
    <definedName name="year_3">#REF!</definedName>
    <definedName name="Year_4">#REF!</definedName>
    <definedName name="year_5">#REF!</definedName>
    <definedName name="year_7">#REF!</definedName>
    <definedName name="YEAR1">#REF!</definedName>
    <definedName name="Year1_Retention">#REF!</definedName>
    <definedName name="Year10">#REF!</definedName>
    <definedName name="Year11">#REF!</definedName>
    <definedName name="YEAR2">#REF!</definedName>
    <definedName name="Year2_Retention">#REF!</definedName>
    <definedName name="year2001">#REF!</definedName>
    <definedName name="YEAR3">#REF!</definedName>
    <definedName name="Year3_Retention">#REF!</definedName>
    <definedName name="YEAR4">#REF!</definedName>
    <definedName name="Year4_Retention">#REF!</definedName>
    <definedName name="YEAR5">#REF!</definedName>
    <definedName name="Year5_Retention">#REF!</definedName>
    <definedName name="Year6">#REF!</definedName>
    <definedName name="Year7">#REF!</definedName>
    <definedName name="Year8">#REF!</definedName>
    <definedName name="Year9">#REF!</definedName>
    <definedName name="YearOne">#REF!</definedName>
    <definedName name="Years">#REF!</definedName>
    <definedName name="years_depr">#REF!</definedName>
    <definedName name="Years_to_maturity">#REF!</definedName>
    <definedName name="YECY">#REF!</definedName>
    <definedName name="Yen">#REF!</definedName>
    <definedName name="YEPPY">#REF!</definedName>
    <definedName name="Yes">{"adj95mult",#N/A,FALSE,"COMPCO";"adj95est",#N/A,FALSE,"COMPCO"}</definedName>
    <definedName name="yes2">#REF!</definedName>
    <definedName name="yes3">#REF!</definedName>
    <definedName name="Yeuda_0601">#REF!</definedName>
    <definedName name="yeya" hidden="1">{#N/A,#N/A,FALSE,"PGW"}</definedName>
    <definedName name="yfrhgtjg" hidden="1">{#N/A,#N/A,FALSE,"Aging Summary";#N/A,#N/A,FALSE,"Ratio Analysis";#N/A,#N/A,FALSE,"Test 120 Day Accts";#N/A,#N/A,FALSE,"Tickmarks"}</definedName>
    <definedName name="yfrhgtjg_1" hidden="1">{#N/A,#N/A,FALSE,"Aging Summary";#N/A,#N/A,FALSE,"Ratio Analysis";#N/A,#N/A,FALSE,"Test 120 Day Accts";#N/A,#N/A,FALSE,"Tickmarks"}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jtydvjn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ram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yossi">#REF!</definedName>
    <definedName name="youh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>#REF!</definedName>
    <definedName name="YR_1">#REF!</definedName>
    <definedName name="YR_2">#REF!</definedName>
    <definedName name="YR_3">#REF!</definedName>
    <definedName name="YR_4">#REF!</definedName>
    <definedName name="YR_5">#REF!</definedName>
    <definedName name="Yr1Q1WtAvg">#REF!</definedName>
    <definedName name="Yr1Q2WtAvg">#REF!</definedName>
    <definedName name="Yr1Q3WtAvg">#REF!</definedName>
    <definedName name="Yr1Q4WtAvg">#REF!</definedName>
    <definedName name="Yr1Rnd1Div">#REF!</definedName>
    <definedName name="Yr1Rnd2Div">#REF!</definedName>
    <definedName name="Yr1WtAvgShares">#REF!</definedName>
    <definedName name="Yr2Q1WtAvg">#REF!</definedName>
    <definedName name="Yr2Q2WtAvg">#REF!</definedName>
    <definedName name="Yr2Q3WtAvg">#REF!</definedName>
    <definedName name="Yr2Q4WtAvg">#REF!</definedName>
    <definedName name="Yr2Rnd1Div">#REF!</definedName>
    <definedName name="Yr2Rnd2Div">#REF!</definedName>
    <definedName name="Yr2WtAvgShares">#REF!</definedName>
    <definedName name="Yr3Q1WtAvg">#REF!</definedName>
    <definedName name="Yr3Q2WtAvg">#REF!</definedName>
    <definedName name="Yr3Q3WtAvg">#REF!</definedName>
    <definedName name="Yr3Q4WtAvg">#REF!</definedName>
    <definedName name="Yr3Rnd1Div">#REF!</definedName>
    <definedName name="Yr3Rnd2Div">#REF!</definedName>
    <definedName name="Yr3WtAvgShares">#REF!</definedName>
    <definedName name="Yr4Q1WtAvg">#REF!</definedName>
    <definedName name="Yr4Q2WtAvg">#REF!</definedName>
    <definedName name="Yr4Q3WtAvg">#REF!</definedName>
    <definedName name="Yr4Q4WtAvg">#REF!</definedName>
    <definedName name="Yr4Rnd1Div">#REF!</definedName>
    <definedName name="Yr4Rnd2Div">#REF!</definedName>
    <definedName name="Yr4WtAvgShares">#REF!</definedName>
    <definedName name="Yr5Q1WtAvg">#REF!</definedName>
    <definedName name="Yr5Q2WtAvg">#REF!</definedName>
    <definedName name="Yr5Q3WtAvg">#REF!</definedName>
    <definedName name="Yr5Q4WtAvg">#REF!</definedName>
    <definedName name="Yr5Rnd1Div">#REF!</definedName>
    <definedName name="Yr5Rnd2Div">#REF!</definedName>
    <definedName name="Yr5WtAvgShares">#REF!</definedName>
    <definedName name="yrd" hidden="1">{"PAGE 1",#N/A,FALSE,"WEST_OT"}</definedName>
    <definedName name="YrEnd_FFr_USD">0.1767</definedName>
    <definedName name="yrh" hidden="1">{#N/A,#N/A,FALSE,"Aging Summary";#N/A,#N/A,FALSE,"Ratio Analysis";#N/A,#N/A,FALSE,"Test 120 Day Accts";#N/A,#N/A,FALSE,"Tickmarks"}</definedName>
    <definedName name="yt" hidden="1">{#N/A,#N/A,FALSE,"Pharm";#N/A,#N/A,FALSE,"WWCM"}</definedName>
    <definedName name="YTD">#REF!</definedName>
    <definedName name="YTD1">#REF!</definedName>
    <definedName name="YTD2">#REF!</definedName>
    <definedName name="ytdactuals">#REF!</definedName>
    <definedName name="ytd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DPLFcst_table">#REF!</definedName>
    <definedName name="YTG1">#REF!</definedName>
    <definedName name="YTG2">#REF!</definedName>
    <definedName name="YTM">#REF!</definedName>
    <definedName name="ytre" hidden="1">{"overview",#N/A,FALSE,"summary";"net assets",#N/A,FALSE,"summary";"asset turnover",#N/A,FALSE,"summary";"orona",#N/A,FALSE,"summary"}</definedName>
    <definedName name="ytrrrrr" hidden="1">{#N/A,#N/A,TRUE,"רבעוני מעודכן";#N/A,#N/A,TRUE,"השוואת תקציבים";#N/A,#N/A,TRUE,"הכנסות";#N/A,#N/A,TRUE,"רגישות"}</definedName>
    <definedName name="YTUJHE" hidden="1">{#N/A,#N/A,FALSE,"ALM-ASISC"}</definedName>
    <definedName name="yty" hidden="1">{#N/A,#N/A,FALSE,"Pharm";#N/A,#N/A,FALSE,"WWCM"}</definedName>
    <definedName name="YTY1">#REF!</definedName>
    <definedName name="YTY2">#REF!</definedName>
    <definedName name="y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i" hidden="1">{"Commentary",#N/A,FALSE,"May"}</definedName>
    <definedName name="yuio" hidden="1">{"oct_res_comm",#N/A,FALSE,"VarToBud"}</definedName>
    <definedName name="yu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YUKIYUKYUK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L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oiyu">{"'1-TheatreBkgs'!$A$1:$L$102"}</definedName>
    <definedName name="yuop" hidden="1">{"OTHER",#N/A,FALSE,"CM"}</definedName>
    <definedName name="yuoto">{"'1-TheatreBkgs'!$A$1:$L$102"}</definedName>
    <definedName name="yur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yuuuuuuu" hidden="1">{"ratios",#N/A,FALSE,"Summary Accounts"}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{#N/A,#N/A,FALSE,"Sheet1"}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y" hidden="1">{"table",#N/A,FALSE,"COVER";"income_statement",#N/A,FALSE,"COVER"}</definedName>
    <definedName name="yyy_1" hidden="1">{#N/A,#N/A,FALSE,"Other";#N/A,#N/A,FALSE,"Ace";#N/A,#N/A,FALSE,"Derm"}</definedName>
    <definedName name="yyy_2" hidden="1">{#N/A,#N/A,FALSE,"Other";#N/A,#N/A,FALSE,"Ace";#N/A,#N/A,FALSE,"Derm"}</definedName>
    <definedName name="yyy_3" hidden="1">{#N/A,#N/A,FALSE,"Other";#N/A,#N/A,FALSE,"Ace";#N/A,#N/A,FALSE,"Derm"}</definedName>
    <definedName name="yyy_4" hidden="1">{#N/A,#N/A,FALSE,"Other";#N/A,#N/A,FALSE,"Ace";#N/A,#N/A,FALSE,"Derm"}</definedName>
    <definedName name="yyyy" hidden="1">{#N/A,#N/A,FALSE,"Debt Accr";#N/A,#N/A,FALSE,"Stock Accr";#N/A,#N/A,FALSE,"Debt Stock Accr"}</definedName>
    <definedName name="yyyyyy" hidden="1">{"p_l",#N/A,FALSE,"Summary Accounts"}</definedName>
    <definedName name="z" hidden="1">{"Budget V Actual YTD",#N/A,FALSE,"Budget v Actual"}</definedName>
    <definedName name="z.l" hidden="1">{#N/A,#N/A,FALSE,"KA CH  (2)"}</definedName>
    <definedName name="z.xls" hidden="1">{#N/A,#N/A,FALSE,"CMN_FE"}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453B15D_4CCB_4822_9E7D_A79741072700_.wvu.PrintArea" hidden="1">#REF!</definedName>
    <definedName name="Z_0D0B497D_21F8_11D5_91EF_00B0D058E5A7_.wvu.Cols" hidden="1">#REF!</definedName>
    <definedName name="Z_0D0B497D_21F8_11D5_91EF_00B0D058E5A7_.wvu.FilterData" hidden="1">#REF!</definedName>
    <definedName name="Z_0FDEF005_6C86_11D3_B9EF_00C04F680B2A_.wvu.FilterData" hidden="1">#REF!</definedName>
    <definedName name="Z_0FDEF005_6C86_11D3_B9EF_00C04F680B2A_.wvu.PrintTitles" hidden="1">#REF!,#REF!</definedName>
    <definedName name="Z_0FDEF007_6C86_11D3_B9EF_00C04F680B2A_.wvu.Cols" hidden="1">#REF!,#REF!</definedName>
    <definedName name="Z_0FDEF007_6C86_11D3_B9EF_00C04F680B2A_.wvu.FilterData" hidden="1">#REF!</definedName>
    <definedName name="Z_0FDEF007_6C86_11D3_B9EF_00C04F680B2A_.wvu.PrintTitles" hidden="1">#REF!,#REF!</definedName>
    <definedName name="Z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44163D3_F428_11D2_BFCF_00C0F00527C6_.wvu.Cols" hidden="1">#REF!</definedName>
    <definedName name="Z_244163D6_F428_11D2_BFCF_00C0F00527C6_.wvu.Cols" hidden="1">#REF!</definedName>
    <definedName name="Z_244163D7_F428_11D2_BFCF_00C0F00527C6_.wvu.Cols" hidden="1">#REF!</definedName>
    <definedName name="Z_293F9608_6186_11D1_8188_004C06C10000_.wvu.Cols" hidden="1">#REF!</definedName>
    <definedName name="Z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7B34331_6D13_11D3_A342_0050040526C4_.wvu.Cols" hidden="1">#REF!</definedName>
    <definedName name="Z_37B34331_6D13_11D3_A342_0050040526C4_.wvu.FilterData" hidden="1">#REF!</definedName>
    <definedName name="Z_37B34331_6D13_11D3_A342_0050040526C4_.wvu.PrintTitles" hidden="1">#REF!,#REF!</definedName>
    <definedName name="Z_3F4D9F78_71C0_11D3_80AB_005004D7AC60_.wvu.Cols" hidden="1">#REF!</definedName>
    <definedName name="Z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7A5B6D1_774C_11D3_A34A_0050040526C4_.wvu.Cols" hidden="1">#REF!</definedName>
    <definedName name="Z_57A5B6D1_774C_11D3_A34A_0050040526C4_.wvu.FilterData" hidden="1">#REF!</definedName>
    <definedName name="Z_57A5B6D1_774C_11D3_A34A_0050040526C4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74348A01_6D24_11D3_A342_0050040526C4_.wvu.FilterData" hidden="1">#REF!</definedName>
    <definedName name="Z_74348A01_6D24_11D3_A342_0050040526C4_.wvu.PrintTitles" hidden="1">#REF!,#REF!</definedName>
    <definedName name="Z_78846D24_6B2D_11D1_8188_004C06C10000_.wvu.Cols" hidden="1">#REF!</definedName>
    <definedName name="Z_82D4C7B1_1395_11D3_A74E_00104BCA5580_.wvu.Cols" hidden="1">#REF!</definedName>
    <definedName name="Z_82D4C7B1_1395_11D3_A74E_00104BCA5580_.wvu.Rows" hidden="1">#REF!,#REF!,#REF!,#REF!,#REF!,#REF!</definedName>
    <definedName name="Z_870DA93B_C7EC_11D1_935A_00A0C95F1362_.wvu.PrintArea" hidden="1">#REF!</definedName>
    <definedName name="Z_8723E284_6CA3_11D1_8188_004C06C10000_.wvu.Cols" hidden="1">#REF!</definedName>
    <definedName name="Z_8F157900_A88A_11D5_B4FA_0050FC22784C_.wvu.Cols" hidden="1">#REF!</definedName>
    <definedName name="Z_8F157900_A88A_11D5_B4FA_0050FC22784C_.wvu.PrintArea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A5845AE3_ABC5_4D7E_B22A_81612A4583AE_.wvu.PrintArea" hidden="1">#REF!</definedName>
    <definedName name="Z_AE5C6502_0235_11D4_AE2A_080009061A5A_.wvu.PrintTitles" hidden="1">#REF!</definedName>
    <definedName name="Z_BA804C41_86F8_11D3_80AB_005004D7AC60_.wvu.Cols" hidden="1">#REF!</definedName>
    <definedName name="Z_BA804C42_86F8_11D3_80AB_005004D7AC60_.wvu.Cols" hidden="1">#REF!</definedName>
    <definedName name="Z_BAA28561_1CF7_11D4_B09F_0050DA8A5AC7_.wvu.PrintTitles" hidden="1">#REF!</definedName>
    <definedName name="Z_BF8CB76B_C2F2_419C_ADA1_D11F03C9BFF9_.wvu.PrintArea" hidden="1">#REF!</definedName>
    <definedName name="Z_C333B5C7_D048_4A52_831A_785A38527B47_.wvu.PrintArea" hidden="1">#REF!</definedName>
    <definedName name="Z_E8DE89F3_F4FC_11D2_BFCF_00C0F00527C6_.wvu.Cols" hidden="1">#REF!</definedName>
    <definedName name="Z_E8DE89F6_F4FC_11D2_BFCF_00C0F00527C6_.wvu.Cols" hidden="1">#REF!</definedName>
    <definedName name="Z_E8DE89F7_F4FC_11D2_BFCF_00C0F00527C6_.wvu.Cols" hidden="1">#REF!</definedName>
    <definedName name="Z_F33A9D1E_929A_11D3_8878_006097974109_.wvu.Rows" hidden="1">#REF!,#REF!,#REF!,#REF!,#REF!,#REF!</definedName>
    <definedName name="Z_F68884E9_1255_4C03_8E92_690A226A89CC_.wvu.PrintArea" hidden="1">#REF!</definedName>
    <definedName name="Z_F9458233_F4AC_11D2_BFCF_00C0F00527C6_.wvu.Cols" hidden="1">#REF!</definedName>
    <definedName name="Z_F9458236_F4AC_11D2_BFCF_00C0F00527C6_.wvu.Cols" hidden="1">#REF!</definedName>
    <definedName name="Z_F9458237_F4AC_11D2_BFCF_00C0F00527C6_.wvu.Cols" hidden="1">#REF!</definedName>
    <definedName name="Z_Resolution__mm___Pixels">#REF!</definedName>
    <definedName name="za" hidden="1">{"detail",#N/A,FALSE,"mfg";"summary",#N/A,FALSE,"mfg"}</definedName>
    <definedName name="zaCQW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z" hidden="1">{#N/A,"PURCHM",FALSE,"Business Analysis";#N/A,"SPADD",FALSE,"Business Analysis"}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DFGD" hidden="1">{#N/A,#N/A,FALSE,"FINAL"}</definedName>
    <definedName name="zdfs">{"'1-TheatreBkgs'!$A$1:$L$102"}</definedName>
    <definedName name="zdsfg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er" hidden="1">{#N/A,#N/A,FALSE,"Calc";#N/A,#N/A,FALSE,"Sensitivity";#N/A,#N/A,FALSE,"LT Earn.Dil.";#N/A,#N/A,FALSE,"Dil. AVP"}</definedName>
    <definedName name="zesewe" hidden="1">{#N/A,#N/A,FALSE,"FREE"}</definedName>
    <definedName name="zezere">{"'1-TheatreBkgs'!$A$1:$L$102"}</definedName>
    <definedName name="zhu" hidden="1">{#N/A,#N/A,FALSE,"REPORT"}</definedName>
    <definedName name="zhu_1" hidden="1">{#N/A,#N/A,FALSE,"REPORT"}</definedName>
    <definedName name="zhu_2" hidden="1">{#N/A,#N/A,FALSE,"REPORT"}</definedName>
    <definedName name="zhu_3" hidden="1">{#N/A,#N/A,FALSE,"REPORT"}</definedName>
    <definedName name="zhu_4" hidden="1">{#N/A,#N/A,FALSE,"REPORT"}</definedName>
    <definedName name="zhutr" hidden="1">{#N/A,#N/A,FALSE,"REPORT"}</definedName>
    <definedName name="zhutr_1" hidden="1">{#N/A,#N/A,FALSE,"REPORT"}</definedName>
    <definedName name="zhutr_2" hidden="1">{#N/A,#N/A,FALSE,"REPORT"}</definedName>
    <definedName name="zhutr_3" hidden="1">{#N/A,#N/A,FALSE,"REPORT"}</definedName>
    <definedName name="zhutr_4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ip">#REF!</definedName>
    <definedName name="Zip2">#REF!</definedName>
    <definedName name="zl" hidden="1">{#N/A,"PURCHM",FALSE,"Business Analysis";#N/A,"SPADD",FALSE,"Business Analysis"}</definedName>
    <definedName name="zma1">#REF!</definedName>
    <definedName name="zma10">#REF!</definedName>
    <definedName name="zma11">#REF!</definedName>
    <definedName name="zma12">#REF!</definedName>
    <definedName name="zma13">#REF!</definedName>
    <definedName name="zma14">#REF!</definedName>
    <definedName name="zma15">#REF!</definedName>
    <definedName name="zma16">#REF!</definedName>
    <definedName name="zma17">#REF!</definedName>
    <definedName name="zma18">#REF!</definedName>
    <definedName name="zma19">#REF!</definedName>
    <definedName name="zma2">#REF!</definedName>
    <definedName name="zma20">#REF!</definedName>
    <definedName name="zma21">#REF!</definedName>
    <definedName name="zma22">#REF!</definedName>
    <definedName name="zma23">#REF!</definedName>
    <definedName name="zma24">#REF!</definedName>
    <definedName name="zma25">#REF!</definedName>
    <definedName name="zma26">#REF!</definedName>
    <definedName name="zma3">#REF!</definedName>
    <definedName name="zma4">#REF!</definedName>
    <definedName name="zma5">#REF!</definedName>
    <definedName name="zma6">#REF!</definedName>
    <definedName name="zma7">#REF!</definedName>
    <definedName name="zma8">#REF!</definedName>
    <definedName name="zma9">#REF!</definedName>
    <definedName name="ZS" hidden="1">{"summary",#N/A,FALSE,"2000 vs 1999";"detail",#N/A,FALSE,"2000 vs 1999"}</definedName>
    <definedName name="zscz" hidden="1">{#N/A,#N/A,FALSE,"Pooling";#N/A,#N/A,FALSE,"income";#N/A,#N/A,FALSE,"valuation"}</definedName>
    <definedName name="zsdfksk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x" hidden="1">{#N/A,#N/A,FALSE,"AD_Purchase";#N/A,#N/A,FALSE,"Credit";#N/A,#N/A,FALSE,"PF Acquisition";#N/A,#N/A,FALSE,"PF Offering"}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zx" hidden="1">{"oct_res_comm",#N/A,FALSE,"VarToBud"}</definedName>
    <definedName name="zy" hidden="1">{#N/A,#N/A,FALSE,"CMN_FE"}</definedName>
    <definedName name="zyz" hidden="1">{#N/A,#N/A,FALSE,"CMN_FE"}</definedName>
    <definedName name="zz" hidden="1">{"Budget V Actual YTD",#N/A,FALSE,"Budget v Actual"}</definedName>
    <definedName name="zza4pg" hidden="1">{#N/A,#N/A,FALSE,"REPORT"}</definedName>
    <definedName name="zza4pg_1" hidden="1">{#N/A,#N/A,FALSE,"REPORT"}</definedName>
    <definedName name="zza4pg_2" hidden="1">{#N/A,#N/A,FALSE,"REPORT"}</definedName>
    <definedName name="zza4pg_3" hidden="1">{#N/A,#N/A,FALSE,"REPORT"}</definedName>
    <definedName name="zza4pg_4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ee_1" hidden="1">{#N/A,#N/A,FALSE,"Pharm";#N/A,#N/A,FALSE,"WWCM"}</definedName>
    <definedName name="zzee_2" hidden="1">{#N/A,#N/A,FALSE,"Pharm";#N/A,#N/A,FALSE,"WWCM"}</definedName>
    <definedName name="zzee_3" hidden="1">{#N/A,#N/A,FALSE,"Pharm";#N/A,#N/A,FALSE,"WWCM"}</definedName>
    <definedName name="zzee_4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z">#REF!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er" hidden="1">#REF!</definedName>
    <definedName name="zzzzas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zzzzz" hidden="1">{#N/A,#N/A,FALSE,"REPORT"}</definedName>
    <definedName name="zzzzz_1" hidden="1">{#N/A,#N/A,FALSE,"REPORT"}</definedName>
    <definedName name="zzzzz_2" hidden="1">{#N/A,#N/A,FALSE,"REPORT"}</definedName>
    <definedName name="zzzzz_3" hidden="1">{#N/A,#N/A,FALSE,"REPORT"}</definedName>
    <definedName name="zzzzz_4" hidden="1">{#N/A,#N/A,FALSE,"REPORT"}</definedName>
    <definedName name="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zzzzzzz">{"'1-TheatreBkgs'!$A$1:$L$102"}</definedName>
    <definedName name="σ">#REF!</definedName>
    <definedName name="ﾘｽﾄ">#REF!</definedName>
    <definedName name="א" hidden="1">{#N/A,#N/A,FALSE,"מאזן בוחן";"כל_מאזן_בוחן",#N/A,FALSE,"מאזן בוחן"}</definedName>
    <definedName name="א_ישראל1">#REF!</definedName>
    <definedName name="א_ישראל2">#REF!</definedName>
    <definedName name="א_מאוחד1">#REF!</definedName>
    <definedName name="א_מאוחד2">#REF!</definedName>
    <definedName name="א_רבעון">#REF!</definedName>
    <definedName name="אא">#REF!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אאאא" hidden="1">{#N/A,#N/A,FALSE,"Aging Summary";#N/A,#N/A,FALSE,"Ratio Analysis";#N/A,#N/A,FALSE,"Test 120 Day Accts";#N/A,#N/A,FALSE,"Tickmarks"}</definedName>
    <definedName name="אגרוזן">#REF!</definedName>
    <definedName name="אה" hidden="1">{#N/A,#N/A,FALSE,"חודשי"}</definedName>
    <definedName name="אהרוני" hidden="1">{#N/A,#N/A,TRUE,"צפי הכנסות-צביקה"}</definedName>
    <definedName name="אואואואוא" hidden="1">{#N/A,#N/A,FALSE,"Aging Summary";#N/A,#N/A,FALSE,"Ratio Analysis";#N/A,#N/A,FALSE,"Test 120 Day Accts";#N/A,#N/A,FALSE,"Tickmarks"}</definedName>
    <definedName name="אוגוסט">[56]index!$B$9</definedName>
    <definedName name="אוגוסט_02">#REF!</definedName>
    <definedName name="אוגוסט_03">#REF!</definedName>
    <definedName name="אוחכח" hidden="1">{#N/A,#N/A,FALSE,"Aging Summary";#N/A,#N/A,FALSE,"Ratio Analysis";#N/A,#N/A,FALSE,"Test 120 Day Accts";#N/A,#N/A,FALSE,"Tickmarks"}</definedName>
    <definedName name="אופציות">#REF!</definedName>
    <definedName name="אוקטובר">'[57]תעודה א'!#REF!</definedName>
    <definedName name="אוקטובר_02">#REF!</definedName>
    <definedName name="אוקטובר_03">#REF!</definedName>
    <definedName name="אחסון">[58]טבלאות!$B$4:$B$11</definedName>
    <definedName name="אחרות">#REF!</definedName>
    <definedName name="איאטיאעיעיע" hidden="1">39924.8312847222</definedName>
    <definedName name="איזון">#REF!</definedName>
    <definedName name="איחוד">#REF!</definedName>
    <definedName name="איחודמאזן">#REF!</definedName>
    <definedName name="איחודרווח">#REF!</definedName>
    <definedName name="אלדור">[59]אלדור!$C$6:$I$68,[59]אלדור!$C$70:$I$111,[59]אלדור!$C$116:$I$159</definedName>
    <definedName name="אםםאםא">'[60]שינויים במלאי מאזן'!#REF!</definedName>
    <definedName name="אנליטי_הפסד">#REF!</definedName>
    <definedName name="אנליטי_מאזן">#REF!</definedName>
    <definedName name="אנליטי_רווה">#REF!</definedName>
    <definedName name="אנליטי_שנתי">#REF!</definedName>
    <definedName name="אנליטי1">#REF!</definedName>
    <definedName name="אנליטי3">#REF!</definedName>
    <definedName name="אנליטי98">#REF!</definedName>
    <definedName name="אפריל">#REF!</definedName>
    <definedName name="אפריל_03">#REF!</definedName>
    <definedName name="אפריל_04">#REF!</definedName>
    <definedName name="אקויוטיבנות">#REF!</definedName>
    <definedName name="אקויטי2">#REF!</definedName>
    <definedName name="אקטיב">#REF!</definedName>
    <definedName name="אקטיבמאוחד">#REF!</definedName>
    <definedName name="אר">#REF!</definedName>
    <definedName name="אריהנ" hidden="1">{#N/A,#N/A,FALSE,"מערך הלוגיסטיקה"}</definedName>
    <definedName name="ארינה" hidden="1">{#N/A,#N/A,FALSE,"מערך הלוגיסטיקה"}</definedName>
    <definedName name="ארינה1" hidden="1">{#N/A,#N/A,FALSE,"מערך הלוגיסטיקה"}</definedName>
    <definedName name="ארינה2" hidden="1">{#N/A,#N/A,FALSE,"מערך הלוגיסטיקה"}</definedName>
    <definedName name="ארינה3" hidden="1">{#N/A,#N/A,FALSE,"מערך הלוגיסטיקה"}</definedName>
    <definedName name="אריק" hidden="1">{#N/A,#N/A,FALSE,"Aging Summary";#N/A,#N/A,FALSE,"Ratio Analysis";#N/A,#N/A,FALSE,"Test 120 Day Accts";#N/A,#N/A,FALSE,"Tickmarks"}</definedName>
    <definedName name="אריק_1" hidden="1">{#N/A,#N/A,FALSE,"Aging Summary";#N/A,#N/A,FALSE,"Ratio Analysis";#N/A,#N/A,FALSE,"Test 120 Day Accts";#N/A,#N/A,FALSE,"Tickmarks"}</definedName>
    <definedName name="אשל">#REF!</definedName>
    <definedName name="אשראי_לזמן_קצר">#REF!</definedName>
    <definedName name="אשראי_לזמן_קצר_מבנקים">#REF!</definedName>
    <definedName name="אשראי_לקוחות">#REF!</definedName>
    <definedName name="אשראי_מתאגידים_בנקאיים">#REF!</definedName>
    <definedName name="ב" hidden="1">{#N/A,#N/A,FALSE,"מאזן בוחן";"כל_מאזן_בוחן",#N/A,FALSE,"מאזן בוחן"}</definedName>
    <definedName name="ב.הצמדה">#REF!,#REF!</definedName>
    <definedName name="באור_אופציות">#REF!</definedName>
    <definedName name="באור_הצמדה">#REF!</definedName>
    <definedName name="באור_זכאים">#REF!</definedName>
    <definedName name="באור_חייבים">#REF!</definedName>
    <definedName name="באור_ספקים_וקניות">#REF!,#REF!</definedName>
    <definedName name="באור_רכוש_קבוע">#REF!</definedName>
    <definedName name="באורים">#REF!</definedName>
    <definedName name="באורים_הגשה">#REF!</definedName>
    <definedName name="באורים_מאזן_מותאם">#REF!</definedName>
    <definedName name="באורים_רווה_מותאם">#REF!</definedName>
    <definedName name="באורמב">[17]מאזן!$Q$48:$AA$125</definedName>
    <definedName name="באורמפ">[17]מאזן!$S$58:$AC$135</definedName>
    <definedName name="באוררב">[17]מאזן!$P$156:$Z$289</definedName>
    <definedName name="באוררפ">[17]מאזן!$S$168:$AB$305</definedName>
    <definedName name="בב">#REF!</definedName>
    <definedName name="בג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ונוס">#REF!</definedName>
    <definedName name="בחירה">#REF!</definedName>
    <definedName name="בטוחות_סחירות">#REF!</definedName>
    <definedName name="ביאור_אופציות">#REF!</definedName>
    <definedName name="ביאור_הלוואות">#REF!</definedName>
    <definedName name="ביאור_השקעות">#REF!</definedName>
    <definedName name="ביאור_מופ">#REF!</definedName>
    <definedName name="ביאורי_הוצאות">#REF!</definedName>
    <definedName name="ביאורי_הוצאות_998">#REF!</definedName>
    <definedName name="ביטולים">#REF!</definedName>
    <definedName name="ביטוליםהדדים">#REF!</definedName>
    <definedName name="בינחברתי">#REF!,#REF!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סיס_נתונים">#REF!</definedName>
    <definedName name="בפועל">#REF!</definedName>
    <definedName name="ג" hidden="1">{#N/A,#N/A,FALSE,"מאזן בוחן";"כל_מאזן_בוחן",#N/A,FALSE,"מאזן בוחן"}</definedName>
    <definedName name="ג149">#REF!</definedName>
    <definedName name="ג300">#REF!</definedName>
    <definedName name="ג311">#REF!</definedName>
    <definedName name="גבי">#REF!</definedName>
    <definedName name="גג">#REF!</definedName>
    <definedName name="גג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גגג">#REF!</definedName>
    <definedName name="גגגגג" hidden="1">{#N/A,#N/A,FALSE,"תוכניות"}</definedName>
    <definedName name="גגגגגגגגגגגג" hidden="1">{#N/A,#N/A,FALSE,"Summary";#N/A,#N/A,FALSE,"proj1";#N/A,#N/A,FALSE,"proj2"}</definedName>
    <definedName name="גד">#REF!</definedName>
    <definedName name="גדג">#REF!</definedName>
    <definedName name="גכ" hidden="1">{#N/A,#N/A,FALSE,"חודשי"}</definedName>
    <definedName name="גכג">#REF!</definedName>
    <definedName name="גככ" hidden="1">{#N/A,#N/A,FALSE,"Sheet1";#N/A,#N/A,FALSE,"Summary";#N/A,#N/A,FALSE,"proj1";#N/A,#N/A,FALSE,"proj2"}</definedName>
    <definedName name="גכע">#REF!</definedName>
    <definedName name="גכעיע">#REF!</definedName>
    <definedName name="גכעכעיכ">#REF!</definedName>
    <definedName name="גלמי_מתואם_96_97">#REF!,#REF!</definedName>
    <definedName name="געכ">#REF!</definedName>
    <definedName name="ד" hidden="1">______feb05-#REF!</definedName>
    <definedName name="דאמאוחד">#REF!</definedName>
    <definedName name="דג">#REF!</definedName>
    <definedName name="דגכי">#REF!</definedName>
    <definedName name="דגכע">#REF!</definedName>
    <definedName name="דד">#REF!</definedName>
    <definedName name="דדד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דו_ח_תזרים">#REF!</definedName>
    <definedName name="דוח_התאמה">#REF!</definedName>
    <definedName name="דוח_התאמה_למס">'[61]דוח למס'!$C$1</definedName>
    <definedName name="דוח_למס">#REF!</definedName>
    <definedName name="דוח_על_השינויים">#REF!</definedName>
    <definedName name="דוח_על_השינויים_בהון_העצמי">#REF!</definedName>
    <definedName name="דוח_רווח_והפסד">#REF!</definedName>
    <definedName name="דוח_תאום_שממ">#REF!</definedName>
    <definedName name="דוח_תזרים">#REF!</definedName>
    <definedName name="דוח_תזרים_ארהב">#REF!</definedName>
    <definedName name="דוח_תזרים_הגשה">#REF!</definedName>
    <definedName name="דוח_תזרים_ישראל">#REF!</definedName>
    <definedName name="דוח_תזרים_לשלושה_חודשים">#REF!</definedName>
    <definedName name="דוח_תזרים_לתשעה_חודשים">#REF!</definedName>
    <definedName name="דוח_תזרים_צרפת">#REF!</definedName>
    <definedName name="דוח_תזרים_קיימן">#REF!</definedName>
    <definedName name="דוח_תזרים_שח">#REF!</definedName>
    <definedName name="דוח96_95">#REF!,#REF!</definedName>
    <definedName name="דוחות">#REF!</definedName>
    <definedName name="דוחות_דולר">#REF!,#REF!</definedName>
    <definedName name="דוחות_כספיים_מאוחדים">#REF!,#REF!,#REF!,#REF!,#REF!</definedName>
    <definedName name="דוחות_שח">#REF!</definedName>
    <definedName name="דולר">#REF!</definedName>
    <definedName name="דולר_1296">#REF!</definedName>
    <definedName name="דולר_מרץ">#REF!</definedName>
    <definedName name="דיו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וח_עודפות">'[62]שמ"מ מ"ה'!#REF!</definedName>
    <definedName name="דכ">#REF!</definedName>
    <definedName name="דכדשדכשד" hidden="1">{#N/A,#N/A,FALSE,"מערך הלוגיסטיקה"}</definedName>
    <definedName name="דלק_מערכות_אנרגיה">#REF!</definedName>
    <definedName name="דלק_מערכות_רכב">#REF!</definedName>
    <definedName name="דף1">#REF!</definedName>
    <definedName name="דצמבר">#REF!</definedName>
    <definedName name="דצמבר_02">#REF!</definedName>
    <definedName name="דצמבר_03">#REF!</definedName>
    <definedName name="דצמבר02" hidden="1">{#N/A,#N/A,FALSE,"מאזן בוחן";"כל_מאזן_בוחן",#N/A,FALSE,"מאזן בוחן"}</definedName>
    <definedName name="דצמברשנהקודמת">[63]index!$B$1</definedName>
    <definedName name="הב">#REF!</definedName>
    <definedName name="הבב">#REF!</definedName>
    <definedName name="הדס">#REF!</definedName>
    <definedName name="הדפסה">#REF!,#REF!</definedName>
    <definedName name="הדפסת_דוח_מתכונת_הגשה">#REF!</definedName>
    <definedName name="הדרכה">#REF!,#REF!,#REF!</definedName>
    <definedName name="הה">#REF!</definedName>
    <definedName name="ההה" hidden="1">{#N/A,#N/A,FALSE,"מאזנים"}</definedName>
    <definedName name="ההה_1" hidden="1">{#N/A,#N/A,FALSE,"מאזנים"}</definedName>
    <definedName name="הוון_עצמי">#REF!</definedName>
    <definedName name="הון_דולר">#REF!</definedName>
    <definedName name="הון_חוזר">#REF!</definedName>
    <definedName name="הון_מותאם">#REF!</definedName>
    <definedName name="הון_עצמי">#REF!</definedName>
    <definedName name="הוצ_מכירה_1996">#REF!,#REF!</definedName>
    <definedName name="הוצ_עמלת_גביה">#REF!</definedName>
    <definedName name="הוצ_פחת">#REF!</definedName>
    <definedName name="הוצאה">'[64]הרכבה ש"ח ברוקס קרת'!$Q$68</definedName>
    <definedName name="הוצאות">#REF!</definedName>
    <definedName name="הוצאות_הכנסות_אחרות">#REF!</definedName>
    <definedName name="הוצאות_הכנסות_מימון_נטו">#REF!</definedName>
    <definedName name="הוצאות_הנהלה">#REF!,#REF!</definedName>
    <definedName name="הוצאות_הנהלה_נומינליות">#REF!</definedName>
    <definedName name="הוצאות_מחקר_ופיתוח">#REF!</definedName>
    <definedName name="הוצאות_מימון">'[65]רווח והפסד'!#REF!</definedName>
    <definedName name="הוצאות_מימון_95">#REF!</definedName>
    <definedName name="הוצאות_מימון_נטו">#REF!</definedName>
    <definedName name="הוצאות_מכירה">#REF!,#REF!</definedName>
    <definedName name="הוצאות_מכירה_ושיווק">#REF!</definedName>
    <definedName name="הוצאות_מכירה_נומינליות">#REF!,#REF!,#REF!,#REF!,#REF!,#REF!,#REF!,#REF!,#REF!,#REF!,#REF!</definedName>
    <definedName name="הוצאות_פחת">#REF!</definedName>
    <definedName name="הוצאות_פרסום_בשנת_הדוח">#REF!</definedName>
    <definedName name="הוצאות_שיווק">#REF!</definedName>
    <definedName name="הטבה_רבעון_1">#REF!</definedName>
    <definedName name="הטבה_רבעון_2">#REF!</definedName>
    <definedName name="היוון_שת_פ">#REF!</definedName>
    <definedName name="הכל">#REF!,#REF!,#REF!,#REF!,#REF!</definedName>
    <definedName name="הכנסות">#REF!</definedName>
    <definedName name="הכנסות_מראש_ולקבל">#REF!</definedName>
    <definedName name="הכנסות_נדחות">#REF!</definedName>
    <definedName name="הלואות_בעלים">#REF!</definedName>
    <definedName name="הלוואה">#REF!</definedName>
    <definedName name="הלוואות_ז_ק_מבנקים">#REF!</definedName>
    <definedName name="הלוואות_ז_ק_מדלק">#REF!</definedName>
    <definedName name="הלוואות_לז_א">#REF!</definedName>
    <definedName name="הלוואות_לזמן_ארוך">#REF!</definedName>
    <definedName name="הלוואות_לזמן_קצר_מאחרים">#REF!</definedName>
    <definedName name="הלוואות_לעובדים__בניכוי_חלויות_שוטפות">#REF!</definedName>
    <definedName name="הנדסה">#REF!</definedName>
    <definedName name="הנה" hidden="1">{#N/A,#N/A,FALSE,"Aging Summary";#N/A,#N/A,FALSE,"Ratio Analysis";#N/A,#N/A,FALSE,"Test 120 Day Accts";#N/A,#N/A,FALSE,"Tickmarks"}</definedName>
    <definedName name="הנהלה">#REF!</definedName>
    <definedName name="הנהלה_1996">#REF!,#REF!</definedName>
    <definedName name="הנהלה_1997">#REF!,#REF!</definedName>
    <definedName name="הנחה_ללקוח_חוזר">#REF!</definedName>
    <definedName name="הנפקות_הון">#REF!</definedName>
    <definedName name="הסברים">#REF!</definedName>
    <definedName name="הסתגלות2007" hidden="1">{#N/A,#N/A,FALSE,"Aging Summary";#N/A,#N/A,FALSE,"Ratio Analysis";#N/A,#N/A,FALSE,"Test 120 Day Accts";#N/A,#N/A,FALSE,"Tickmarks"}</definedName>
    <definedName name="העמסה">#REF!</definedName>
    <definedName name="העמסת_הוצאות_כלליות">#REF!</definedName>
    <definedName name="הפסד_דולר">#REF!</definedName>
    <definedName name="הפסד_לפני_מיסים_על_הכנסה">#REF!</definedName>
    <definedName name="הפסד_שח">#REF!</definedName>
    <definedName name="הפסדי_אקוויטי">#REF!</definedName>
    <definedName name="הפצה">#REF!</definedName>
    <definedName name="הפרש">#REF!</definedName>
    <definedName name="הפרשה" hidden="1">{#N/A,#N/A,FALSE,"חודשי"}</definedName>
    <definedName name="הפרשהלבונוס">#REF!</definedName>
    <definedName name="הרחבות_VOICE">[5]מחירון!#REF!</definedName>
    <definedName name="הרחבות_VOICE_EXTRA">[5]מחירון!#REF!</definedName>
    <definedName name="הרכבה">#REF!,#REF!</definedName>
    <definedName name="הרכבה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רכבה_1">#REF!</definedName>
    <definedName name="הרכבה_2">#REF!</definedName>
    <definedName name="הרכבהמאוחד">#REF!,#REF!,#REF!,#REF!,#REF!,#REF!,#REF!</definedName>
    <definedName name="הרכבהסו2">#REF!,#REF!,#REF!</definedName>
    <definedName name="השוואה" hidden="1">{#N/A,#N/A,FALSE,"Projections";#N/A,#N/A,FALSE,"Multiples Valuation";#N/A,#N/A,FALSE,"LBO";#N/A,#N/A,FALSE,"Multiples_Sensitivity";#N/A,#N/A,FALSE,"Summary"}</definedName>
    <definedName name="השוואה_באחוזים_רווח">#REF!</definedName>
    <definedName name="השוואהמאוחד">#REF!</definedName>
    <definedName name="השוואתרבעון1">#REF!</definedName>
    <definedName name="השפעהללאבנות">#REF!</definedName>
    <definedName name="השפעתבנות">#REF!</definedName>
    <definedName name="השפעתבנותרווח">#REF!</definedName>
    <definedName name="השפעתרכינטו">#REF!</definedName>
    <definedName name="השקעה">#REF!</definedName>
    <definedName name="השקעה_ב__INC">#REF!</definedName>
    <definedName name="השקעה_בארטיסט">#REF!</definedName>
    <definedName name="השקעה_בבטוחות">#REF!</definedName>
    <definedName name="השקעה_בחברות_קשורות">#REF!</definedName>
    <definedName name="השקעה_במניות_שטרי_הון_והלוואות">#REF!</definedName>
    <definedName name="השקעה_בנטגיים">#REF!</definedName>
    <definedName name="השקעה_בעוז_השקעות">[65]השקעות!#REF!</definedName>
    <definedName name="השקעה_לזמן_ארוך">#REF!</definedName>
    <definedName name="השקעהבטכם">#REF!,#REF!</definedName>
    <definedName name="השקעות">#REF!</definedName>
    <definedName name="השקעות_אחרות">#REF!</definedName>
    <definedName name="השקעות_וחייבים_לא_שוטפים">#REF!</definedName>
    <definedName name="השתתפות_מדען">#REF!</definedName>
    <definedName name="התאמס2">#REF!</definedName>
    <definedName name="התאמת_יתרות_פתיחה">#REF!</definedName>
    <definedName name="התחיבויות_תלויות">#REF!</definedName>
    <definedName name="התחייבויות">#REF!</definedName>
    <definedName name="התחייבויות_שוטפות">#REF!</definedName>
    <definedName name="התחייבויות_תלויות">#REF!</definedName>
    <definedName name="התחייבות_בגין_פיצויים">#REF!</definedName>
    <definedName name="התפתחות_אופציות">#REF!</definedName>
    <definedName name="התפתחות_אופציות_לעובדים">#REF!</definedName>
    <definedName name="התפתחות_ההשקעות">#REF!</definedName>
    <definedName name="ו">#REF!</definedName>
    <definedName name="ודד">#REF!</definedName>
    <definedName name="וטן" hidden="1">{#N/A,#N/A,FALSE,"חודשי"}</definedName>
    <definedName name="ויס">#REF!</definedName>
    <definedName name="ויסונטיקס">#REF!</definedName>
    <definedName name="ויסונטיקס_מאזן">#REF!</definedName>
    <definedName name="ויסונטיקס_רוהס1">#REF!</definedName>
    <definedName name="ויסונטיקס_רוהס2">#REF!</definedName>
    <definedName name="ויסוניק_מאזן">#REF!</definedName>
    <definedName name="ויסוניק_רוהס1">#REF!</definedName>
    <definedName name="ויסוניק_רוהס2">#REF!</definedName>
    <definedName name="וםועןו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ז72">#REF!</definedName>
    <definedName name="ז75">#REF!</definedName>
    <definedName name="ז76">#REF!</definedName>
    <definedName name="ז77">#REF!</definedName>
    <definedName name="ז81">#REF!</definedName>
    <definedName name="ז82">#REF!</definedName>
    <definedName name="ז84">#REF!</definedName>
    <definedName name="ז85">#REF!</definedName>
    <definedName name="ז87">#REF!</definedName>
    <definedName name="ז91">#REF!</definedName>
    <definedName name="ז96">#REF!</definedName>
    <definedName name="ז97">#REF!</definedName>
    <definedName name="זכאים">#REF!</definedName>
    <definedName name="זכאים_אחרים">#REF!</definedName>
    <definedName name="זכאים_שונים">#REF!</definedName>
    <definedName name="זכויות_מיעוט">#REF!</definedName>
    <definedName name="זכותשח">[35]נוספות!#REF!</definedName>
    <definedName name="זכיינים">#REF!</definedName>
    <definedName name="ח" hidden="1">{#N/A,#N/A,FALSE,"חודשי"}</definedName>
    <definedName name="חברה">[66]כללי!#REF!</definedName>
    <definedName name="חברות_מוחזקות_ואחרות">#REF!</definedName>
    <definedName name="חו_זים_בינחברתיים">#REF!</definedName>
    <definedName name="חובה_שח">[35]נוספות!#REF!</definedName>
    <definedName name="חוז_בינחברתי">#REF!</definedName>
    <definedName name="חוז_מס">#REF!</definedName>
    <definedName name="חול" hidden="1">{#N/A,#N/A,FALSE,"מאזן בוחן";"כל_מאזן_בוחן",#N/A,FALSE,"מאזן בוחן"}</definedName>
    <definedName name="חוללל" hidden="1">{#N/A,#N/A,FALSE,"Aging Summary";#N/A,#N/A,FALSE,"Ratio Analysis";#N/A,#N/A,FALSE,"Test 120 Day Accts";#N/A,#N/A,FALSE,"Tickmarks"}</definedName>
    <definedName name="חופשה">#REF!</definedName>
    <definedName name="חח" hidden="1">{#N/A,#N/A,FALSE,"מאזן בוחן";"כל_מאזן_בוחן",#N/A,FALSE,"מאזן בוחן"}</definedName>
    <definedName name="חח_1" hidden="1">{#N/A,#N/A,FALSE,"מאזן בוחן";"כל_מאזן_בוחן",#N/A,FALSE,"מאזן בוחן"}</definedName>
    <definedName name="חחח">#REF!</definedName>
    <definedName name="חחחחח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יעיעטא" hidden="1">{#N/A,#N/A,FALSE,"שכר מרכז"}</definedName>
    <definedName name="חחם">{"סעיף",0,"Auto","Auto",""}</definedName>
    <definedName name="חי" hidden="1">{#N/A,#N/A,FALSE,"חודשי"}</definedName>
    <definedName name="חייבים">#REF!</definedName>
    <definedName name="חייבים_ויתרות_חובה">#REF!</definedName>
    <definedName name="חישוביםםםם" hidden="1">{#N/A,#N/A,FALSE,"מאזן בוחן";"כל_מאזן_בוחן",#N/A,FALSE,"מאזן בוחן"}</definedName>
    <definedName name="חלךחלךחךל">#REF!</definedName>
    <definedName name="חלעיל">#REF!</definedName>
    <definedName name="חעי">#REF!</definedName>
    <definedName name="חשבון">#REF!</definedName>
    <definedName name="חשבונות">#REF!</definedName>
    <definedName name="ט">#REF!</definedName>
    <definedName name="טאיקו">#REF!</definedName>
    <definedName name="טט">#REF!</definedName>
    <definedName name="טטטט">#REF!</definedName>
    <definedName name="טלדור">'[59]קבוצת טלדור'!$N$6:$T$58,'[59]קבוצת טלדור'!$N$60:$T$108,'[59]קבוצת טלדור'!$N$113:$T$154</definedName>
    <definedName name="טלי">#REF!</definedName>
    <definedName name="טנדם">[59]טנדם!$C$6:$J$68,[59]טנדם!$C$70:$J$108,[59]טנדם!$C$113:$J$155</definedName>
    <definedName name="טתנ">'[59]קבוצת טלדור'!$C$6:$K$68,'[59]קבוצת טלדור'!$C$70:$K$108,'[59]קבוצת טלדור'!$C$113:$K$154</definedName>
    <definedName name="י">#REF!</definedName>
    <definedName name="יולי">[56]index!$B$8</definedName>
    <definedName name="יולי_02">#REF!</definedName>
    <definedName name="יולי_03">#REF!</definedName>
    <definedName name="יוני">#REF!</definedName>
    <definedName name="יוני_03">#REF!</definedName>
    <definedName name="יוני_04">#REF!</definedName>
    <definedName name="יחחח" hidden="1">{#N/A,#N/A,FALSE,"משביר ישראל מאוחד"}</definedName>
    <definedName name="יחס_הון_מאזן">#REF!</definedName>
    <definedName name="יחס_מכירות">#REF!</definedName>
    <definedName name="יי">#REF!</definedName>
    <definedName name="יךםין">{"חובה","SUM(חובה)","YNNNN",FALSE}</definedName>
    <definedName name="ימין">'[67]דוח פיצויים'!#REF!</definedName>
    <definedName name="ינואר">#REF!</definedName>
    <definedName name="ינואר_03">#REF!</definedName>
    <definedName name="ינואר_04">#REF!</definedName>
    <definedName name="יעדים_גיאוגרפיים">#REF!</definedName>
    <definedName name="יעע">#REF!</definedName>
    <definedName name="יפעת" hidden="1">{#N/A,#N/A,FALSE,"New Depr Sch-150% DB";#N/A,#N/A,FALSE,"Cash Flows RLP";#N/A,#N/A,FALSE,"IRR";#N/A,#N/A,FALSE,"Proforma IS";#N/A,#N/A,FALSE,"Assumptions"}</definedName>
    <definedName name="יפעת_1" hidden="1">{#N/A,#N/A,FALSE,"New Depr Sch-150% DB";#N/A,#N/A,FALSE,"Cash Flows RLP";#N/A,#N/A,FALSE,"IRR";#N/A,#N/A,FALSE,"Proforma IS";#N/A,#N/A,FALSE,"Assumptions"}</definedName>
    <definedName name="ירושלים">#REF!,#REF!,#REF!</definedName>
    <definedName name="ישראל1">#REF!</definedName>
    <definedName name="ישראל2">#REF!</definedName>
    <definedName name="ישראל31">#REF!</definedName>
    <definedName name="ישראל32">#REF!</definedName>
    <definedName name="יתרה_חדשה">#REF!</definedName>
    <definedName name="יתרה_קודמת">#REF!</definedName>
    <definedName name="יתרות_חו_ז_בינחברתיות">#REF!</definedName>
    <definedName name="יתרות_ספק_לקוח_בינחברתיות">#REF!</definedName>
    <definedName name="יתרתהסתגלות" hidden="1">{#N/A,#N/A,FALSE,"Aging Summary";#N/A,#N/A,FALSE,"Ratio Analysis";#N/A,#N/A,FALSE,"Test 120 Day Accts";#N/A,#N/A,FALSE,"Tickmarks"}</definedName>
    <definedName name="כ" hidden="1">{#N/A,#N/A,FALSE,"TSUM";#N/A,#N/A,FALSE,"shares";#N/A,#N/A,FALSE,"earnout";#N/A,#N/A,FALSE,"Heaty";#N/A,#N/A,FALSE,"self-tend";#N/A,#N/A,FALSE,"self-sum"}</definedName>
    <definedName name="כגגגג" hidden="1">{#N/A,#N/A,FALSE,"תקציב עפ""י תמחיר"}</definedName>
    <definedName name="כגכ">{"סעיף",0,"Auto","Auto",""}</definedName>
    <definedName name="כגכ_1">{"סעיף",0,"Auto","Auto",""}</definedName>
    <definedName name="כגכג" hidden="1">{#N/A,#N/A,FALSE,"Aging Summary";#N/A,#N/A,FALSE,"Ratio Analysis";#N/A,#N/A,FALSE,"Test 120 Day Accts";#N/A,#N/A,FALSE,"Tickmarks"}</definedName>
    <definedName name="כגכגכ" hidden="1">{#N/A,#N/A,FALSE,"AD_Purchase";#N/A,#N/A,FALSE,"Credit";#N/A,#N/A,FALSE,"PF Acquisition";#N/A,#N/A,FALSE,"PF Offering"}</definedName>
    <definedName name="כגעכגעכ" hidden="1">{#N/A,#N/A,TRUE,"Cover letter";#N/A,#N/A,TRUE,"Definitions";#N/A,#N/A,TRUE,"financial data";#N/A,#N/A,TRUE,"general data"}</definedName>
    <definedName name="כותרת">#REF!</definedName>
    <definedName name="כימאגיס">#REF!</definedName>
    <definedName name="ככ" hidden="1">{"P&amp;L",#N/A,TRUE,"Summary";"Bal",#N/A,TRUE,"Summary";"Cash",#N/A,TRUE,"Summary"}</definedName>
    <definedName name="ככ_1" hidden="1">{#N/A,#N/A,FALSE,"מאזן בוחן";"כל_מאזן_בוחן",#N/A,FALSE,"מאזן בוחן"}</definedName>
    <definedName name="כככ" hidden="1">{#N/A,#N/A,FALSE,"חודשי"}</definedName>
    <definedName name="כככי">#REF!</definedName>
    <definedName name="ככככ" hidden="1">{#N/A,#N/A,FALSE,"חודשי"}</definedName>
    <definedName name="כככ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ךךךךךךךךךךךךךךך" hidden="1">{#N/A,#N/A,FALSE,"תוכניות"}</definedName>
    <definedName name="ככעע">#N/A</definedName>
    <definedName name="כללי">'[68]שמ"מ מ"ה'!#REF!</definedName>
    <definedName name="כעעכע" hidden="1">{#N/A,#N/A,FALSE,"Aging Summary";#N/A,#N/A,FALSE,"Ratio Analysis";#N/A,#N/A,FALSE,"Test 120 Day Accts";#N/A,#N/A,FALSE,"Tickmarks"}</definedName>
    <definedName name="ל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וח_תוכנית" hidden="1">{#N/A,#N/A,FALSE,"תוכניות"}</definedName>
    <definedName name="לחי" hidden="1">{#N/A,#N/A,FALSE,"contents";#N/A,#N/A,FALSE,"balance sheet";#N/A,#N/A,FALSE,"income";#N/A,#N/A,FALSE,"cash flow";#N/A,#N/A,FALSE,"equity";#N/A,#N/A,FALSE,"notes";#N/A,#N/A,FALSE,"Expenses"}</definedName>
    <definedName name="ליאורה">[69]הבראה!$A$1:$M$27</definedName>
    <definedName name="לךחלךחך">'[41]פק'' נוספות'!$A$2:$P$33,'[41]פק'' נוספות'!#REF!</definedName>
    <definedName name="לל" hidden="1">{#N/A,#N/A,FALSE,"מאזן בוחן";"כל_מאזן_בוחן",#N/A,FALSE,"מאזן בוחן"}</definedName>
    <definedName name="לל_1" hidden="1">{#N/A,#N/A,FALSE,"מאזן בוחן";"כל_מאזן_בוחן",#N/A,FALSE,"מאזן בוחן"}</definedName>
    <definedName name="ללחחכחחכחכ" hidden="1">{#N/A,#N/A,FALSE,"חודשי"}</definedName>
    <definedName name="לללללללללל" hidden="1">{#N/A,#N/A,FALSE,"חודשי"}</definedName>
    <definedName name="לללן" hidden="1">{#N/A,#N/A,FALSE,"תקציב עפ""י תמחיר"}</definedName>
    <definedName name="לללעלעל" hidden="1">{#N/A,#N/A,TRUE,"רבעוני מעודכן";#N/A,#N/A,TRUE,"השוואת תקציבים";#N/A,#N/A,TRUE,"הכנסות";#N/A,#N/A,TRUE,"רגישות"}</definedName>
    <definedName name="למלבאו" hidden="1">{#N/A,#N/A,TRUE,"צפי הכנסות-צביקה"}</definedName>
    <definedName name="לקוח_חוזר">#REF!</definedName>
    <definedName name="לקוחות">#REF!</definedName>
    <definedName name="לקוחות_עיקריים">#REF!</definedName>
    <definedName name="ם">#REF!</definedName>
    <definedName name="מ.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.נדחה">{"סעיף",0,"Auto","Auto",""}</definedName>
    <definedName name="מ.נדחה_1">{"סעיף",0,"Auto","Auto",""}</definedName>
    <definedName name="מ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73">#REF!</definedName>
    <definedName name="מ81">#REF!</definedName>
    <definedName name="מ88">#REF!</definedName>
    <definedName name="מ91">#REF!</definedName>
    <definedName name="מ92">#REF!</definedName>
    <definedName name="מאוחד">#REF!,#REF!,#REF!</definedName>
    <definedName name="מאוחד1">#REF!</definedName>
    <definedName name="מאוחד2">#REF!</definedName>
    <definedName name="מאוחד31">#REF!</definedName>
    <definedName name="מאוחד32">#REF!</definedName>
    <definedName name="מאוחדמש">#REF!,#REF!,#REF!</definedName>
    <definedName name="מאוחדרווח1">#REF!</definedName>
    <definedName name="מאזן">#REF!</definedName>
    <definedName name="מאזן_">#REF!</definedName>
    <definedName name="מאזן___מותאם">#REF!</definedName>
    <definedName name="מאזן_99">#REF!</definedName>
    <definedName name="מאזן_איחוד">#REF!</definedName>
    <definedName name="מאזן_איחוד_דולרי">#REF!</definedName>
    <definedName name="מאזן_איחוד_מותאם">#REF!</definedName>
    <definedName name="מאזן_אקטיב">#REF!</definedName>
    <definedName name="מאזן_אקטיב_ארהב">#REF!</definedName>
    <definedName name="מאזן_אקטיב_הגשה">#REF!</definedName>
    <definedName name="מאזן_אקטיב_ישראל">#REF!</definedName>
    <definedName name="מאזן_אקטיב_צרפת">#REF!</definedName>
    <definedName name="מאזן_אקטיב_קיימן">#REF!</definedName>
    <definedName name="מאזן_בוחן">'[70]מאזן בוחן'!$D$5:$L$38,'[70]מאזן בוחן'!$D$39:$L$51</definedName>
    <definedName name="מאזן_בוחן_אקטיב">#REF!</definedName>
    <definedName name="מאזן_בוחן_כללי" hidden="1">{#N/A,#N/A,FALSE,"מאזן בוחן";"כל_מאזן_בוחן",#N/A,FALSE,"מאזן בוחן"}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מאזן_בוחן_סופי">#REF!</definedName>
    <definedName name="מאזן_בוחן_פאסיב">#REF!</definedName>
    <definedName name="מאזן_בוחן_רווהס">#REF!</definedName>
    <definedName name="מאזן_דולר">#REF!,#REF!,#REF!</definedName>
    <definedName name="מאזן_ורווה_דולר">#REF!,#REF!</definedName>
    <definedName name="מאזן_ורווה_שח">#REF!,#REF!</definedName>
    <definedName name="מאזן_מותאם">#REF!</definedName>
    <definedName name="מאזן_נומינלי">#REF!</definedName>
    <definedName name="מאזן_נכסים_שוטפים">#REF!</definedName>
    <definedName name="מאזן_ס">#REF!</definedName>
    <definedName name="מאזן_פאסיב">#REF!</definedName>
    <definedName name="מאזן_פאסיב_ארהב">#REF!</definedName>
    <definedName name="מאזן_פאסיב_הגשה">#REF!</definedName>
    <definedName name="מאזן_פאסיב_ישראל">#REF!</definedName>
    <definedName name="מאזן_פאסיב_צרפת">#REF!</definedName>
    <definedName name="מאזן_פאסיב_קיימן">#REF!</definedName>
    <definedName name="מאזן_שח">#REF!</definedName>
    <definedName name="מאזן_שיווק">#REF!</definedName>
    <definedName name="מאזןב">[17]מאזן!$H$1:$W$47</definedName>
    <definedName name="מאזנים">#REF!,#REF!</definedName>
    <definedName name="מאזןמאוחד">#REF!</definedName>
    <definedName name="מאזןמתוא">#REF!</definedName>
    <definedName name="מאזןפ">[17]מאזן!$B$1:$Y$57</definedName>
    <definedName name="מאזןפלסט">#REF!</definedName>
    <definedName name="מאזןתעשיות">#REF!</definedName>
    <definedName name="מאי">#REF!</definedName>
    <definedName name="מאי_03">#REF!</definedName>
    <definedName name="מאי_04">#REF!</definedName>
    <definedName name="מאקרו1">#REF!</definedName>
    <definedName name="מאקרו10">#REF!</definedName>
    <definedName name="מאקרו2">#REF!</definedName>
    <definedName name="מאקרו3">#REF!</definedName>
    <definedName name="מאקרו4">#REF!</definedName>
    <definedName name="מאקרו5">#REF!</definedName>
    <definedName name="מאקרו6">#REF!</definedName>
    <definedName name="מאקרו7">#REF!</definedName>
    <definedName name="מאקרו8">#REF!</definedName>
    <definedName name="מאקרו9">#REF!</definedName>
    <definedName name="מ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בחן_מחזורים">#REF!</definedName>
    <definedName name="מגזרים">#REF!</definedName>
    <definedName name="מגזרים2">#REF!</definedName>
    <definedName name="מגזרים3">#REF!</definedName>
    <definedName name="מגעי_IP">[5]מחירון!$F$13:$I$19</definedName>
    <definedName name="מגעי_IP_EXTRA">[5]מחירון!$I$20</definedName>
    <definedName name="מדד">#REF!</definedName>
    <definedName name="מדד_12_97">#REF!</definedName>
    <definedName name="מדד_12_98">#REF!</definedName>
    <definedName name="מדד_5.96">#REF!</definedName>
    <definedName name="מדד_95">#REF!</definedName>
    <definedName name="מדד_96">#REF!</definedName>
    <definedName name="מדד_אוגוסט_99">#REF!</definedName>
    <definedName name="מדד_אוקטובר_98">#REF!</definedName>
    <definedName name="מדד_אוקטובר_99">#REF!</definedName>
    <definedName name="מדד_אפריל_2000">#REF!</definedName>
    <definedName name="מדד_אפריל_99">#REF!</definedName>
    <definedName name="מדד_דצ">#REF!</definedName>
    <definedName name="מדד_דצמבר_99">#REF!</definedName>
    <definedName name="מדד_ידוע_12_93">#REF!</definedName>
    <definedName name="מדד_יולי_99">#REF!</definedName>
    <definedName name="מדד_יוני">#REF!</definedName>
    <definedName name="מדד_יוני_2000">#REF!</definedName>
    <definedName name="מדד_יוני_98">#REF!</definedName>
    <definedName name="מדד_יוני_99">#REF!</definedName>
    <definedName name="מדד_ינואר_2000">#REF!</definedName>
    <definedName name="מדד_ינואר_99">#REF!</definedName>
    <definedName name="מדד_לתאום">#REF!</definedName>
    <definedName name="מדד_מאי_2000">#REF!</definedName>
    <definedName name="מדד_מאי_99">#REF!</definedName>
    <definedName name="מדד_ממוצע">#REF!</definedName>
    <definedName name="מדד_מרץ_2000">#REF!</definedName>
    <definedName name="מדד_מרץ_99">#REF!</definedName>
    <definedName name="מדד_נובמבר_99">#REF!</definedName>
    <definedName name="מדד_ספטמבר_99">#REF!</definedName>
    <definedName name="מדד_פברואר_2000">#REF!</definedName>
    <definedName name="מדד_פברואר_99">#REF!</definedName>
    <definedName name="מדד_רב">#REF!</definedName>
    <definedName name="מדד_שנ">#REF!</definedName>
    <definedName name="מדד_שנתי">#REF!</definedName>
    <definedName name="מדד1.00">#REF!</definedName>
    <definedName name="מדד1.01">#REF!</definedName>
    <definedName name="מדד10.00">#REF!</definedName>
    <definedName name="מדד10.01">#REF!</definedName>
    <definedName name="מדד11.00">#REF!</definedName>
    <definedName name="מדד11.01">#REF!</definedName>
    <definedName name="מדד12.00">#REF!</definedName>
    <definedName name="מדד12.01">#REF!</definedName>
    <definedName name="מדד12.99">#REF!</definedName>
    <definedName name="מדד2.00">#REF!</definedName>
    <definedName name="מדד2.01">#REF!</definedName>
    <definedName name="מדד3.00">#REF!</definedName>
    <definedName name="מדד3.01">#REF!</definedName>
    <definedName name="מדד4.00">#REF!</definedName>
    <definedName name="מדד4.01">#REF!</definedName>
    <definedName name="מדד5.00">#REF!</definedName>
    <definedName name="מדד5.01">#REF!</definedName>
    <definedName name="מדד6.00">#REF!</definedName>
    <definedName name="מדד6.01">#REF!</definedName>
    <definedName name="מדד7.00">#REF!</definedName>
    <definedName name="מדד7.01">#REF!</definedName>
    <definedName name="מדד8.00">#REF!</definedName>
    <definedName name="מדד8.01">#REF!</definedName>
    <definedName name="מדד9.00">#REF!</definedName>
    <definedName name="מדד9.01">#REF!</definedName>
    <definedName name="מדדים">#REF!</definedName>
    <definedName name="מדדים_ושערים">#REF!</definedName>
    <definedName name="מודל">#REF!,#REF!,#REF!,#REF!,#REF!,#REF!,#REF!,#REF!,#REF!,#REF!,#REF!</definedName>
    <definedName name="מוניטין_וידע">#REF!</definedName>
    <definedName name="מוניטיןבPOS">#REF!,#REF!,#REF!,#REF!,#REF!,#REF!,#REF!,#REF!,#REF!,#REF!,#REF!,#REF!</definedName>
    <definedName name="מופ">#REF!</definedName>
    <definedName name="מוצרים2002">#REF!</definedName>
    <definedName name="מותאם">#REF!</definedName>
    <definedName name="מזומנים">#REF!</definedName>
    <definedName name="מחזור_99">#REF!</definedName>
    <definedName name="מחיר_95">#REF!</definedName>
    <definedName name="מחיר_95_חדש">#REF!</definedName>
    <definedName name="מחיר_96">#REF!</definedName>
    <definedName name="מחיר_96_חדש">#REF!</definedName>
    <definedName name="מחיר_97">#REF!</definedName>
    <definedName name="מחיר_ההון">#REF!</definedName>
    <definedName name="מחיר_מלא95">#REF!</definedName>
    <definedName name="מחיר_מלא96">#REF!</definedName>
    <definedName name="מחלקות_חברים">[71]פקודה!$B$12:$B$30</definedName>
    <definedName name="מחמ">#REF!</definedName>
    <definedName name="מחקר_ופיתוח">#REF!</definedName>
    <definedName name="מטבע">#REF!</definedName>
    <definedName name="מיגזרים_גיאוגרפיים">#REF!</definedName>
    <definedName name="מיכל" hidden="1">{#N/A,#N/A,FALSE,"חודשי"}</definedName>
    <definedName name="מימון">#REF!</definedName>
    <definedName name="מימוש_בטוחות">#REF!</definedName>
    <definedName name="מימוש_רכוש">#REF!</definedName>
    <definedName name="מיסים">#REF!</definedName>
    <definedName name="מיסים_לפי_חברות">#REF!</definedName>
    <definedName name="מיסים_נדחים">#REF!</definedName>
    <definedName name="מיסים_נדחים_לזמן_ארוך">#REF!</definedName>
    <definedName name="מיקוםמלאי">#REF!</definedName>
    <definedName name="מכונה">#REF!</definedName>
    <definedName name="מכירה">#REF!</definedName>
    <definedName name="מכירה_1997">#REF!,#REF!</definedName>
    <definedName name="מכירה_97">#REF!,#REF!</definedName>
    <definedName name="מכירה_מותאם">#REF!</definedName>
    <definedName name="מכירה_מתואם_97">#REF!,#REF!,#REF!,#REF!,#REF!,#REF!</definedName>
    <definedName name="מכירהמאוחד">#REF!</definedName>
    <definedName name="מכירות">#REF!</definedName>
    <definedName name="מכירות_הדדיות">#REF!</definedName>
    <definedName name="מכירותמאוחד">#REF!</definedName>
    <definedName name="מכירת_רכוש">#REF!</definedName>
    <definedName name="מכרמאוחד">#REF!</definedName>
    <definedName name="םל" hidden="1">{#N/A,#N/A,FALSE,"New Depr Sch-150% DB";#N/A,#N/A,FALSE,"Cash Flows RLP";#N/A,#N/A,FALSE,"IRR";#N/A,#N/A,FALSE,"Proforma IS";#N/A,#N/A,FALSE,"Assumptions"}</definedName>
    <definedName name="םל_1" hidden="1">{#N/A,#N/A,FALSE,"New Depr Sch-150% DB";#N/A,#N/A,FALSE,"Cash Flows RLP";#N/A,#N/A,FALSE,"IRR";#N/A,#N/A,FALSE,"Proforma IS";#N/A,#N/A,FALSE,"Assumptions"}</definedName>
    <definedName name="מלאי">#REF!</definedName>
    <definedName name="מלאי_בסניפים">#REF!,#REF!,#REF!,#REF!</definedName>
    <definedName name="מלון7">#REF!</definedName>
    <definedName name="מלון8">#REF!</definedName>
    <definedName name="ממ">#REF!</definedName>
    <definedName name="ממודדיוני">#REF!</definedName>
    <definedName name="ממוצ_7_12_97">#REF!</definedName>
    <definedName name="ממוצע">#REF!</definedName>
    <definedName name="ממוצע_1_12_97">#REF!</definedName>
    <definedName name="ממוצע_6_03">[72]מדדים!$H$31</definedName>
    <definedName name="ממוצע_7_9.97">#REF!</definedName>
    <definedName name="ממוצע_אופציות">#REF!</definedName>
    <definedName name="ממממ">{"חובה","SUM(חובה)","YNNNN",FALSE}</definedName>
    <definedName name="ממממ_1">{"חובה","SUM(חובה)","YNNNN",FALSE}</definedName>
    <definedName name="מס">#REF!</definedName>
    <definedName name="מס_הדרכה">#REF!</definedName>
    <definedName name="מס_ירושלים">#REF!</definedName>
    <definedName name="מס_נדחה">#REF!</definedName>
    <definedName name="מס_שיווק">#REF!</definedName>
    <definedName name="מס_תיאורטי">#REF!</definedName>
    <definedName name="מסים_נדחים">#REF!,#REF!</definedName>
    <definedName name="מסלול_מס">#REF!</definedName>
    <definedName name="מספלסט">#REF!</definedName>
    <definedName name="מספרי_השוואה">#REF!,#REF!,#REF!</definedName>
    <definedName name="מסתעשיות">#REF!</definedName>
    <definedName name="מע09">#REF!</definedName>
    <definedName name="מעגל_בק_מס">#REF!</definedName>
    <definedName name="מעגל_הלואות">#REF!</definedName>
    <definedName name="מעגל_הלוואות_לזמן_ארוך">#REF!</definedName>
    <definedName name="מעגל_הלוואות_לזמן_ארוך_שניתנו">#REF!</definedName>
    <definedName name="מעגל_השקעות_לזמן_ארוך">#REF!</definedName>
    <definedName name="מעגל_מיסים_נדחים">#REF!</definedName>
    <definedName name="מעגל_ניירות_ערך">#REF!</definedName>
    <definedName name="מעגל_פקדונות_לזמן_ארוך">#REF!</definedName>
    <definedName name="מעגל_פקדונות_לזמן_קצר">#REF!</definedName>
    <definedName name="מעגל_רכוש_קבוע">#REF!</definedName>
    <definedName name="מעגל_רכושדל">#REF!</definedName>
    <definedName name="מעגל_רכוששח">#REF!</definedName>
    <definedName name="מעגל_רק_3_חדשים">'[73]מעגל רכוש קבוע'!#REF!</definedName>
    <definedName name="מעגל_רק_6חדשים">#REF!</definedName>
    <definedName name="מעמ">0.17</definedName>
    <definedName name="מפעל_מאושר">#REF!</definedName>
    <definedName name="מצטבריוני">#REF!</definedName>
    <definedName name="מצטבריוני03">#REF!</definedName>
    <definedName name="מצטבריוני30">#REF!</definedName>
    <definedName name="מצטברספט">#REF!</definedName>
    <definedName name="מצטברספטמבר0203">#REF!</definedName>
    <definedName name="מקדם">#REF!</definedName>
    <definedName name="מקדם_צים">#REF!</definedName>
    <definedName name="מקדם_תיאום">#REF!</definedName>
    <definedName name="מקום_רישום_נ_ע_החברה_הרשומה_עתה_למסחר">#REF!</definedName>
    <definedName name="מקור_נתונים">#REF!</definedName>
    <definedName name="מקט4">#REF!</definedName>
    <definedName name="מקט4M">#REF!</definedName>
    <definedName name="מרווח_פיננסי">#REF!</definedName>
    <definedName name="מרץ">#REF!</definedName>
    <definedName name="מרץ_03">#REF!</definedName>
    <definedName name="מרץ_04">#REF!</definedName>
    <definedName name="משולב">[13]משולב!$C$5:$G$59,[13]משולב!$C$61:$G$107,[13]משולב!$C$109:$G$162</definedName>
    <definedName name="משך_החזקה">#REF!</definedName>
    <definedName name="מתואם">#REF!</definedName>
    <definedName name="נבות">'[59]קבוצת טלדור'!$AF$6:$AL$56,'[59]קבוצת טלדור'!$AF$60:$AL$108,'[59]קבוצת טלדור'!$AF$113:$AL$154</definedName>
    <definedName name="נובמבר">'[57]תעודה א'!#REF!</definedName>
    <definedName name="נובמבר_02">#REF!</definedName>
    <definedName name="נובמבר_03">#REF!</definedName>
    <definedName name="נומינלי">#REF!</definedName>
    <definedName name="נזילות">#REF!</definedName>
    <definedName name="נטוויזן12.07" hidden="1">{#N/A,#N/A,FALSE,"Aging Summary";#N/A,#N/A,FALSE,"Ratio Analysis";#N/A,#N/A,FALSE,"Test 120 Day Accts";#N/A,#N/A,FALSE,"Tickmarks"}</definedName>
    <definedName name="נטישה">[38]מחירון!$AH$15</definedName>
    <definedName name="ניב" hidden="1">{#N/A,#N/A,FALSE,"Aging Summary";#N/A,#N/A,FALSE,"Ratio Analysis";#N/A,#N/A,FALSE,"Test 120 Day Accts";#N/A,#N/A,FALSE,"Tickmarks"}</definedName>
    <definedName name="נייר_עבודה_תזרים">#REF!</definedName>
    <definedName name="ניירות_ערך">#REF!</definedName>
    <definedName name="ניירותעבודה">#REF!</definedName>
    <definedName name="ניכוי_במקור">#REF!</definedName>
    <definedName name="ניתוח" hidden="1">{"a",#N/A,FALSE,"גיליון1";"b",#N/A,FALSE,"גיליון1"}</definedName>
    <definedName name="ניתוח_96_95">#REF!</definedName>
    <definedName name="ניתוח_97_96">#REF!</definedName>
    <definedName name="ניתוח_98_97">#REF!</definedName>
    <definedName name="ניתוח_99_98">#REF!</definedName>
    <definedName name="ניתוח_998_997">#REF!</definedName>
    <definedName name="ניתוח_אנליטי_מאזן">#REF!</definedName>
    <definedName name="ניתוח_אנליטי_רוה">#REF!</definedName>
    <definedName name="ניתוח_הפרשי_יפ_השקעות_בבנות">#REF!</definedName>
    <definedName name="נכסים">#REF!</definedName>
    <definedName name="ננ">#REF!</definedName>
    <definedName name="נספח_4">#REF!</definedName>
    <definedName name="נספח_6_שממ">#REF!</definedName>
    <definedName name="נספח_7_חישוב_הון_שממ">#REF!</definedName>
    <definedName name="נספח_7_נכס_קבוע_שממ">#REF!</definedName>
    <definedName name="נספח_7_סיכום_הון_שממ">#REF!</definedName>
    <definedName name="נספח_7_שינויים_שממ">#REF!</definedName>
    <definedName name="נספח_7_תאומי_הון_שממ">#REF!</definedName>
    <definedName name="נספח_מקדמות">'[62]שמ"מ מ"ה'!#REF!</definedName>
    <definedName name="נספח_ניכוי_במקור">'[62]שמ"מ מ"ה'!#REF!</definedName>
    <definedName name="נספח_עודפות">'[62]שמ"מ מ"ה'!#REF!</definedName>
    <definedName name="נקה">#REF!</definedName>
    <definedName name="נת" hidden="1">{#N/A,#N/A,FALSE,"Aging Summary";#N/A,#N/A,FALSE,"Ratio Analysis";#N/A,#N/A,FALSE,"Test 120 Day Accts";#N/A,#N/A,FALSE,"Tickmarks"}</definedName>
    <definedName name="נתא">#REF!,#REF!,#REF!</definedName>
    <definedName name="נתוחים">#REF!,#REF!,#REF!</definedName>
    <definedName name="נתונים_לגרף">#REF!</definedName>
    <definedName name="סבה">#REF!</definedName>
    <definedName name="סבירות_מימון">#REF!</definedName>
    <definedName name="סה_כ_הוצאות_הנהלה_וכלליות">#REF!</definedName>
    <definedName name="סה_כ_הוצאות_מחקר_ופיתוח">#REF!</definedName>
    <definedName name="סה_כ_הוצאות_מכירה_ושיווק">#REF!</definedName>
    <definedName name="סה_כ_מכירות">#REF!</definedName>
    <definedName name="סה_כ_עלות_המכר">#REF!</definedName>
    <definedName name="סוג_נ_ע_שהוקצו">#REF!</definedName>
    <definedName name="סוגי_מכונות">'[74]שעת מכונות'!#REF!</definedName>
    <definedName name="סוכנויות">#REF!</definedName>
    <definedName name="סוף_שנה">#REF!</definedName>
    <definedName name="סחור">#REF!</definedName>
    <definedName name="סחורות">#REF!</definedName>
    <definedName name="סטיית_תקן">#REF!</definedName>
    <definedName name="סיביטי">#REF!,#REF!,#REF!</definedName>
    <definedName name="סיון">#REF!,#REF!,#REF!,#REF!</definedName>
    <definedName name="סייג_מיסים">#REF!</definedName>
    <definedName name="סיכום_אופציות">#REF!</definedName>
    <definedName name="סך_האופציות_שהונפקו">#REF!</definedName>
    <definedName name="סכום_דולר">[35]מ.ב!#REF!</definedName>
    <definedName name="סכום_מטח">#REF!</definedName>
    <definedName name="סכום_מתנה_מוכרת">#REF!</definedName>
    <definedName name="סכום_שח">[35]מ.ב!#REF!</definedName>
    <definedName name="סס">#REF!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ם_תדירגן">'[75]הרכבה תדירגן'!$A$6:$A$262</definedName>
    <definedName name="ספטמבר">#REF!</definedName>
    <definedName name="ספטמבר_02">#REF!</definedName>
    <definedName name="ספטמבר_03">#REF!</definedName>
    <definedName name="ספטמבר0203">#REF!</definedName>
    <definedName name="ספקים">#REF!</definedName>
    <definedName name="ע" hidden="1">{#N/A,#N/A,FALSE,"מאזן בוחן";"כל_מאזן_בוחן",#N/A,FALSE,"מאזן בוחן"}</definedName>
    <definedName name="ע6">#REF!</definedName>
    <definedName name="עד28">#REF!</definedName>
    <definedName name="עובדים">#REF!</definedName>
    <definedName name="עודף">#REF!</definedName>
    <definedName name="עודפ.אגרז.">[76]עודפות!#REF!</definedName>
    <definedName name="עודפותפלסט">#REF!</definedName>
    <definedName name="עודפותתע">#REF!</definedName>
    <definedName name="עידומצטבר">#REF!</definedName>
    <definedName name="עידורבעון">#REF!</definedName>
    <definedName name="עיחל">{"סעיף",0,"Auto","Auto",""}</definedName>
    <definedName name="עכ" hidden="1">{#N/A,#N/A,FALSE,"תקציב עפ""י תמחיר"}</definedName>
    <definedName name="עכעכערארא" hidden="1">{#N/A,#N/A,FALSE,"תוכניות"}</definedName>
    <definedName name="עלויות">#REF!</definedName>
    <definedName name="עלות_המכר">#REF!</definedName>
    <definedName name="עלות_מכר">#REF!</definedName>
    <definedName name="עלות_פעילות_מסחרית">#REF!</definedName>
    <definedName name="עלות_פעילות_תעשייתית">#REF!</definedName>
    <definedName name="עליית_דולר">#REF!</definedName>
    <definedName name="עליית_מדד">#REF!</definedName>
    <definedName name="עליית_מדד96">[77]מדדים!$L$10</definedName>
    <definedName name="עליית_מדד97">[77]מדדים!$L$11</definedName>
    <definedName name="עליית_מדד98">[77]מדדים!$L$12</definedName>
    <definedName name="עמוד_אינדקס">#REF!</definedName>
    <definedName name="עמוד_פתיחה">#REF!</definedName>
    <definedName name="עמוד1">#REF!</definedName>
    <definedName name="עמוד2">#REF!</definedName>
    <definedName name="עמוד3">#REF!</definedName>
    <definedName name="עמוד4">#REF!</definedName>
    <definedName name="עמוד5">#REF!</definedName>
    <definedName name="עמוד6">#REF!</definedName>
    <definedName name="עמוד7">#REF!</definedName>
    <definedName name="עמוד8">#REF!</definedName>
    <definedName name="עמוד9">#REF!</definedName>
    <definedName name="עמלות_זכיינים_ברווהפ">#REF!</definedName>
    <definedName name="עמלת_גביה">#REF!</definedName>
    <definedName name="עמלת_הקמת_הרשאה">#REF!</definedName>
    <definedName name="עמלת_פתיחה">#REF!</definedName>
    <definedName name="ענ">#REF!</definedName>
    <definedName name="עע">#REF!</definedName>
    <definedName name="עעיכיעכעיכ" hidden="1">{#N/A,#N/A,TRUE,"רבעוני מעודכן";#N/A,#N/A,TRUE,"השוואת תקציבים";#N/A,#N/A,TRUE,"הכנסות";#N/A,#N/A,TRUE,"רגישות"}</definedName>
    <definedName name="עעכ" hidden="1">{#N/A,#N/A,FALSE,"חודשי"}</definedName>
    <definedName name="עעע" hidden="1">{"'Sheet1'!$A$1:$H$145"}</definedName>
    <definedName name="עעעעעע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עעעעע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תודה">#REF!,#REF!</definedName>
    <definedName name="עתודה_לפיצויים">#REF!</definedName>
    <definedName name="ף" hidden="1">{#N/A,#N/A,FALSE,"חודשי"}</definedName>
    <definedName name="פ_1" hidden="1">{#N/A,#N/A,FALSE,"מאזנים"}</definedName>
    <definedName name="פ_נוספות">#REF!</definedName>
    <definedName name="פאסיב">#REF!</definedName>
    <definedName name="פאסיבמאוחד">#REF!</definedName>
    <definedName name="פברואר">'[57]תעודה א'!#REF!</definedName>
    <definedName name="פברואר_03">#REF!</definedName>
    <definedName name="פברואר_04">#REF!</definedName>
    <definedName name="פגישה">[5]מחירון!#REF!</definedName>
    <definedName name="פגישה_EXTRA">[5]מחירון!#REF!</definedName>
    <definedName name="ףחףךחףך">#REF!</definedName>
    <definedName name="פחת" hidden="1">{"Test",#N/A,FALSE,"Index";#N/A,"RISK",FALSE,"MarketProjection"}</definedName>
    <definedName name="פחת_דולרי">#REF!</definedName>
    <definedName name="פחת_והפחתה">#REF!,#REF!</definedName>
    <definedName name="פחת_וניכוי">#REF!</definedName>
    <definedName name="פחת_מתואם">#REF!</definedName>
    <definedName name="פחת_נומינלי">#REF!</definedName>
    <definedName name="פחת_שקלים">#REF!</definedName>
    <definedName name="פחתפלסט">#REF!</definedName>
    <definedName name="פחתתע">#REF!</definedName>
    <definedName name="פטנט" hidden="1">{#N/A,#N/A,FALSE,"מאזן בוחן";"כל_מאזן_בוחן",#N/A,FALSE,"מאזן בוחן"}</definedName>
    <definedName name="פטנטים">#REF!</definedName>
    <definedName name="פטרוכימיים">#REF!</definedName>
    <definedName name="פיצויים">#REF!</definedName>
    <definedName name="פיצוייםתע">[78]פצויים!$A$67:$J$110</definedName>
    <definedName name="פך2">#REF!,#REF!,#REF!</definedName>
    <definedName name="פלסט">#REF!</definedName>
    <definedName name="פלסטמאוחד">#REF!</definedName>
    <definedName name="פלסטמוחד">#REF!</definedName>
    <definedName name="פלסטמעודכן">#REF!</definedName>
    <definedName name="פנ">#REF!</definedName>
    <definedName name="פעולות_נוספות">#REF!</definedName>
    <definedName name="פעילות">[58]טבלאות!$B$17:$B$26</definedName>
    <definedName name="פפפ" hidden="1">{#N/A,#N/A,FALSE,"New Depr Sch-150% DB";#N/A,#N/A,FALSE,"Cash Flows RLP";#N/A,#N/A,FALSE,"IRR";#N/A,#N/A,FALSE,"Proforma IS";#N/A,#N/A,FALSE,"Assumptions"}</definedName>
    <definedName name="פפפ_1" hidden="1">{#N/A,#N/A,FALSE,"New Depr Sch-150% DB";#N/A,#N/A,FALSE,"Cash Flows RLP";#N/A,#N/A,FALSE,"IRR";#N/A,#N/A,FALSE,"Proforma IS";#N/A,#N/A,FALSE,"Assumptions"}</definedName>
    <definedName name="פפפפפ" hidden="1">{#N/A,#N/A,FALSE,"תקציב עפ""י תמחיר"}</definedName>
    <definedName name="ףףףףףףף" hidden="1">{#N/A,#N/A,FALSE,"חודשי"}</definedName>
    <definedName name="פק_איחוד">[35]נוספות!#REF!</definedName>
    <definedName name="פק_איחוד_זכות">[35]נוספות!#REF!</definedName>
    <definedName name="פק_איחוד_חובה">[35]נוספות!#REF!</definedName>
    <definedName name="פק_זכ_שח">[35]נוספות!#REF!</definedName>
    <definedName name="פק_חו_שח">[35]נוספות!#REF!,[35]נוספות!#REF!</definedName>
    <definedName name="פק_נו_שח">[35]נוספות!$C$10:$D$53,[35]נוספות!#REF!</definedName>
    <definedName name="פק_נוספ_INC">[35]נוספות!#REF!</definedName>
    <definedName name="פק_נוספ_זכות_INC">[35]נוספות!#REF!</definedName>
    <definedName name="פק_נוספ_חובה_INC">[35]נוספות!#REF!</definedName>
    <definedName name="פק_נוספות_INC">[35]נוספות!#REF!</definedName>
    <definedName name="פקדונות_לז_א">#REF!</definedName>
    <definedName name="פקדונות_לזמן_קצר">#REF!</definedName>
    <definedName name="פקדונות_נטו">#REF!</definedName>
    <definedName name="פקו_איחוד_GMBH">#REF!</definedName>
    <definedName name="פקו_איחוד_INC">#REF!</definedName>
    <definedName name="פקו_איחוד_INFLU">#REF!</definedName>
    <definedName name="פקו_איחוד_זכות_GMBH">#REF!</definedName>
    <definedName name="פקו_איחוד_זכות_INC">#REF!</definedName>
    <definedName name="פקו_איחוד_זכות_INFLUENT">#REF!</definedName>
    <definedName name="פקו_איחוד_חובה_GMBH">#REF!</definedName>
    <definedName name="פקו_איחוד_חובה_INC">#REF!</definedName>
    <definedName name="פקו_איחוד_חובה_INFLUENT">#REF!</definedName>
    <definedName name="פקודות">#REF!</definedName>
    <definedName name="פקודות_איחוד">#REF!</definedName>
    <definedName name="פקודות_נוספות">#REF!</definedName>
    <definedName name="פקודות_נוספות_INC">[35]נוספות!#REF!</definedName>
    <definedName name="פרוטרווח">#REF!</definedName>
    <definedName name="פרופורמת_מס">#REF!</definedName>
    <definedName name="פריסת_הטבות">#REF!</definedName>
    <definedName name="פרמהכלל">#REF!</definedName>
    <definedName name="פרמהקליניקל">#REF!</definedName>
    <definedName name="פרמטר">#REF!</definedName>
    <definedName name="פרמיה">#REF!</definedName>
    <definedName name="צ" hidden="1">{"produits finis",#N/A,FALSE," stock r?el ";"stock final",#N/A,FALSE," stock r?el "}</definedName>
    <definedName name="צדדים_קשורים">#REF!</definedName>
    <definedName name="צמיחה">#REF!</definedName>
    <definedName name="צצצצצצ" hidden="1">{#N/A,#N/A,FALSE,"חודשי"}</definedName>
    <definedName name="צקטאש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ק">#REF!</definedName>
    <definedName name="קומבינציה">#REF!</definedName>
    <definedName name="קומפרו">#REF!,#REF!,#REF!</definedName>
    <definedName name="קוננס">#REF!,#REF!</definedName>
    <definedName name="קונתהל">#REF!,#REF!,#REF!</definedName>
    <definedName name="קיב" hidden="1">{#N/A,#N/A,FALSE,"חלופות לתקציב"}</definedName>
    <definedName name="קידוד_חדש_אוגוסט">#REF!</definedName>
    <definedName name="קילומטר">#REF!</definedName>
    <definedName name="קילומטר2001">#REF!</definedName>
    <definedName name="קילומטר2002">#REF!</definedName>
    <definedName name="קןד_מיון">#REF!</definedName>
    <definedName name="קק">#REF!</definedName>
    <definedName name="קקק" hidden="1">{#N/A,#N/A,TRUE,"צפי הכנסות-צביקה"}</definedName>
    <definedName name="קרליין">#REF!</definedName>
    <definedName name="רבעון12004">#REF!</definedName>
    <definedName name="רבעוני_97_מתואם">#REF!</definedName>
    <definedName name="רבעוןיוני03">#REF!</definedName>
    <definedName name="רבעונים">#REF!</definedName>
    <definedName name="רבעונים_1298">#REF!</definedName>
    <definedName name="רבעונים_לשקף">#REF!</definedName>
    <definedName name="רבעונים03">#REF!</definedName>
    <definedName name="רבעונים2002">#REF!</definedName>
    <definedName name="רבעונים2003">#REF!</definedName>
    <definedName name="רבעונימאוחד">#REF!</definedName>
    <definedName name="רבעוניפלסט">#REF!</definedName>
    <definedName name="רבעוניתעשיות">#REF!</definedName>
    <definedName name="רדומים">[5]מחירון!#REF!</definedName>
    <definedName name="רדומים_CSR">[5]מחירון!#REF!</definedName>
    <definedName name="רדומים_CSR_EXTRA">[5]מחירון!#REF!</definedName>
    <definedName name="רדומים_EXTRA">[5]מחירון!#REF!</definedName>
    <definedName name="רוה">#REF!</definedName>
    <definedName name="רוה_חודשי">#REF!</definedName>
    <definedName name="רוה_מצטבר">#REF!</definedName>
    <definedName name="רוהס">#REF!</definedName>
    <definedName name="רוהס_איחוד1">#REF!</definedName>
    <definedName name="רוהס_איחוד2">#REF!</definedName>
    <definedName name="רוהס_ס1">#REF!</definedName>
    <definedName name="רוהס_ס2">#REF!</definedName>
    <definedName name="רווה_ס_רבעוני">#REF!</definedName>
    <definedName name="רווהס_איחוד">#REF!</definedName>
    <definedName name="רווהס_איחוד_דולרי">#REF!</definedName>
    <definedName name="רווהס_איחוד_מותאם">#REF!</definedName>
    <definedName name="רווהפ">#REF!</definedName>
    <definedName name="רווח">#REF!</definedName>
    <definedName name="רווח__והפסד">#REF!</definedName>
    <definedName name="רווח__מנירות_ערך">#REF!</definedName>
    <definedName name="רווח_גלמי_97">#REF!,#REF!</definedName>
    <definedName name="רווח_גלמי_נומינלי_עד_1996">#REF!,#REF!,#REF!,#REF!</definedName>
    <definedName name="רווח_הון">#REF!</definedName>
    <definedName name="רווח_הון_ממימוש_אופציות_ע_י_העובדים">#REF!</definedName>
    <definedName name="רווח_והפסד">#REF!</definedName>
    <definedName name="רווח_והפסד___השוואה_אנליטית">#REF!</definedName>
    <definedName name="רווח_והפסד_ארהב">#REF!</definedName>
    <definedName name="רווח_והפסד_הגשה">#REF!</definedName>
    <definedName name="רווח_והפסד_ישראל">#REF!</definedName>
    <definedName name="רווח_והפסד_מאוחד_לתקופה_שנסתיימה_ביום_31_דוח_רווח_והפסד_99">#REF!</definedName>
    <definedName name="רווח_והפסד_צרפת">#REF!</definedName>
    <definedName name="רווח_והפסד_קיימן">#REF!</definedName>
    <definedName name="רווח_והפסד_שקל_חדש">#REF!</definedName>
    <definedName name="רווח_והפסד1">#REF!</definedName>
    <definedName name="רווח_והפסד2">#REF!</definedName>
    <definedName name="רווח_למניה">#REF!</definedName>
    <definedName name="רווח_מבטוחות">#REF!</definedName>
    <definedName name="רווח_ממכירת_רכוש">#REF!</definedName>
    <definedName name="רווח_מניירות">#REF!</definedName>
    <definedName name="רווח_מפקדונות">#REF!</definedName>
    <definedName name="רווח_מרכוש">#REF!</definedName>
    <definedName name="רווחב">[17]מאזן!$H$125:$W$155</definedName>
    <definedName name="רווחוהפסד_מותאם">#REF!</definedName>
    <definedName name="רווחוהפסד_נומינלי">#REF!</definedName>
    <definedName name="רווחיות2002">#REF!</definedName>
    <definedName name="רווחיות2003">#REF!</definedName>
    <definedName name="רווחלמניה">#REF!</definedName>
    <definedName name="רווחמאוחד">#REF!</definedName>
    <definedName name="רווחמאוחדאח">#REF!</definedName>
    <definedName name="רווחפ">[17]מאזן!$B$136:$Y$168</definedName>
    <definedName name="רווחפלסט">#REF!</definedName>
    <definedName name="רווחשינוימאוחד">#REF!</definedName>
    <definedName name="רווחתע">#REF!</definedName>
    <definedName name="רווחתעשיות">#REF!</definedName>
    <definedName name="רוחמתואם">#REF!</definedName>
    <definedName name="רוחתעשיות">#REF!</definedName>
    <definedName name="ריב1">#REF!</definedName>
    <definedName name="ריבית_חובה">#REF!</definedName>
    <definedName name="ריבית_לקוחות">#REF!</definedName>
    <definedName name="רישום_הוצאה_במשך_השנים">#REF!</definedName>
    <definedName name="רכב">#REF!</definedName>
    <definedName name="רכוש">#REF!</definedName>
    <definedName name="רכוש_קבוע">#REF!</definedName>
    <definedName name="רכושקבוע">#REF!</definedName>
    <definedName name="רכישות_רכוש">#REF!</definedName>
    <definedName name="רכש">#REF!</definedName>
    <definedName name="רר">#REF!</definedName>
    <definedName name="רררא" hidden="1">{#N/A,#N/A,FALSE,"חודשי"}</definedName>
    <definedName name="רשתות_TECH">[5]מחירון!#REF!</definedName>
    <definedName name="רשתות_TECH_EXTRA">[5]מחירון!#REF!</definedName>
    <definedName name="רשתות_עיסקי">[39]מחירון!$S$13:$V$19</definedName>
    <definedName name="רשתות_עיסקי_EXTRA">[38]מחירון!$V$20</definedName>
    <definedName name="ש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ש_ע_ח">#REF!</definedName>
    <definedName name="ש_ע_ח30601">#REF!</definedName>
    <definedName name="ש_ע_ח311200">#REF!</definedName>
    <definedName name="ש1">#REF!</definedName>
    <definedName name="ש200">#REF!</definedName>
    <definedName name="ש346">#REF!</definedName>
    <definedName name="ש5">#REF!</definedName>
    <definedName name="שג">#REF!</definedName>
    <definedName name="שגכעי">#REF!</definedName>
    <definedName name="שגעכעחיע">#REF!</definedName>
    <definedName name="שגק">#REF!</definedName>
    <definedName name="שד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דרוג_IP">[5]מחירון!$F$3:$I$9</definedName>
    <definedName name="שדרוג_IP_EXTRA">[5]מחירון!$I$10</definedName>
    <definedName name="שווי_דילול">#REF!</definedName>
    <definedName name="שוליים">#REF!</definedName>
    <definedName name="שונה">[79]TRAVEL96!#REF!</definedName>
    <definedName name="שותף">#REF!</definedName>
    <definedName name="שחיקת_מקדמות">#REF!</definedName>
    <definedName name="שטר_הון_וחייבים_ז_א">#REF!</definedName>
    <definedName name="שיווק">#REF!</definedName>
    <definedName name="שימור">[5]מחירון!#REF!</definedName>
    <definedName name="שימור_EXTRA">[5]מחירון!#REF!</definedName>
    <definedName name="שינויים">#REF!</definedName>
    <definedName name="שינויים_באחוזים_מאזן">#REF!</definedName>
    <definedName name="שינויים_חיוביים">#REF!</definedName>
    <definedName name="שינוים_באחוזים_רווח">#REF!</definedName>
    <definedName name="שיפורים_במושכר">#REF!</definedName>
    <definedName name="שכור">#REF!</definedName>
    <definedName name="שכירויות_9_97">#REF!</definedName>
    <definedName name="שכר_מרכז" hidden="1">{#N/A,#N/A,FALSE,"שכר מרכז"}</definedName>
    <definedName name="שכר_עבודה">#REF!</definedName>
    <definedName name="שליטה">#REF!</definedName>
    <definedName name="שם_חשבון">#REF!</definedName>
    <definedName name="שמאל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אל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ות">#REF!</definedName>
    <definedName name="שמטן">#REF!</definedName>
    <definedName name="שםמוצרM">#REF!</definedName>
    <definedName name="שםמקטZ">#REF!</definedName>
    <definedName name="שנ">#REF!</definedName>
    <definedName name="שנתח" hidden="1">{#N/A,#N/A,FALSE,"חודשי"}</definedName>
    <definedName name="שנתי">#REF!</definedName>
    <definedName name="שע_ח_30.9.99">'[80]הרכבה ש"ח'!#REF!</definedName>
    <definedName name="שע_ח_31.12.95">#REF!</definedName>
    <definedName name="שע_ח_31.12.96">#REF!</definedName>
    <definedName name="שע_ח_31.12.97">#REF!</definedName>
    <definedName name="שע_ח_31.12.99">#REF!</definedName>
    <definedName name="שע_ח_כתר_נורבגי">#REF!</definedName>
    <definedName name="שע_ח_ממוצע">#REF!</definedName>
    <definedName name="שע_ח_ממוצע_1_12.96">#REF!</definedName>
    <definedName name="שעח_12_97">#REF!</definedName>
    <definedName name="שעח_30_3">#REF!</definedName>
    <definedName name="שעח_309">#REF!</definedName>
    <definedName name="שעח_31.12.97">#REF!</definedName>
    <definedName name="שעח_31.3.98">#REF!</definedName>
    <definedName name="שעח30.9.97">#REF!</definedName>
    <definedName name="שעע12">#REF!</definedName>
    <definedName name="שער_דולר_ממוצע">#REF!</definedName>
    <definedName name="שערי_חליפין">#REF!</definedName>
    <definedName name="שקף1">#REF!</definedName>
    <definedName name="שש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ש">#REF!</definedName>
    <definedName name="שששד" hidden="1">{#N/A,#N/A,TRUE,"רבעוני מעודכן";#N/A,#N/A,TRUE,"השוואת תקציבים";#N/A,#N/A,TRUE,"הכנסות";#N/A,#N/A,TRUE,"רגישות"}</definedName>
    <definedName name="שששש" hidden="1">{#N/A,#N/A,FALSE,"תקציב עפ""י תמחיר"}</definedName>
    <definedName name="ששששש">#REF!</definedName>
    <definedName name="שששששששש">#REF!</definedName>
    <definedName name="ת_ד_CSR">[5]מחירון!#REF!</definedName>
    <definedName name="ת_ד_CSR_BUS">[5]מחירון!#REF!</definedName>
    <definedName name="תאורטי">#REF!</definedName>
    <definedName name="תאריך_אסמכתא">#REF!</definedName>
    <definedName name="תד_CSR_BUS_EXTRA">[5]מחירון!#REF!</definedName>
    <definedName name="תד_CSR_EXTRA">[5]מחירון!#REF!</definedName>
    <definedName name="תד_TECH">[5]מחירון!#REF!</definedName>
    <definedName name="תד_TECH_EXTRA">[5]מחירון!#REF!</definedName>
    <definedName name="תוכן_עניינים">#REF!</definedName>
    <definedName name="תזרים">#REF!</definedName>
    <definedName name="תזרים___מאוחד">#REF!</definedName>
    <definedName name="תזרים___סולו">#REF!</definedName>
    <definedName name="תזרים_הגשה">#REF!</definedName>
    <definedName name="תזרים_חברהשח">[35]תזרים!#REF!</definedName>
    <definedName name="תזרים_מאוחדשח">[35]תזרים!#REF!</definedName>
    <definedName name="תזרים_סולודר">[35]תזרים!#REF!</definedName>
    <definedName name="תזרים_סולושח">[35]תזרים!#REF!</definedName>
    <definedName name="תזריםלפיח">#REF!</definedName>
    <definedName name="תזריםמאוחד">#REF!</definedName>
    <definedName name="תזריםמאוחד2">#REF!</definedName>
    <definedName name="תזרמתואם">#REF!</definedName>
    <definedName name="תחזיתתלתשנתית">#REF!</definedName>
    <definedName name="תחילת_שנה">[81]m!$E$5</definedName>
    <definedName name="תיאורטי">#REF!</definedName>
    <definedName name="תיבות_דואר">[5]מחירון!#REF!</definedName>
    <definedName name="תיבות_דואר_EXTRA">[5]מחירון!#REF!</definedName>
    <definedName name="תיקון_פיצויים_וחופשה">#REF!</definedName>
    <definedName name="תיקון_רכוש_קבוע">#REF!</definedName>
    <definedName name="תכנים">'[59]קבוצת טלדור'!$W$6:$AC$56,'[59]קבוצת טלדור'!$W$60:$AC$108,'[59]קבוצת טלדור'!$W$113:$AC$154</definedName>
    <definedName name="תלויות">#REF!</definedName>
    <definedName name="תלויות_מדען">#REF!</definedName>
    <definedName name="תמלוגים_לשלם">#REF!</definedName>
    <definedName name="תמצית_לPPM">#REF!</definedName>
    <definedName name="תנועה_בקרן_אופציות">#REF!</definedName>
    <definedName name="תעודה_א">#REF!</definedName>
    <definedName name="תעודה_ב">#REF!</definedName>
    <definedName name="תעשיות">#REF!</definedName>
    <definedName name="תעשיות_מאזן">#REF!</definedName>
    <definedName name="תקציב_תמחיר" hidden="1">{#N/A,#N/A,FALSE,"תקציב עפ""י תמחיר"}</definedName>
    <definedName name="תקרה_הונית">#REF!</definedName>
    <definedName name="תקרת_אשל_ליום___ללא_לינה">#REF!</definedName>
    <definedName name="תקרת_אשל_ליום___עם_לינה">#REF!</definedName>
    <definedName name="תקרת_מלון_גבוה">#REF!</definedName>
    <definedName name="תקרת_מלון_ל___7_ראשונים">#REF!</definedName>
    <definedName name="תקרת_מלון_לימים_מעבר_ל___7">#REF!</definedName>
    <definedName name="תקרת_מלון_נמוכה">#REF!</definedName>
    <definedName name="가" hidden="1">{#N/A,#N/A,FALSE,"ALM-ASISC"}</definedName>
    <definedName name="가격" hidden="1">{#N/A,#N/A,FALSE,"ALM-ASISC"}</definedName>
    <definedName name="고" hidden="1">{#N/A,#N/A,FALSE,"REPORT"}</definedName>
    <definedName name="고_1" hidden="1">{#N/A,#N/A,FALSE,"REPORT"}</definedName>
    <definedName name="고_2" hidden="1">{#N/A,#N/A,FALSE,"REPORT"}</definedName>
    <definedName name="고_3" hidden="1">{#N/A,#N/A,FALSE,"REPORT"}</definedName>
    <definedName name="고_4" hidden="1">{#N/A,#N/A,FALSE,"REPORT"}</definedName>
    <definedName name="공사설명서" hidden="1">{#N/A,#N/A,FALSE,"ALM-ASISC"}</definedName>
    <definedName name="근속계산">#REF!</definedName>
    <definedName name="기린" hidden="1">{#N/A,#N/A,FALSE,"3가";#N/A,#N/A,FALSE,"3나";#N/A,#N/A,FALSE,"3다"}</definedName>
    <definedName name="기성내역서" hidden="1">{#N/A,#N/A,FALSE,"포장단가"}</definedName>
    <definedName name="김영준" hidden="1">{#N/A,#N/A,FALSE,"ALM-ASISC"}</definedName>
    <definedName name="나" hidden="1">{#N/A,#N/A,FALSE,"ALM-ASISC"}</definedName>
    <definedName name="남지.상주" hidden="1">{#N/A,#N/A,FALSE,"3가";#N/A,#N/A,FALSE,"3나";#N/A,#N/A,FALSE,"3다"}</definedName>
    <definedName name="남지상주2" hidden="1">{#N/A,#N/A,FALSE,"3가";#N/A,#N/A,FALSE,"3나";#N/A,#N/A,FALSE,"3다"}</definedName>
    <definedName name="내역" hidden="1">{#N/A,#N/A,FALSE,"3가";#N/A,#N/A,FALSE,"3나";#N/A,#N/A,FALSE,"3다"}</definedName>
    <definedName name="내역1" hidden="1">{#N/A,#N/A,FALSE,"3가";#N/A,#N/A,FALSE,"3나";#N/A,#N/A,FALSE,"3다"}</definedName>
    <definedName name="ㄶㅇ노ㅗㄶ호" hidden="1">{#N/A,#N/A,FALSE,"REPORT"}</definedName>
    <definedName name="ㄶㅇ노ㅗㄶ호_1" hidden="1">{#N/A,#N/A,FALSE,"REPORT"}</definedName>
    <definedName name="ㄶㅇ노ㅗㄶ호_2" hidden="1">{#N/A,#N/A,FALSE,"REPORT"}</definedName>
    <definedName name="ㄶㅇ노ㅗㄶ호_3" hidden="1">{#N/A,#N/A,FALSE,"REPORT"}</definedName>
    <definedName name="ㄶㅇ노ㅗㄶ호_4" hidden="1">{#N/A,#N/A,FALSE,"REPORT"}</definedName>
    <definedName name="ㄷㄷ">#REF!</definedName>
    <definedName name="ㄷㄷㄷㄷㄷ">#REF!</definedName>
    <definedName name="ㄷㄷㄷㄷㄷㄷㄷㄷㄷ">#REF!</definedName>
    <definedName name="ㄷㄷㅇㄷㄷㄷ">#REF!</definedName>
    <definedName name="다" hidden="1">{#N/A,#N/A,FALSE,"ALM-ASISC"}</definedName>
    <definedName name="다음" hidden="1">{#N/A,#N/A,FALSE,"ALM-ASISC"}</definedName>
    <definedName name="단위">#REF!</definedName>
    <definedName name="동경">#REF!</definedName>
    <definedName name="ㄹㄹㄹ" hidden="1">#REF!</definedName>
    <definedName name="라" hidden="1">{#N/A,#N/A,FALSE,"ALM-ASISC"}</definedName>
    <definedName name="ㅁㅁㅁ" hidden="1">{#N/A,#N/A,FALSE,"ALM-ASISC"}</definedName>
    <definedName name="ㅁㅁㅁㅁ">#REF!</definedName>
    <definedName name="ㅁㅁㅁㅁㅁㅁ">#REF!</definedName>
    <definedName name="마" hidden="1">{#N/A,#N/A,FALSE,"ALM-ASISC"}</definedName>
    <definedName name="맨홀집계표" hidden="1">{#N/A,#N/A,FALSE,"포장단가"}</definedName>
    <definedName name="물가">#REF!</definedName>
    <definedName name="물가상승율">#REF!</definedName>
    <definedName name="미애" hidden="1">{#N/A,#N/A,FALSE,"REPORT"}</definedName>
    <definedName name="미애_1" hidden="1">{#N/A,#N/A,FALSE,"REPORT"}</definedName>
    <definedName name="미애_2" hidden="1">{#N/A,#N/A,FALSE,"REPORT"}</definedName>
    <definedName name="미애_3" hidden="1">{#N/A,#N/A,FALSE,"REPORT"}</definedName>
    <definedName name="미애_4" hidden="1">{#N/A,#N/A,FALSE,"REPORT"}</definedName>
    <definedName name="밀양시" hidden="1">{#N/A,#N/A,FALSE,"3가";#N/A,#N/A,FALSE,"3나";#N/A,#N/A,FALSE,"3다"}</definedName>
    <definedName name="ㅂ">#N/A</definedName>
    <definedName name="ㅂㅁ" hidden="1">{#N/A,"PURCHM",FALSE,"Business Analysis";#N/A,"SPADD",FALSE,"Business Analysis"}</definedName>
    <definedName name="ㅂㅂ">#REF!</definedName>
    <definedName name="ㅂㅈㄷ">#REF!</definedName>
    <definedName name="바" hidden="1">{#N/A,#N/A,FALSE,"ALM-ASISC"}</definedName>
    <definedName name="배수공집계_주요자재" hidden="1">{#N/A,#N/A,FALSE,"포장단가"}</definedName>
    <definedName name="변경" hidden="1">{#N/A,#N/A,FALSE,"ALM-ASISC"}</definedName>
    <definedName name="변경내역" hidden="1">{#N/A,#N/A,FALSE,"3가";#N/A,#N/A,FALSE,"3나";#N/A,#N/A,FALSE,"3다"}</definedName>
    <definedName name="변경내역서" hidden="1">{#N/A,#N/A,FALSE,"포장단가"}</definedName>
    <definedName name="변경내역서집계표" hidden="1">{#N/A,#N/A,FALSE,"포장단가"}</definedName>
    <definedName name="변경내역서총차분" hidden="1">{#N/A,#N/A,FALSE,"포장단가"}</definedName>
    <definedName name="비용">#N/A</definedName>
    <definedName name="사" hidden="1">{#N/A,#N/A,FALSE,"ALM-ASISC"}</definedName>
    <definedName name="서통1" hidden="1">{#N/A,#N/A,FALSE,"ALM-ASISC"}</definedName>
    <definedName name="설계변경내역서" hidden="1">{#N/A,#N/A,FALSE,"포장단가"}</definedName>
    <definedName name="소득공제표">#REF!</definedName>
    <definedName name="소득세율">#REF!</definedName>
    <definedName name="소득세율표">#REF!</definedName>
    <definedName name="수" hidden="1">#REF!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실정보고" hidden="1">{#N/A,#N/A,FALSE,"포장단가"}</definedName>
    <definedName name="실정보고서" hidden="1">{#N/A,#N/A,FALSE,"포장단가"}</definedName>
    <definedName name="ㅇ" hidden="1">{#N/A,#N/A,FALSE,"ALM-ASISC"}</definedName>
    <definedName name="ㅇㄹㄹ" hidden="1">#REF!</definedName>
    <definedName name="ㅇㅀㅇㅁㄹ" hidden="1">{#N/A,#N/A,FALSE,"3가";#N/A,#N/A,FALSE,"3나";#N/A,#N/A,FALSE,"3다"}</definedName>
    <definedName name="ㅇㅇ">#REF!</definedName>
    <definedName name="ㅇㅇㅇ" hidden="1">{#N/A,#N/A,FALSE,"포장단가"}</definedName>
    <definedName name="ㅇㅇㅇㅇ">#REF!</definedName>
    <definedName name="아" hidden="1">{#N/A,#N/A,FALSE,"ALM-ASISC"}</definedName>
    <definedName name="어라" hidden="1">{#N/A,#N/A,FALSE,"포장단가"}</definedName>
    <definedName name="어리" hidden="1">{#N/A,#N/A,FALSE,"포장단가"}</definedName>
    <definedName name="어플비율">#REF!</definedName>
    <definedName name="우수" hidden="1">{#N/A,#N/A,FALSE,"포장단가"}</definedName>
    <definedName name="운영자금3월부터">#N/A</definedName>
    <definedName name="원가분석" hidden="1">{#N/A,#N/A,FALSE,"3가";#N/A,#N/A,FALSE,"3나";#N/A,#N/A,FALSE,"3다"}</definedName>
    <definedName name="월급상승분">#REF!</definedName>
    <definedName name="으" hidden="1">{#N/A,#N/A,FALSE,"ALM-ASISC"}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이자">#REF!</definedName>
    <definedName name="인상율">#REF!</definedName>
    <definedName name="인원_하">#REF!</definedName>
    <definedName name="인원01">#REF!</definedName>
    <definedName name="인원수">#REF!</definedName>
    <definedName name="ㅈ" hidden="1">{#N/A,#N/A,FALSE,"ALM-ASISC"}</definedName>
    <definedName name="ㅈㅈ">#REF!</definedName>
    <definedName name="ㅈㅈㅈ">#REF!</definedName>
    <definedName name="자" hidden="1">{#N/A,#N/A,FALSE,"ALM-ASISC"}</definedName>
    <definedName name="잡1">#REF!</definedName>
    <definedName name="잡2">#REF!</definedName>
    <definedName name="제주추가종합수정안" hidden="1">{#N/A,#N/A,FALSE,"3가";#N/A,#N/A,FALSE,"3나";#N/A,#N/A,FALSE,"3다"}</definedName>
    <definedName name="중국식단가">#REF!</definedName>
    <definedName name="증설계획" hidden="1">{#N/A,#N/A,FALSE,"ALM-ASISC"}</definedName>
    <definedName name="지급율">#REF!</definedName>
    <definedName name="ㅊㅊㅊ">#REF!</definedName>
    <definedName name="차" hidden="1">{#N/A,#N/A,FALSE,"ALM-ASISC"}</definedName>
    <definedName name="총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취소" hidden="1">{#N/A,#N/A,FALSE,"ALM-ASISC"}</definedName>
    <definedName name="ㅋㅋ">#N/A</definedName>
    <definedName name="카" hidden="1">{#N/A,#N/A,FALSE,"ALM-ASISC"}</definedName>
    <definedName name="타" hidden="1">{#N/A,#N/A,FALSE,"ALM-ASISC"}</definedName>
    <definedName name="특별상여율">#REF!</definedName>
    <definedName name="특별시방서1" hidden="1">{#N/A,#N/A,FALSE,"ALM-ASISC"}</definedName>
    <definedName name="ㅍㅇㄹ" hidden="1">{#N/A,#N/A,FALSE,"ALM-ASISC"}</definedName>
    <definedName name="ㅍㅍㅍ">#REF!</definedName>
    <definedName name="파" hidden="1">{#N/A,#N/A,FALSE,"ALM-ASISC"}</definedName>
    <definedName name="ㅎㅎㅎ">#REF!</definedName>
    <definedName name="하" hidden="1">{#N/A,#N/A,FALSE,"ALM-ASISC"}</definedName>
    <definedName name="할" hidden="1">{#N/A,#N/A,FALSE,"ALM-ASISC"}</definedName>
    <definedName name="환율01">#REF!</definedName>
    <definedName name="환율02">#REF!</definedName>
    <definedName name="환율03">#REF!</definedName>
    <definedName name="환율04">#REF!</definedName>
    <definedName name="환율05">#REF!</definedName>
    <definedName name="ㅐㅏ" hidden="1">{#N/A,#N/A,FALSE,"ALM-ASISC"}</definedName>
    <definedName name="ㅜㅜㅜㅜ">#REF!</definedName>
    <definedName name="ㅠㅠㅠㅠㅠㅠㅠㅠ">#REF!</definedName>
    <definedName name="ㅠㅠㅠㅠㅠㅠㅠㅠㅠ">#REF!</definedName>
    <definedName name="ㅡㅗㅗㄹ" hidden="1">{#N/A,#N/A,FALSE,"ALM-ASISC"}</definedName>
    <definedName name="ㅡㅡㅡ" hidden="1">{#N/A,#N/A,FALSE,"포장단가"}</definedName>
    <definedName name="一月份">#REF!</definedName>
    <definedName name="七月份">#REF!</definedName>
    <definedName name="三月份">#REF!</definedName>
    <definedName name="九月份">#REF!</definedName>
    <definedName name="二月份">#REF!</definedName>
    <definedName name="五月份">#REF!</definedName>
    <definedName name="八月份">#REF!</definedName>
    <definedName name="六月份">#REF!</definedName>
    <definedName name="十一月份">#REF!</definedName>
    <definedName name="十二月份">#REF!</definedName>
    <definedName name="十月份">#REF!</definedName>
    <definedName name="四月份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1" l="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31" i="11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44" i="6"/>
  <c r="M45" i="6"/>
  <c r="M46" i="6"/>
  <c r="M47" i="6"/>
  <c r="M48" i="6"/>
  <c r="M49" i="6"/>
  <c r="F39" i="5" s="1"/>
  <c r="M50" i="6"/>
  <c r="F40" i="5" s="1"/>
  <c r="M51" i="6"/>
  <c r="F41" i="5" s="1"/>
  <c r="M52" i="6"/>
  <c r="F42" i="5" s="1"/>
  <c r="M53" i="6"/>
  <c r="M54" i="6"/>
  <c r="M55" i="6"/>
  <c r="M56" i="6"/>
  <c r="F46" i="5" s="1"/>
  <c r="M57" i="6"/>
  <c r="F47" i="5" s="1"/>
  <c r="M58" i="6"/>
  <c r="F48" i="5" s="1"/>
  <c r="M59" i="6"/>
  <c r="F49" i="5" s="1"/>
  <c r="M60" i="6"/>
  <c r="M61" i="6"/>
  <c r="M62" i="6"/>
  <c r="M63" i="6"/>
  <c r="M44" i="6"/>
  <c r="F34" i="5"/>
  <c r="F53" i="5"/>
  <c r="F43" i="5"/>
  <c r="F44" i="5"/>
  <c r="F45" i="5"/>
  <c r="F50" i="5"/>
  <c r="F51" i="5"/>
  <c r="F52" i="5"/>
  <c r="B17" i="5"/>
  <c r="C17" i="5"/>
  <c r="D17" i="5"/>
  <c r="E17" i="5"/>
  <c r="G17" i="5"/>
  <c r="H17" i="5"/>
  <c r="I17" i="5"/>
  <c r="I15" i="11" s="1"/>
  <c r="J17" i="5"/>
  <c r="J15" i="11" s="1"/>
  <c r="L17" i="5"/>
  <c r="L15" i="11" s="1"/>
  <c r="M17" i="5"/>
  <c r="M15" i="11" s="1"/>
  <c r="N17" i="5"/>
  <c r="N15" i="11" s="1"/>
  <c r="O17" i="5"/>
  <c r="O15" i="11" s="1"/>
  <c r="A18" i="5"/>
  <c r="B18" i="5"/>
  <c r="B16" i="11" s="1"/>
  <c r="B38" i="11" s="1"/>
  <c r="C18" i="5"/>
  <c r="C16" i="11" s="1"/>
  <c r="C38" i="11" s="1"/>
  <c r="D18" i="5"/>
  <c r="E18" i="5"/>
  <c r="G18" i="5"/>
  <c r="G16" i="11" s="1"/>
  <c r="H18" i="5"/>
  <c r="I18" i="5"/>
  <c r="I16" i="11" s="1"/>
  <c r="J18" i="5"/>
  <c r="J16" i="11" s="1"/>
  <c r="L18" i="5"/>
  <c r="M18" i="5"/>
  <c r="M16" i="11" s="1"/>
  <c r="N18" i="5"/>
  <c r="N16" i="11" s="1"/>
  <c r="O18" i="5"/>
  <c r="O16" i="11" s="1"/>
  <c r="A19" i="5"/>
  <c r="B19" i="5"/>
  <c r="C19" i="5"/>
  <c r="D19" i="5"/>
  <c r="E19" i="5"/>
  <c r="G19" i="5"/>
  <c r="G17" i="11" s="1"/>
  <c r="H19" i="5"/>
  <c r="I19" i="5"/>
  <c r="J19" i="5"/>
  <c r="L19" i="5"/>
  <c r="M19" i="5"/>
  <c r="M17" i="11" s="1"/>
  <c r="N19" i="5"/>
  <c r="O19" i="5"/>
  <c r="O17" i="11" s="1"/>
  <c r="A20" i="5"/>
  <c r="A18" i="11" s="1"/>
  <c r="A40" i="11" s="1"/>
  <c r="B20" i="5"/>
  <c r="C20" i="5"/>
  <c r="D20" i="5"/>
  <c r="D18" i="11" s="1"/>
  <c r="D40" i="11" s="1"/>
  <c r="E20" i="5"/>
  <c r="E18" i="11" s="1"/>
  <c r="E40" i="11" s="1"/>
  <c r="G20" i="5"/>
  <c r="H20" i="5"/>
  <c r="I20" i="5"/>
  <c r="I18" i="11" s="1"/>
  <c r="J20" i="5"/>
  <c r="J18" i="11" s="1"/>
  <c r="J40" i="11" s="1"/>
  <c r="L20" i="5"/>
  <c r="L18" i="11" s="1"/>
  <c r="L40" i="11" s="1"/>
  <c r="M20" i="5"/>
  <c r="M18" i="11" s="1"/>
  <c r="M40" i="11" s="1"/>
  <c r="N20" i="5"/>
  <c r="N18" i="11" s="1"/>
  <c r="N40" i="11" s="1"/>
  <c r="O20" i="5"/>
  <c r="O18" i="11" s="1"/>
  <c r="B21" i="5"/>
  <c r="B44" i="5" s="1"/>
  <c r="C21" i="5"/>
  <c r="D21" i="5"/>
  <c r="D19" i="11" s="1"/>
  <c r="D41" i="11" s="1"/>
  <c r="E21" i="5"/>
  <c r="G21" i="5"/>
  <c r="G19" i="11" s="1"/>
  <c r="H21" i="5"/>
  <c r="H19" i="11" s="1"/>
  <c r="H41" i="11" s="1"/>
  <c r="I21" i="5"/>
  <c r="I19" i="11" s="1"/>
  <c r="I41" i="11" s="1"/>
  <c r="J21" i="5"/>
  <c r="J19" i="11" s="1"/>
  <c r="L21" i="5"/>
  <c r="L19" i="11" s="1"/>
  <c r="M21" i="5"/>
  <c r="N21" i="5"/>
  <c r="N19" i="11" s="1"/>
  <c r="O21" i="5"/>
  <c r="O19" i="11" s="1"/>
  <c r="B22" i="5"/>
  <c r="B45" i="5" s="1"/>
  <c r="C22" i="5"/>
  <c r="C45" i="5" s="1"/>
  <c r="D22" i="5"/>
  <c r="D45" i="5" s="1"/>
  <c r="E22" i="5"/>
  <c r="G22" i="5"/>
  <c r="G20" i="11" s="1"/>
  <c r="G42" i="11" s="1"/>
  <c r="H22" i="5"/>
  <c r="I22" i="5"/>
  <c r="I20" i="11" s="1"/>
  <c r="J22" i="5"/>
  <c r="L22" i="5"/>
  <c r="L20" i="11" s="1"/>
  <c r="M22" i="5"/>
  <c r="M20" i="11" s="1"/>
  <c r="N22" i="5"/>
  <c r="N20" i="11" s="1"/>
  <c r="O22" i="5"/>
  <c r="O20" i="11" s="1"/>
  <c r="O42" i="11" s="1"/>
  <c r="B23" i="5"/>
  <c r="B46" i="5" s="1"/>
  <c r="C23" i="5"/>
  <c r="C21" i="11" s="1"/>
  <c r="C43" i="11" s="1"/>
  <c r="D23" i="5"/>
  <c r="E23" i="5"/>
  <c r="E21" i="11" s="1"/>
  <c r="E43" i="11" s="1"/>
  <c r="G23" i="5"/>
  <c r="G21" i="11" s="1"/>
  <c r="H23" i="5"/>
  <c r="H21" i="11" s="1"/>
  <c r="I23" i="5"/>
  <c r="I21" i="11" s="1"/>
  <c r="J23" i="5"/>
  <c r="J21" i="11" s="1"/>
  <c r="L23" i="5"/>
  <c r="L21" i="11" s="1"/>
  <c r="M23" i="5"/>
  <c r="M21" i="11" s="1"/>
  <c r="N23" i="5"/>
  <c r="N21" i="11" s="1"/>
  <c r="O23" i="5"/>
  <c r="O21" i="11" s="1"/>
  <c r="B24" i="5"/>
  <c r="B47" i="5" s="1"/>
  <c r="C24" i="5"/>
  <c r="C47" i="5" s="1"/>
  <c r="D24" i="5"/>
  <c r="D22" i="11" s="1"/>
  <c r="D44" i="11" s="1"/>
  <c r="E24" i="5"/>
  <c r="E47" i="5" s="1"/>
  <c r="G24" i="5"/>
  <c r="G22" i="11" s="1"/>
  <c r="H24" i="5"/>
  <c r="I24" i="5"/>
  <c r="I22" i="11" s="1"/>
  <c r="J24" i="5"/>
  <c r="L24" i="5"/>
  <c r="M24" i="5"/>
  <c r="M22" i="11" s="1"/>
  <c r="N24" i="5"/>
  <c r="O24" i="5"/>
  <c r="O22" i="11" s="1"/>
  <c r="B25" i="5"/>
  <c r="C25" i="5"/>
  <c r="D25" i="5"/>
  <c r="D48" i="5" s="1"/>
  <c r="E25" i="5"/>
  <c r="G25" i="5"/>
  <c r="G23" i="11" s="1"/>
  <c r="H25" i="5"/>
  <c r="H23" i="11" s="1"/>
  <c r="I25" i="5"/>
  <c r="I23" i="11" s="1"/>
  <c r="I45" i="11" s="1"/>
  <c r="J25" i="5"/>
  <c r="J23" i="11" s="1"/>
  <c r="L25" i="5"/>
  <c r="L23" i="11" s="1"/>
  <c r="M25" i="5"/>
  <c r="M23" i="11" s="1"/>
  <c r="N25" i="5"/>
  <c r="N23" i="11" s="1"/>
  <c r="O25" i="5"/>
  <c r="O23" i="11" s="1"/>
  <c r="B26" i="5"/>
  <c r="C26" i="5"/>
  <c r="C49" i="5" s="1"/>
  <c r="D26" i="5"/>
  <c r="D49" i="5" s="1"/>
  <c r="E26" i="5"/>
  <c r="G26" i="5"/>
  <c r="G24" i="11" s="1"/>
  <c r="G46" i="11" s="1"/>
  <c r="H26" i="5"/>
  <c r="I26" i="5"/>
  <c r="I24" i="11" s="1"/>
  <c r="J26" i="5"/>
  <c r="J24" i="11" s="1"/>
  <c r="L26" i="5"/>
  <c r="L24" i="11" s="1"/>
  <c r="M26" i="5"/>
  <c r="M24" i="11" s="1"/>
  <c r="N26" i="5"/>
  <c r="O26" i="5"/>
  <c r="O24" i="11" s="1"/>
  <c r="A27" i="5"/>
  <c r="A25" i="11" s="1"/>
  <c r="A47" i="11" s="1"/>
  <c r="B27" i="5"/>
  <c r="B50" i="5" s="1"/>
  <c r="C27" i="5"/>
  <c r="C50" i="5" s="1"/>
  <c r="D27" i="5"/>
  <c r="E27" i="5"/>
  <c r="E50" i="5" s="1"/>
  <c r="G27" i="5"/>
  <c r="G25" i="11" s="1"/>
  <c r="H27" i="5"/>
  <c r="I27" i="5"/>
  <c r="J27" i="5"/>
  <c r="J25" i="11" s="1"/>
  <c r="L27" i="5"/>
  <c r="M27" i="5"/>
  <c r="M25" i="11" s="1"/>
  <c r="N27" i="5"/>
  <c r="O27" i="5"/>
  <c r="O25" i="11" s="1"/>
  <c r="B28" i="5"/>
  <c r="C28" i="5"/>
  <c r="D28" i="5"/>
  <c r="D26" i="11" s="1"/>
  <c r="D48" i="11" s="1"/>
  <c r="E28" i="5"/>
  <c r="E26" i="11" s="1"/>
  <c r="E48" i="11" s="1"/>
  <c r="G28" i="5"/>
  <c r="G26" i="11" s="1"/>
  <c r="H28" i="5"/>
  <c r="H26" i="11" s="1"/>
  <c r="H48" i="11" s="1"/>
  <c r="I28" i="5"/>
  <c r="I26" i="11" s="1"/>
  <c r="I48" i="11" s="1"/>
  <c r="J28" i="5"/>
  <c r="J26" i="11" s="1"/>
  <c r="J48" i="11" s="1"/>
  <c r="L28" i="5"/>
  <c r="L26" i="11" s="1"/>
  <c r="L48" i="11" s="1"/>
  <c r="M28" i="5"/>
  <c r="M26" i="11" s="1"/>
  <c r="M48" i="11" s="1"/>
  <c r="N28" i="5"/>
  <c r="N26" i="11" s="1"/>
  <c r="N48" i="11" s="1"/>
  <c r="O28" i="5"/>
  <c r="O26" i="11" s="1"/>
  <c r="B29" i="5"/>
  <c r="B27" i="11" s="1"/>
  <c r="B49" i="11" s="1"/>
  <c r="C29" i="5"/>
  <c r="D29" i="5"/>
  <c r="E29" i="5"/>
  <c r="G29" i="5"/>
  <c r="H29" i="5"/>
  <c r="H27" i="11" s="1"/>
  <c r="H49" i="11" s="1"/>
  <c r="I29" i="5"/>
  <c r="I27" i="11" s="1"/>
  <c r="I49" i="11" s="1"/>
  <c r="J29" i="5"/>
  <c r="J27" i="11" s="1"/>
  <c r="L29" i="5"/>
  <c r="L27" i="11" s="1"/>
  <c r="M29" i="5"/>
  <c r="M27" i="11" s="1"/>
  <c r="N29" i="5"/>
  <c r="N27" i="11" s="1"/>
  <c r="N49" i="11" s="1"/>
  <c r="O29" i="5"/>
  <c r="B30" i="5"/>
  <c r="B28" i="11" s="1"/>
  <c r="B50" i="11" s="1"/>
  <c r="C30" i="5"/>
  <c r="C28" i="11" s="1"/>
  <c r="C50" i="11" s="1"/>
  <c r="D30" i="5"/>
  <c r="D28" i="11" s="1"/>
  <c r="D50" i="11" s="1"/>
  <c r="E30" i="5"/>
  <c r="E28" i="11" s="1"/>
  <c r="E50" i="11" s="1"/>
  <c r="G30" i="5"/>
  <c r="G28" i="11" s="1"/>
  <c r="H30" i="5"/>
  <c r="H28" i="11" s="1"/>
  <c r="I30" i="5"/>
  <c r="I28" i="11" s="1"/>
  <c r="J30" i="5"/>
  <c r="J28" i="11" s="1"/>
  <c r="L30" i="5"/>
  <c r="L28" i="11" s="1"/>
  <c r="M30" i="5"/>
  <c r="M28" i="11" s="1"/>
  <c r="N30" i="5"/>
  <c r="N28" i="11" s="1"/>
  <c r="O30" i="5"/>
  <c r="O28" i="11" s="1"/>
  <c r="P64" i="6"/>
  <c r="Q64" i="6"/>
  <c r="R64" i="6"/>
  <c r="S64" i="6"/>
  <c r="O64" i="6"/>
  <c r="H50" i="6"/>
  <c r="A17" i="5" s="1"/>
  <c r="J50" i="6"/>
  <c r="K50" i="6"/>
  <c r="H51" i="6"/>
  <c r="J51" i="6"/>
  <c r="K51" i="6"/>
  <c r="H52" i="6"/>
  <c r="J52" i="6"/>
  <c r="K52" i="6"/>
  <c r="H53" i="6"/>
  <c r="J53" i="6"/>
  <c r="K53" i="6"/>
  <c r="H54" i="6"/>
  <c r="A21" i="5" s="1"/>
  <c r="J54" i="6"/>
  <c r="K54" i="6"/>
  <c r="H55" i="6"/>
  <c r="A22" i="5" s="1"/>
  <c r="J55" i="6"/>
  <c r="K55" i="6"/>
  <c r="H56" i="6"/>
  <c r="A23" i="5" s="1"/>
  <c r="J56" i="6"/>
  <c r="K56" i="6"/>
  <c r="H57" i="6"/>
  <c r="A24" i="5" s="1"/>
  <c r="A47" i="5" s="1"/>
  <c r="J57" i="6"/>
  <c r="K57" i="6"/>
  <c r="H58" i="6"/>
  <c r="A25" i="5" s="1"/>
  <c r="A23" i="11" s="1"/>
  <c r="A45" i="11" s="1"/>
  <c r="J58" i="6"/>
  <c r="K58" i="6"/>
  <c r="H59" i="6"/>
  <c r="A26" i="5" s="1"/>
  <c r="A49" i="5" s="1"/>
  <c r="J59" i="6"/>
  <c r="K59" i="6"/>
  <c r="H60" i="6"/>
  <c r="J60" i="6"/>
  <c r="K60" i="6"/>
  <c r="H61" i="6"/>
  <c r="A28" i="5" s="1"/>
  <c r="A51" i="5" s="1"/>
  <c r="J61" i="6"/>
  <c r="K61" i="6"/>
  <c r="H62" i="6"/>
  <c r="A29" i="5" s="1"/>
  <c r="J62" i="6"/>
  <c r="K62" i="6"/>
  <c r="H63" i="6"/>
  <c r="A30" i="5" s="1"/>
  <c r="A28" i="11" s="1"/>
  <c r="A50" i="11" s="1"/>
  <c r="J63" i="6"/>
  <c r="K63" i="6"/>
  <c r="P42" i="15"/>
  <c r="O42" i="15" a="1"/>
  <c r="O42" i="15" s="1"/>
  <c r="P41" i="15"/>
  <c r="O41" i="15" a="1"/>
  <c r="O41" i="15" s="1"/>
  <c r="P40" i="15"/>
  <c r="O40" i="15" a="1"/>
  <c r="O40" i="15" s="1"/>
  <c r="P39" i="15"/>
  <c r="O39" i="15" a="1"/>
  <c r="O39" i="15" s="1"/>
  <c r="P23" i="15"/>
  <c r="P22" i="15"/>
  <c r="P16" i="15"/>
  <c r="P14" i="15"/>
  <c r="D105" i="15" a="1"/>
  <c r="D105" i="15" s="1"/>
  <c r="D101" i="15" a="1"/>
  <c r="D101" i="15" s="1"/>
  <c r="D100" i="15" a="1"/>
  <c r="D100" i="15" s="1"/>
  <c r="D99" i="15" a="1"/>
  <c r="D99" i="15" s="1"/>
  <c r="D98" i="15" a="1"/>
  <c r="D98" i="15" s="1"/>
  <c r="D93" i="15"/>
  <c r="D77" i="15" a="1"/>
  <c r="D77" i="15" s="1"/>
  <c r="D6" i="15" a="1"/>
  <c r="D6" i="15" s="1"/>
  <c r="D5" i="15" a="1"/>
  <c r="D5" i="15" s="1"/>
  <c r="B100" i="14"/>
  <c r="B103" i="14"/>
  <c r="B104" i="14"/>
  <c r="B105" i="14"/>
  <c r="B99" i="14"/>
  <c r="A109" i="14"/>
  <c r="A108" i="14"/>
  <c r="A107" i="14"/>
  <c r="A106" i="14"/>
  <c r="A105" i="14"/>
  <c r="A104" i="14"/>
  <c r="A102" i="14"/>
  <c r="A103" i="14"/>
  <c r="A101" i="14"/>
  <c r="A100" i="14"/>
  <c r="A99" i="14"/>
  <c r="G98" i="14"/>
  <c r="C98" i="14"/>
  <c r="D98" i="14"/>
  <c r="E98" i="14"/>
  <c r="F98" i="14"/>
  <c r="B98" i="14"/>
  <c r="AZ136" i="7"/>
  <c r="AJ136" i="7"/>
  <c r="G136" i="7"/>
  <c r="F136" i="7"/>
  <c r="C136" i="7"/>
  <c r="AZ135" i="7"/>
  <c r="AJ135" i="7"/>
  <c r="G135" i="7"/>
  <c r="F135" i="7"/>
  <c r="C135" i="7"/>
  <c r="AZ134" i="7"/>
  <c r="AJ134" i="7"/>
  <c r="G134" i="7"/>
  <c r="F134" i="7"/>
  <c r="C134" i="7"/>
  <c r="AZ133" i="7"/>
  <c r="AJ133" i="7"/>
  <c r="G133" i="7"/>
  <c r="F133" i="7"/>
  <c r="C133" i="7"/>
  <c r="AZ132" i="7"/>
  <c r="AJ132" i="7"/>
  <c r="G132" i="7"/>
  <c r="F132" i="7"/>
  <c r="C132" i="7"/>
  <c r="AZ131" i="7"/>
  <c r="AJ131" i="7"/>
  <c r="G131" i="7"/>
  <c r="F131" i="7"/>
  <c r="C131" i="7"/>
  <c r="AZ130" i="7"/>
  <c r="AJ130" i="7"/>
  <c r="G130" i="7"/>
  <c r="F130" i="7"/>
  <c r="C130" i="7"/>
  <c r="AZ129" i="7"/>
  <c r="AJ129" i="7"/>
  <c r="G129" i="7"/>
  <c r="F129" i="7"/>
  <c r="C129" i="7"/>
  <c r="AZ128" i="7"/>
  <c r="AJ128" i="7"/>
  <c r="G128" i="7"/>
  <c r="F128" i="7"/>
  <c r="C128" i="7"/>
  <c r="AZ127" i="7"/>
  <c r="AJ127" i="7"/>
  <c r="G127" i="7"/>
  <c r="F127" i="7"/>
  <c r="C127" i="7"/>
  <c r="AZ126" i="7"/>
  <c r="AJ126" i="7"/>
  <c r="G126" i="7"/>
  <c r="F126" i="7"/>
  <c r="C126" i="7"/>
  <c r="AZ125" i="7"/>
  <c r="AJ125" i="7"/>
  <c r="G125" i="7"/>
  <c r="F125" i="7"/>
  <c r="C125" i="7"/>
  <c r="AZ124" i="7"/>
  <c r="AJ124" i="7"/>
  <c r="G124" i="7"/>
  <c r="F124" i="7"/>
  <c r="C124" i="7"/>
  <c r="AZ123" i="7"/>
  <c r="AJ123" i="7"/>
  <c r="G123" i="7"/>
  <c r="F123" i="7"/>
  <c r="C123" i="7"/>
  <c r="AZ122" i="7"/>
  <c r="AJ122" i="7"/>
  <c r="G122" i="7"/>
  <c r="F122" i="7"/>
  <c r="C122" i="7"/>
  <c r="AZ121" i="7"/>
  <c r="AJ121" i="7"/>
  <c r="G121" i="7"/>
  <c r="F121" i="7"/>
  <c r="C121" i="7"/>
  <c r="AZ120" i="7"/>
  <c r="AJ120" i="7"/>
  <c r="G120" i="7"/>
  <c r="F120" i="7"/>
  <c r="C120" i="7"/>
  <c r="AZ119" i="7"/>
  <c r="AJ119" i="7"/>
  <c r="G119" i="7"/>
  <c r="F119" i="7"/>
  <c r="C119" i="7"/>
  <c r="AZ118" i="7"/>
  <c r="AJ118" i="7"/>
  <c r="G118" i="7"/>
  <c r="F118" i="7"/>
  <c r="C118" i="7"/>
  <c r="AZ117" i="7"/>
  <c r="AJ117" i="7"/>
  <c r="G117" i="7"/>
  <c r="F117" i="7"/>
  <c r="C117" i="7"/>
  <c r="AZ116" i="7"/>
  <c r="AJ116" i="7"/>
  <c r="G116" i="7"/>
  <c r="F116" i="7"/>
  <c r="C116" i="7"/>
  <c r="AZ115" i="7"/>
  <c r="AJ115" i="7"/>
  <c r="G115" i="7"/>
  <c r="F115" i="7"/>
  <c r="C115" i="7"/>
  <c r="AZ114" i="7"/>
  <c r="AJ114" i="7"/>
  <c r="G114" i="7"/>
  <c r="F114" i="7"/>
  <c r="C114" i="7"/>
  <c r="AZ113" i="7"/>
  <c r="AJ113" i="7"/>
  <c r="G113" i="7"/>
  <c r="F113" i="7"/>
  <c r="C113" i="7"/>
  <c r="AZ112" i="7"/>
  <c r="AJ112" i="7"/>
  <c r="G112" i="7"/>
  <c r="F112" i="7"/>
  <c r="C112" i="7"/>
  <c r="AZ111" i="7"/>
  <c r="AJ111" i="7"/>
  <c r="G111" i="7"/>
  <c r="F111" i="7"/>
  <c r="C111" i="7"/>
  <c r="AZ110" i="7"/>
  <c r="AJ110" i="7"/>
  <c r="G110" i="7"/>
  <c r="F110" i="7"/>
  <c r="C110" i="7"/>
  <c r="AZ109" i="7"/>
  <c r="AJ109" i="7"/>
  <c r="G109" i="7"/>
  <c r="F109" i="7"/>
  <c r="C109" i="7"/>
  <c r="AZ108" i="7"/>
  <c r="AJ108" i="7"/>
  <c r="G108" i="7"/>
  <c r="F108" i="7"/>
  <c r="C108" i="7"/>
  <c r="AZ107" i="7"/>
  <c r="AJ107" i="7"/>
  <c r="G107" i="7"/>
  <c r="F107" i="7"/>
  <c r="C107" i="7"/>
  <c r="AZ106" i="7"/>
  <c r="AJ106" i="7"/>
  <c r="G106" i="7"/>
  <c r="F106" i="7"/>
  <c r="C106" i="7"/>
  <c r="AZ105" i="7"/>
  <c r="AJ105" i="7"/>
  <c r="G105" i="7"/>
  <c r="F105" i="7"/>
  <c r="C105" i="7"/>
  <c r="AZ104" i="7"/>
  <c r="AJ104" i="7"/>
  <c r="G104" i="7"/>
  <c r="F104" i="7"/>
  <c r="C104" i="7"/>
  <c r="AZ103" i="7"/>
  <c r="AJ103" i="7"/>
  <c r="G103" i="7"/>
  <c r="F103" i="7"/>
  <c r="C103" i="7"/>
  <c r="AZ102" i="7"/>
  <c r="AJ102" i="7"/>
  <c r="G102" i="7"/>
  <c r="F102" i="7"/>
  <c r="C102" i="7"/>
  <c r="AZ101" i="7"/>
  <c r="AJ101" i="7"/>
  <c r="G101" i="7"/>
  <c r="F101" i="7"/>
  <c r="C101" i="7"/>
  <c r="AZ100" i="7"/>
  <c r="AJ100" i="7"/>
  <c r="G100" i="7"/>
  <c r="F100" i="7"/>
  <c r="C100" i="7"/>
  <c r="AZ99" i="7"/>
  <c r="AJ99" i="7"/>
  <c r="G99" i="7"/>
  <c r="F99" i="7"/>
  <c r="C99" i="7"/>
  <c r="AZ98" i="7"/>
  <c r="AJ98" i="7"/>
  <c r="G98" i="7"/>
  <c r="F98" i="7"/>
  <c r="C98" i="7"/>
  <c r="AZ97" i="7"/>
  <c r="AJ97" i="7"/>
  <c r="G97" i="7"/>
  <c r="F97" i="7"/>
  <c r="C97" i="7"/>
  <c r="AZ96" i="7"/>
  <c r="AJ96" i="7"/>
  <c r="G96" i="7"/>
  <c r="F96" i="7"/>
  <c r="C96" i="7"/>
  <c r="AZ95" i="7"/>
  <c r="AJ95" i="7"/>
  <c r="G95" i="7"/>
  <c r="F95" i="7"/>
  <c r="C95" i="7"/>
  <c r="AZ94" i="7"/>
  <c r="AJ94" i="7"/>
  <c r="G94" i="7"/>
  <c r="F94" i="7"/>
  <c r="C94" i="7"/>
  <c r="AZ93" i="7"/>
  <c r="AJ93" i="7"/>
  <c r="G93" i="7"/>
  <c r="F93" i="7"/>
  <c r="C93" i="7"/>
  <c r="AZ92" i="7"/>
  <c r="AJ92" i="7"/>
  <c r="G92" i="7"/>
  <c r="F92" i="7"/>
  <c r="C92" i="7"/>
  <c r="AZ91" i="7"/>
  <c r="AJ91" i="7"/>
  <c r="G91" i="7"/>
  <c r="F91" i="7"/>
  <c r="C91" i="7"/>
  <c r="AZ90" i="7"/>
  <c r="AJ90" i="7"/>
  <c r="G90" i="7"/>
  <c r="F90" i="7"/>
  <c r="C90" i="7"/>
  <c r="AZ89" i="7"/>
  <c r="AJ89" i="7"/>
  <c r="G89" i="7"/>
  <c r="F89" i="7"/>
  <c r="C89" i="7"/>
  <c r="AZ88" i="7"/>
  <c r="AJ88" i="7"/>
  <c r="G88" i="7"/>
  <c r="F88" i="7"/>
  <c r="C88" i="7"/>
  <c r="AZ87" i="7"/>
  <c r="AJ87" i="7"/>
  <c r="G87" i="7"/>
  <c r="F87" i="7"/>
  <c r="C87" i="7"/>
  <c r="AZ86" i="7"/>
  <c r="AJ86" i="7"/>
  <c r="G86" i="7"/>
  <c r="F86" i="7"/>
  <c r="C86" i="7"/>
  <c r="AZ85" i="7"/>
  <c r="AJ85" i="7"/>
  <c r="G85" i="7"/>
  <c r="F85" i="7"/>
  <c r="C85" i="7"/>
  <c r="AZ84" i="7"/>
  <c r="AJ84" i="7"/>
  <c r="G84" i="7"/>
  <c r="F84" i="7"/>
  <c r="C84" i="7"/>
  <c r="AZ83" i="7"/>
  <c r="AJ83" i="7"/>
  <c r="G83" i="7"/>
  <c r="F83" i="7"/>
  <c r="C83" i="7"/>
  <c r="AZ82" i="7"/>
  <c r="AJ82" i="7"/>
  <c r="G82" i="7"/>
  <c r="F82" i="7"/>
  <c r="C82" i="7"/>
  <c r="AZ81" i="7"/>
  <c r="AJ81" i="7"/>
  <c r="G81" i="7"/>
  <c r="F81" i="7"/>
  <c r="C81" i="7"/>
  <c r="AZ80" i="7"/>
  <c r="AJ80" i="7"/>
  <c r="G80" i="7"/>
  <c r="F80" i="7"/>
  <c r="C80" i="7"/>
  <c r="AZ79" i="7"/>
  <c r="AJ79" i="7"/>
  <c r="G79" i="7"/>
  <c r="F79" i="7"/>
  <c r="C79" i="7"/>
  <c r="AZ78" i="7"/>
  <c r="AJ78" i="7"/>
  <c r="G78" i="7"/>
  <c r="F78" i="7"/>
  <c r="C78" i="7"/>
  <c r="AZ77" i="7"/>
  <c r="AJ77" i="7"/>
  <c r="G77" i="7"/>
  <c r="F77" i="7"/>
  <c r="C77" i="7"/>
  <c r="AZ76" i="7"/>
  <c r="AJ76" i="7"/>
  <c r="G76" i="7"/>
  <c r="F76" i="7"/>
  <c r="C76" i="7"/>
  <c r="AZ75" i="7"/>
  <c r="AJ75" i="7"/>
  <c r="G75" i="7"/>
  <c r="F75" i="7"/>
  <c r="C75" i="7"/>
  <c r="AZ74" i="7"/>
  <c r="AJ74" i="7"/>
  <c r="G74" i="7"/>
  <c r="F74" i="7"/>
  <c r="C74" i="7"/>
  <c r="AZ73" i="7"/>
  <c r="AJ73" i="7"/>
  <c r="G73" i="7"/>
  <c r="F73" i="7"/>
  <c r="C73" i="7"/>
  <c r="AZ72" i="7"/>
  <c r="AJ72" i="7"/>
  <c r="G72" i="7"/>
  <c r="F72" i="7"/>
  <c r="C72" i="7"/>
  <c r="AZ71" i="7"/>
  <c r="AJ71" i="7"/>
  <c r="G71" i="7"/>
  <c r="F71" i="7"/>
  <c r="C71" i="7"/>
  <c r="AZ70" i="7"/>
  <c r="AJ70" i="7"/>
  <c r="G70" i="7"/>
  <c r="F70" i="7"/>
  <c r="C70" i="7"/>
  <c r="AZ69" i="7"/>
  <c r="AJ69" i="7"/>
  <c r="G69" i="7"/>
  <c r="F69" i="7"/>
  <c r="C69" i="7"/>
  <c r="AZ68" i="7"/>
  <c r="AJ68" i="7"/>
  <c r="G68" i="7"/>
  <c r="F68" i="7"/>
  <c r="C68" i="7"/>
  <c r="AZ67" i="7"/>
  <c r="AJ67" i="7"/>
  <c r="G67" i="7"/>
  <c r="F67" i="7"/>
  <c r="C67" i="7"/>
  <c r="AZ66" i="7"/>
  <c r="AJ66" i="7"/>
  <c r="G66" i="7"/>
  <c r="F66" i="7"/>
  <c r="C66" i="7"/>
  <c r="AZ65" i="7"/>
  <c r="AJ65" i="7"/>
  <c r="G65" i="7"/>
  <c r="F65" i="7"/>
  <c r="C65" i="7"/>
  <c r="AZ64" i="7"/>
  <c r="AJ64" i="7"/>
  <c r="G64" i="7"/>
  <c r="F64" i="7"/>
  <c r="C64" i="7"/>
  <c r="AZ63" i="7"/>
  <c r="AJ63" i="7"/>
  <c r="G63" i="7"/>
  <c r="F63" i="7"/>
  <c r="C63" i="7"/>
  <c r="AZ62" i="7"/>
  <c r="AJ62" i="7"/>
  <c r="G62" i="7"/>
  <c r="F62" i="7"/>
  <c r="C62" i="7"/>
  <c r="AZ61" i="7"/>
  <c r="AJ61" i="7"/>
  <c r="G61" i="7"/>
  <c r="F61" i="7"/>
  <c r="C61" i="7"/>
  <c r="AZ60" i="7"/>
  <c r="AJ60" i="7"/>
  <c r="G60" i="7"/>
  <c r="F60" i="7"/>
  <c r="C60" i="7"/>
  <c r="AZ59" i="7"/>
  <c r="AJ59" i="7"/>
  <c r="G59" i="7"/>
  <c r="F59" i="7"/>
  <c r="C59" i="7"/>
  <c r="AZ58" i="7"/>
  <c r="AJ58" i="7"/>
  <c r="G58" i="7"/>
  <c r="F58" i="7"/>
  <c r="C58" i="7"/>
  <c r="AZ57" i="7"/>
  <c r="AJ57" i="7"/>
  <c r="G57" i="7"/>
  <c r="F57" i="7"/>
  <c r="C57" i="7"/>
  <c r="AZ56" i="7"/>
  <c r="AJ56" i="7"/>
  <c r="G56" i="7"/>
  <c r="F56" i="7"/>
  <c r="C56" i="7"/>
  <c r="AZ55" i="7"/>
  <c r="AJ55" i="7"/>
  <c r="G55" i="7"/>
  <c r="F55" i="7"/>
  <c r="C55" i="7"/>
  <c r="AJ54" i="7"/>
  <c r="G54" i="7"/>
  <c r="F54" i="7"/>
  <c r="C54" i="7"/>
  <c r="AJ53" i="7"/>
  <c r="G53" i="7"/>
  <c r="F53" i="7"/>
  <c r="C53" i="7"/>
  <c r="AZ52" i="7"/>
  <c r="AJ52" i="7"/>
  <c r="G52" i="7"/>
  <c r="F52" i="7"/>
  <c r="C52" i="7"/>
  <c r="AZ51" i="7"/>
  <c r="AJ51" i="7"/>
  <c r="G51" i="7"/>
  <c r="F51" i="7"/>
  <c r="C51" i="7"/>
  <c r="AZ50" i="7"/>
  <c r="AJ50" i="7"/>
  <c r="G50" i="7"/>
  <c r="F50" i="7"/>
  <c r="C50" i="7"/>
  <c r="AZ49" i="7"/>
  <c r="AJ49" i="7"/>
  <c r="G49" i="7"/>
  <c r="F49" i="7"/>
  <c r="C49" i="7"/>
  <c r="AZ48" i="7"/>
  <c r="AJ48" i="7"/>
  <c r="G48" i="7"/>
  <c r="F48" i="7"/>
  <c r="C48" i="7"/>
  <c r="AZ47" i="7"/>
  <c r="AJ47" i="7"/>
  <c r="G47" i="7"/>
  <c r="F47" i="7"/>
  <c r="C47" i="7"/>
  <c r="AZ46" i="7"/>
  <c r="AJ46" i="7"/>
  <c r="G46" i="7"/>
  <c r="F46" i="7"/>
  <c r="C46" i="7"/>
  <c r="AZ45" i="7"/>
  <c r="AJ45" i="7"/>
  <c r="G45" i="7"/>
  <c r="F45" i="7"/>
  <c r="C45" i="7"/>
  <c r="AZ44" i="7"/>
  <c r="AJ44" i="7"/>
  <c r="G44" i="7"/>
  <c r="F44" i="7"/>
  <c r="C44" i="7"/>
  <c r="AZ43" i="7"/>
  <c r="AJ43" i="7"/>
  <c r="G43" i="7"/>
  <c r="F43" i="7"/>
  <c r="C43" i="7"/>
  <c r="AZ42" i="7"/>
  <c r="AJ42" i="7"/>
  <c r="G42" i="7"/>
  <c r="F42" i="7"/>
  <c r="C42" i="7"/>
  <c r="AZ41" i="7"/>
  <c r="AJ41" i="7"/>
  <c r="G41" i="7"/>
  <c r="F41" i="7"/>
  <c r="C41" i="7"/>
  <c r="AZ40" i="7"/>
  <c r="AJ40" i="7"/>
  <c r="G40" i="7"/>
  <c r="F40" i="7"/>
  <c r="C40" i="7"/>
  <c r="AZ39" i="7"/>
  <c r="AJ39" i="7"/>
  <c r="G39" i="7"/>
  <c r="F39" i="7"/>
  <c r="C39" i="7"/>
  <c r="AZ38" i="7"/>
  <c r="AJ38" i="7"/>
  <c r="G38" i="7"/>
  <c r="F38" i="7"/>
  <c r="C38" i="7"/>
  <c r="AZ37" i="7"/>
  <c r="AJ37" i="7"/>
  <c r="G37" i="7"/>
  <c r="F37" i="7"/>
  <c r="C37" i="7"/>
  <c r="AZ36" i="7"/>
  <c r="AJ36" i="7"/>
  <c r="G36" i="7"/>
  <c r="F36" i="7"/>
  <c r="C36" i="7"/>
  <c r="AZ35" i="7"/>
  <c r="AJ35" i="7"/>
  <c r="G35" i="7"/>
  <c r="F35" i="7"/>
  <c r="C35" i="7"/>
  <c r="AZ34" i="7"/>
  <c r="AJ34" i="7"/>
  <c r="G34" i="7"/>
  <c r="F34" i="7"/>
  <c r="C34" i="7"/>
  <c r="AZ33" i="7"/>
  <c r="AJ33" i="7"/>
  <c r="G33" i="7"/>
  <c r="F33" i="7"/>
  <c r="C33" i="7"/>
  <c r="AZ32" i="7"/>
  <c r="AJ32" i="7"/>
  <c r="G32" i="7"/>
  <c r="F32" i="7"/>
  <c r="C32" i="7"/>
  <c r="AZ31" i="7"/>
  <c r="AJ31" i="7"/>
  <c r="G31" i="7"/>
  <c r="F31" i="7"/>
  <c r="C31" i="7"/>
  <c r="AZ30" i="7"/>
  <c r="AJ30" i="7"/>
  <c r="G30" i="7"/>
  <c r="F30" i="7"/>
  <c r="C30" i="7"/>
  <c r="AZ29" i="7"/>
  <c r="AJ29" i="7"/>
  <c r="G29" i="7"/>
  <c r="F29" i="7"/>
  <c r="C29" i="7"/>
  <c r="AZ28" i="7"/>
  <c r="AJ28" i="7"/>
  <c r="G28" i="7"/>
  <c r="F28" i="7"/>
  <c r="C28" i="7"/>
  <c r="AZ27" i="7"/>
  <c r="AJ27" i="7"/>
  <c r="G27" i="7"/>
  <c r="F27" i="7"/>
  <c r="C27" i="7"/>
  <c r="AZ26" i="7"/>
  <c r="AJ26" i="7"/>
  <c r="G26" i="7"/>
  <c r="F26" i="7"/>
  <c r="C26" i="7"/>
  <c r="AZ25" i="7"/>
  <c r="AJ25" i="7"/>
  <c r="G25" i="7"/>
  <c r="F25" i="7"/>
  <c r="C25" i="7"/>
  <c r="AZ24" i="7"/>
  <c r="AJ24" i="7"/>
  <c r="G24" i="7"/>
  <c r="F24" i="7"/>
  <c r="C24" i="7"/>
  <c r="AZ23" i="7"/>
  <c r="AJ23" i="7"/>
  <c r="G23" i="7"/>
  <c r="F23" i="7"/>
  <c r="C23" i="7"/>
  <c r="AZ22" i="7"/>
  <c r="AJ22" i="7"/>
  <c r="G22" i="7"/>
  <c r="F22" i="7"/>
  <c r="C22" i="7"/>
  <c r="AZ21" i="7"/>
  <c r="AJ21" i="7"/>
  <c r="G21" i="7"/>
  <c r="F21" i="7"/>
  <c r="C21" i="7"/>
  <c r="AZ20" i="7"/>
  <c r="AJ20" i="7"/>
  <c r="G20" i="7"/>
  <c r="F20" i="7"/>
  <c r="C20" i="7"/>
  <c r="AZ19" i="7"/>
  <c r="AJ19" i="7"/>
  <c r="G19" i="7"/>
  <c r="F19" i="7"/>
  <c r="C19" i="7"/>
  <c r="AZ18" i="7"/>
  <c r="AJ18" i="7"/>
  <c r="G18" i="7"/>
  <c r="F18" i="7"/>
  <c r="C18" i="7"/>
  <c r="AZ17" i="7"/>
  <c r="AJ17" i="7"/>
  <c r="G17" i="7"/>
  <c r="F17" i="7"/>
  <c r="C17" i="7"/>
  <c r="AZ16" i="7"/>
  <c r="AJ16" i="7"/>
  <c r="G16" i="7"/>
  <c r="F16" i="7"/>
  <c r="C16" i="7"/>
  <c r="AZ15" i="7"/>
  <c r="AJ15" i="7"/>
  <c r="G15" i="7"/>
  <c r="F15" i="7"/>
  <c r="C15" i="7"/>
  <c r="AZ14" i="7"/>
  <c r="AJ14" i="7"/>
  <c r="G14" i="7"/>
  <c r="F14" i="7"/>
  <c r="C14" i="7"/>
  <c r="AZ13" i="7"/>
  <c r="AJ13" i="7"/>
  <c r="G13" i="7"/>
  <c r="F13" i="7"/>
  <c r="C13" i="7"/>
  <c r="AZ12" i="7"/>
  <c r="AJ12" i="7"/>
  <c r="G12" i="7"/>
  <c r="F12" i="7"/>
  <c r="C12" i="7"/>
  <c r="AZ11" i="7"/>
  <c r="AJ11" i="7"/>
  <c r="G11" i="7"/>
  <c r="F11" i="7"/>
  <c r="C11" i="7"/>
  <c r="AZ10" i="7"/>
  <c r="AJ10" i="7"/>
  <c r="G10" i="7"/>
  <c r="F10" i="7"/>
  <c r="C10" i="7"/>
  <c r="AZ9" i="7"/>
  <c r="AJ9" i="7"/>
  <c r="G9" i="7"/>
  <c r="F9" i="7"/>
  <c r="C9" i="7"/>
  <c r="AZ8" i="7"/>
  <c r="AJ8" i="7"/>
  <c r="G8" i="7"/>
  <c r="F8" i="7"/>
  <c r="C8" i="7"/>
  <c r="AZ7" i="7"/>
  <c r="AJ7" i="7"/>
  <c r="G7" i="7"/>
  <c r="F7" i="7"/>
  <c r="C7" i="7"/>
  <c r="AZ6" i="7"/>
  <c r="AJ6" i="7"/>
  <c r="G6" i="7"/>
  <c r="F6" i="7"/>
  <c r="C6" i="7"/>
  <c r="AZ5" i="7"/>
  <c r="AJ5" i="7"/>
  <c r="G5" i="7"/>
  <c r="F5" i="7"/>
  <c r="C5" i="7"/>
  <c r="AZ4" i="7"/>
  <c r="AJ4" i="7"/>
  <c r="G4" i="7"/>
  <c r="F4" i="7"/>
  <c r="C4" i="7"/>
  <c r="AZ3" i="7"/>
  <c r="AJ3" i="7"/>
  <c r="G3" i="7"/>
  <c r="F3" i="7"/>
  <c r="C3" i="7"/>
  <c r="AJ2" i="7"/>
  <c r="G2" i="7"/>
  <c r="F2" i="7"/>
  <c r="C2" i="7"/>
  <c r="G1" i="7"/>
  <c r="F1" i="7"/>
  <c r="C1" i="7"/>
  <c r="BN47" i="12"/>
  <c r="BI47" i="12"/>
  <c r="BD47" i="12"/>
  <c r="AY47" i="12"/>
  <c r="AT47" i="12"/>
  <c r="AO47" i="12"/>
  <c r="AJ47" i="12"/>
  <c r="AE47" i="12"/>
  <c r="Z47" i="12"/>
  <c r="U47" i="12"/>
  <c r="P47" i="12"/>
  <c r="K47" i="12"/>
  <c r="BN46" i="12"/>
  <c r="BI46" i="12"/>
  <c r="BD46" i="12"/>
  <c r="AY46" i="12"/>
  <c r="AT46" i="12"/>
  <c r="AO46" i="12"/>
  <c r="AJ46" i="12"/>
  <c r="AE46" i="12"/>
  <c r="Z46" i="12"/>
  <c r="U46" i="12"/>
  <c r="P46" i="12"/>
  <c r="K46" i="12"/>
  <c r="P44" i="12"/>
  <c r="O44" i="12" s="1"/>
  <c r="O45" i="12" s="1"/>
  <c r="O48" i="12" s="1"/>
  <c r="K44" i="12"/>
  <c r="G44" i="12" s="1"/>
  <c r="G45" i="12" s="1"/>
  <c r="G48" i="12" s="1"/>
  <c r="F39" i="12"/>
  <c r="F38" i="12"/>
  <c r="F37" i="12"/>
  <c r="BN32" i="12"/>
  <c r="BI32" i="12"/>
  <c r="BD32" i="12"/>
  <c r="AY32" i="12"/>
  <c r="AT32" i="12"/>
  <c r="AO32" i="12"/>
  <c r="AJ32" i="12"/>
  <c r="AE32" i="12"/>
  <c r="Z32" i="12"/>
  <c r="U32" i="12"/>
  <c r="P32" i="12"/>
  <c r="K32" i="12"/>
  <c r="BN31" i="12"/>
  <c r="BI31" i="12"/>
  <c r="BD31" i="12"/>
  <c r="AY31" i="12"/>
  <c r="AT31" i="12"/>
  <c r="AO31" i="12"/>
  <c r="AJ31" i="12"/>
  <c r="AE31" i="12"/>
  <c r="Z31" i="12"/>
  <c r="U31" i="12"/>
  <c r="P31" i="12"/>
  <c r="K31" i="12"/>
  <c r="P29" i="12"/>
  <c r="M29" i="12" s="1"/>
  <c r="M30" i="12" s="1"/>
  <c r="M33" i="12" s="1"/>
  <c r="K29" i="12"/>
  <c r="I29" i="12" s="1"/>
  <c r="I30" i="12" s="1"/>
  <c r="I33" i="12" s="1"/>
  <c r="F24" i="12"/>
  <c r="F23" i="12"/>
  <c r="F22" i="12"/>
  <c r="BN17" i="12"/>
  <c r="BI17" i="12"/>
  <c r="BD17" i="12"/>
  <c r="AY17" i="12"/>
  <c r="AT17" i="12"/>
  <c r="AO17" i="12"/>
  <c r="AJ17" i="12"/>
  <c r="AE17" i="12"/>
  <c r="Z17" i="12"/>
  <c r="U17" i="12"/>
  <c r="P17" i="12"/>
  <c r="K17" i="12"/>
  <c r="BN16" i="12"/>
  <c r="BI16" i="12"/>
  <c r="BD16" i="12"/>
  <c r="AY16" i="12"/>
  <c r="AT16" i="12"/>
  <c r="AO16" i="12"/>
  <c r="AJ16" i="12"/>
  <c r="AE16" i="12"/>
  <c r="Z16" i="12"/>
  <c r="U16" i="12"/>
  <c r="P16" i="12"/>
  <c r="K16" i="12"/>
  <c r="P14" i="12"/>
  <c r="O14" i="12" s="1"/>
  <c r="O15" i="12" s="1"/>
  <c r="O18" i="12" s="1"/>
  <c r="K14" i="12"/>
  <c r="J14" i="12" s="1"/>
  <c r="J15" i="12" s="1"/>
  <c r="J18" i="12" s="1"/>
  <c r="G9" i="12"/>
  <c r="F9" i="12"/>
  <c r="G8" i="12"/>
  <c r="F8" i="12"/>
  <c r="G7" i="12"/>
  <c r="G22" i="12" s="1"/>
  <c r="F7" i="12"/>
  <c r="C129" i="14"/>
  <c r="F38" i="5"/>
  <c r="F37" i="5"/>
  <c r="F36" i="5"/>
  <c r="F35" i="5"/>
  <c r="E33" i="5"/>
  <c r="D33" i="5"/>
  <c r="C33" i="5"/>
  <c r="B33" i="5"/>
  <c r="A33" i="5"/>
  <c r="O16" i="5"/>
  <c r="N16" i="5"/>
  <c r="M16" i="5"/>
  <c r="L16" i="5"/>
  <c r="L14" i="11" s="1"/>
  <c r="J16" i="5"/>
  <c r="I16" i="5"/>
  <c r="H16" i="5"/>
  <c r="H14" i="11" s="1"/>
  <c r="G16" i="5"/>
  <c r="E16" i="5"/>
  <c r="B16" i="5"/>
  <c r="B39" i="5" s="1"/>
  <c r="B121" i="14" s="1"/>
  <c r="O15" i="5"/>
  <c r="O13" i="11" s="1"/>
  <c r="N15" i="5"/>
  <c r="N13" i="11" s="1"/>
  <c r="M15" i="5"/>
  <c r="M13" i="11" s="1"/>
  <c r="L15" i="5"/>
  <c r="L13" i="11" s="1"/>
  <c r="J15" i="5"/>
  <c r="J13" i="11" s="1"/>
  <c r="I15" i="5"/>
  <c r="H15" i="5"/>
  <c r="G15" i="5"/>
  <c r="E15" i="5"/>
  <c r="B15" i="5"/>
  <c r="B13" i="11" s="1"/>
  <c r="B35" i="11" s="1"/>
  <c r="O14" i="5"/>
  <c r="N14" i="5"/>
  <c r="N12" i="11" s="1"/>
  <c r="M14" i="5"/>
  <c r="M12" i="11" s="1"/>
  <c r="L14" i="5"/>
  <c r="J14" i="5"/>
  <c r="J12" i="11" s="1"/>
  <c r="I14" i="5"/>
  <c r="H14" i="5"/>
  <c r="G14" i="5"/>
  <c r="E14" i="5"/>
  <c r="E37" i="5" s="1"/>
  <c r="C119" i="14" s="1"/>
  <c r="B14" i="5"/>
  <c r="O13" i="5"/>
  <c r="O11" i="11" s="1"/>
  <c r="N13" i="5"/>
  <c r="N11" i="11" s="1"/>
  <c r="M13" i="5"/>
  <c r="M11" i="11" s="1"/>
  <c r="L13" i="5"/>
  <c r="J13" i="5"/>
  <c r="J11" i="11" s="1"/>
  <c r="I13" i="5"/>
  <c r="H13" i="5"/>
  <c r="G13" i="5"/>
  <c r="G11" i="11" s="1"/>
  <c r="E13" i="5"/>
  <c r="E11" i="11" s="1"/>
  <c r="E33" i="11" s="1"/>
  <c r="B13" i="5"/>
  <c r="O12" i="5"/>
  <c r="O10" i="11" s="1"/>
  <c r="N12" i="5"/>
  <c r="N10" i="11" s="1"/>
  <c r="M12" i="5"/>
  <c r="M10" i="11" s="1"/>
  <c r="L12" i="5"/>
  <c r="J12" i="5"/>
  <c r="I12" i="5"/>
  <c r="H12" i="5"/>
  <c r="H10" i="11" s="1"/>
  <c r="G12" i="5"/>
  <c r="G10" i="11" s="1"/>
  <c r="E12" i="5"/>
  <c r="E10" i="11" s="1"/>
  <c r="E32" i="11" s="1"/>
  <c r="B12" i="5"/>
  <c r="O11" i="5"/>
  <c r="O9" i="11" s="1"/>
  <c r="N11" i="5"/>
  <c r="M11" i="5"/>
  <c r="L11" i="5"/>
  <c r="J11" i="5"/>
  <c r="J9" i="11" s="1"/>
  <c r="I11" i="5"/>
  <c r="I9" i="11" s="1"/>
  <c r="H11" i="5"/>
  <c r="G11" i="5"/>
  <c r="E11" i="5"/>
  <c r="B11" i="5"/>
  <c r="B9" i="11" s="1"/>
  <c r="B31" i="11" s="1"/>
  <c r="K10" i="5"/>
  <c r="L10" i="5" s="1"/>
  <c r="J10" i="5"/>
  <c r="J5" i="12" s="1"/>
  <c r="I10" i="5"/>
  <c r="I5" i="12" s="1"/>
  <c r="H10" i="5"/>
  <c r="H5" i="12" s="1"/>
  <c r="G10" i="5"/>
  <c r="B6" i="5"/>
  <c r="G6" i="5" s="1"/>
  <c r="L6" i="5" s="1"/>
  <c r="Q6" i="5" s="1"/>
  <c r="A6" i="5"/>
  <c r="B5" i="5"/>
  <c r="G5" i="5" s="1"/>
  <c r="A5" i="5"/>
  <c r="B4" i="5"/>
  <c r="A4" i="5"/>
  <c r="C27" i="4"/>
  <c r="C23" i="4"/>
  <c r="B108" i="14" s="1"/>
  <c r="C21" i="4"/>
  <c r="B107" i="14" s="1"/>
  <c r="C20" i="4"/>
  <c r="B106" i="14" s="1"/>
  <c r="C18" i="4"/>
  <c r="C16" i="4"/>
  <c r="C14" i="4"/>
  <c r="C10" i="4"/>
  <c r="C11" i="4" s="1"/>
  <c r="B102" i="14" s="1"/>
  <c r="I40" i="3"/>
  <c r="J40" i="3" s="1"/>
  <c r="K40" i="3" s="1"/>
  <c r="L40" i="3" s="1"/>
  <c r="I39" i="3"/>
  <c r="J39" i="3" s="1"/>
  <c r="K39" i="3" s="1"/>
  <c r="L39" i="3" s="1"/>
  <c r="I38" i="3"/>
  <c r="J38" i="3" s="1"/>
  <c r="K38" i="3" s="1"/>
  <c r="L38" i="3" s="1"/>
  <c r="I33" i="3"/>
  <c r="J33" i="3" s="1"/>
  <c r="K33" i="3" s="1"/>
  <c r="L33" i="3" s="1"/>
  <c r="I32" i="3"/>
  <c r="J32" i="3" s="1"/>
  <c r="K32" i="3" s="1"/>
  <c r="L32" i="3" s="1"/>
  <c r="I31" i="3"/>
  <c r="J31" i="3" s="1"/>
  <c r="K31" i="3" s="1"/>
  <c r="L31" i="3" s="1"/>
  <c r="I30" i="3"/>
  <c r="J30" i="3" s="1"/>
  <c r="K30" i="3" s="1"/>
  <c r="L30" i="3" s="1"/>
  <c r="I29" i="3"/>
  <c r="J29" i="3" s="1"/>
  <c r="K29" i="3" s="1"/>
  <c r="L29" i="3" s="1"/>
  <c r="I28" i="3"/>
  <c r="J28" i="3" s="1"/>
  <c r="K28" i="3" s="1"/>
  <c r="L28" i="3" s="1"/>
  <c r="I27" i="3"/>
  <c r="J27" i="3" s="1"/>
  <c r="K27" i="3" s="1"/>
  <c r="L27" i="3" s="1"/>
  <c r="I26" i="3"/>
  <c r="J26" i="3" s="1"/>
  <c r="K26" i="3" s="1"/>
  <c r="L26" i="3" s="1"/>
  <c r="I25" i="3"/>
  <c r="J25" i="3" s="1"/>
  <c r="K25" i="3" s="1"/>
  <c r="L25" i="3" s="1"/>
  <c r="I67" i="6"/>
  <c r="J67" i="6" s="1"/>
  <c r="K49" i="6"/>
  <c r="D16" i="5" s="1"/>
  <c r="J49" i="6"/>
  <c r="C16" i="5" s="1"/>
  <c r="H49" i="6"/>
  <c r="A16" i="5" s="1"/>
  <c r="K48" i="6"/>
  <c r="D15" i="5" s="1"/>
  <c r="J48" i="6"/>
  <c r="C15" i="5" s="1"/>
  <c r="H48" i="6"/>
  <c r="A15" i="5" s="1"/>
  <c r="K47" i="6"/>
  <c r="D14" i="5" s="1"/>
  <c r="D12" i="11" s="1"/>
  <c r="D34" i="11" s="1"/>
  <c r="J47" i="6"/>
  <c r="C14" i="5" s="1"/>
  <c r="H47" i="6"/>
  <c r="A14" i="5" s="1"/>
  <c r="K46" i="6"/>
  <c r="D13" i="5" s="1"/>
  <c r="D11" i="11" s="1"/>
  <c r="D33" i="11" s="1"/>
  <c r="J46" i="6"/>
  <c r="C13" i="5" s="1"/>
  <c r="H46" i="6"/>
  <c r="A13" i="5" s="1"/>
  <c r="K45" i="6"/>
  <c r="D12" i="5" s="1"/>
  <c r="J45" i="6"/>
  <c r="C12" i="5" s="1"/>
  <c r="H45" i="6"/>
  <c r="A12" i="5" s="1"/>
  <c r="K44" i="6"/>
  <c r="D11" i="5" s="1"/>
  <c r="J44" i="6"/>
  <c r="C11" i="5" s="1"/>
  <c r="H44" i="6"/>
  <c r="A11" i="5" s="1"/>
  <c r="S43" i="6"/>
  <c r="R43" i="6"/>
  <c r="Q43" i="6"/>
  <c r="P43" i="6"/>
  <c r="O43" i="6"/>
  <c r="N43" i="11" l="1"/>
  <c r="I42" i="11"/>
  <c r="N38" i="11"/>
  <c r="G50" i="11"/>
  <c r="D23" i="11"/>
  <c r="D45" i="11" s="1"/>
  <c r="D44" i="5"/>
  <c r="E22" i="11"/>
  <c r="E44" i="11" s="1"/>
  <c r="I37" i="11"/>
  <c r="B52" i="5"/>
  <c r="E43" i="5"/>
  <c r="B41" i="5"/>
  <c r="E25" i="11"/>
  <c r="E47" i="11" s="1"/>
  <c r="B21" i="11"/>
  <c r="B43" i="11" s="1"/>
  <c r="O53" i="5"/>
  <c r="E53" i="5"/>
  <c r="D20" i="11"/>
  <c r="D42" i="11" s="1"/>
  <c r="B53" i="5"/>
  <c r="A27" i="11"/>
  <c r="A49" i="11" s="1"/>
  <c r="A52" i="5"/>
  <c r="A50" i="5"/>
  <c r="O47" i="11"/>
  <c r="M47" i="11"/>
  <c r="M39" i="11"/>
  <c r="J47" i="11"/>
  <c r="G47" i="11"/>
  <c r="H45" i="11"/>
  <c r="M44" i="11"/>
  <c r="I44" i="11"/>
  <c r="N45" i="11"/>
  <c r="G43" i="11"/>
  <c r="O43" i="11"/>
  <c r="P43" i="11" s="1"/>
  <c r="G39" i="11"/>
  <c r="G38" i="11"/>
  <c r="N44" i="5"/>
  <c r="H48" i="5"/>
  <c r="M44" i="5"/>
  <c r="J49" i="5"/>
  <c r="H41" i="5"/>
  <c r="I42" i="5"/>
  <c r="I17" i="11"/>
  <c r="I39" i="11" s="1"/>
  <c r="A53" i="5"/>
  <c r="J50" i="5"/>
  <c r="E49" i="5"/>
  <c r="E24" i="11"/>
  <c r="E46" i="11" s="1"/>
  <c r="H47" i="5"/>
  <c r="H22" i="11"/>
  <c r="H44" i="11" s="1"/>
  <c r="B51" i="5"/>
  <c r="B26" i="11"/>
  <c r="B48" i="11" s="1"/>
  <c r="N49" i="5"/>
  <c r="N24" i="11"/>
  <c r="N46" i="11" s="1"/>
  <c r="E19" i="11"/>
  <c r="E41" i="11" s="1"/>
  <c r="E44" i="5"/>
  <c r="D41" i="5"/>
  <c r="D16" i="11"/>
  <c r="D38" i="11" s="1"/>
  <c r="A40" i="5"/>
  <c r="A15" i="11"/>
  <c r="A37" i="11" s="1"/>
  <c r="D24" i="11"/>
  <c r="D46" i="11" s="1"/>
  <c r="C26" i="11"/>
  <c r="C48" i="11" s="1"/>
  <c r="C51" i="5"/>
  <c r="I50" i="5"/>
  <c r="I25" i="11"/>
  <c r="I47" i="11" s="1"/>
  <c r="B48" i="5"/>
  <c r="B23" i="11"/>
  <c r="B45" i="11" s="1"/>
  <c r="B40" i="5"/>
  <c r="B15" i="11"/>
  <c r="B37" i="11" s="1"/>
  <c r="O52" i="5"/>
  <c r="O27" i="11"/>
  <c r="O49" i="11" s="1"/>
  <c r="E52" i="5"/>
  <c r="E27" i="11"/>
  <c r="E49" i="11" s="1"/>
  <c r="H50" i="5"/>
  <c r="H25" i="11"/>
  <c r="B18" i="11"/>
  <c r="B40" i="11" s="1"/>
  <c r="B43" i="5"/>
  <c r="H42" i="5"/>
  <c r="H17" i="11"/>
  <c r="H39" i="11" s="1"/>
  <c r="A48" i="5"/>
  <c r="J45" i="5"/>
  <c r="J20" i="11"/>
  <c r="J42" i="11" s="1"/>
  <c r="E41" i="5"/>
  <c r="E16" i="11"/>
  <c r="E38" i="11" s="1"/>
  <c r="D46" i="5"/>
  <c r="D21" i="11"/>
  <c r="D43" i="11" s="1"/>
  <c r="A45" i="5"/>
  <c r="A20" i="11"/>
  <c r="A42" i="11" s="1"/>
  <c r="G27" i="11"/>
  <c r="G49" i="11" s="1"/>
  <c r="G52" i="5"/>
  <c r="C18" i="11"/>
  <c r="C40" i="11" s="1"/>
  <c r="C43" i="5"/>
  <c r="C46" i="5"/>
  <c r="N41" i="5"/>
  <c r="G48" i="11"/>
  <c r="K48" i="11" s="1"/>
  <c r="D52" i="5"/>
  <c r="D27" i="11"/>
  <c r="D49" i="11" s="1"/>
  <c r="H45" i="5"/>
  <c r="H20" i="11"/>
  <c r="H42" i="11" s="1"/>
  <c r="J52" i="5"/>
  <c r="E51" i="5"/>
  <c r="M49" i="5"/>
  <c r="M41" i="5"/>
  <c r="H53" i="5"/>
  <c r="C24" i="11"/>
  <c r="C46" i="11" s="1"/>
  <c r="C22" i="11"/>
  <c r="C44" i="11" s="1"/>
  <c r="C20" i="11"/>
  <c r="C42" i="11" s="1"/>
  <c r="M19" i="11"/>
  <c r="M41" i="11" s="1"/>
  <c r="C52" i="5"/>
  <c r="C27" i="11"/>
  <c r="C49" i="11" s="1"/>
  <c r="B49" i="5"/>
  <c r="B24" i="11"/>
  <c r="B46" i="11" s="1"/>
  <c r="N47" i="5"/>
  <c r="A46" i="5"/>
  <c r="A21" i="11"/>
  <c r="A43" i="11" s="1"/>
  <c r="C44" i="5"/>
  <c r="C19" i="11"/>
  <c r="C41" i="11" s="1"/>
  <c r="E42" i="5"/>
  <c r="E17" i="11"/>
  <c r="E39" i="11" s="1"/>
  <c r="L41" i="5"/>
  <c r="L16" i="11"/>
  <c r="L38" i="11" s="1"/>
  <c r="H40" i="5"/>
  <c r="H15" i="11"/>
  <c r="H37" i="11" s="1"/>
  <c r="I52" i="5"/>
  <c r="D51" i="5"/>
  <c r="L49" i="5"/>
  <c r="D47" i="5"/>
  <c r="D43" i="5"/>
  <c r="G53" i="5"/>
  <c r="A24" i="11"/>
  <c r="A46" i="11" s="1"/>
  <c r="B22" i="11"/>
  <c r="B44" i="11" s="1"/>
  <c r="B20" i="11"/>
  <c r="B42" i="11" s="1"/>
  <c r="N50" i="5"/>
  <c r="D50" i="5"/>
  <c r="D25" i="11"/>
  <c r="D47" i="11" s="1"/>
  <c r="E45" i="5"/>
  <c r="E20" i="11"/>
  <c r="E42" i="11" s="1"/>
  <c r="H43" i="5"/>
  <c r="H18" i="11"/>
  <c r="H40" i="11" s="1"/>
  <c r="N42" i="5"/>
  <c r="D42" i="5"/>
  <c r="D17" i="11"/>
  <c r="D39" i="11" s="1"/>
  <c r="A41" i="5"/>
  <c r="A16" i="11"/>
  <c r="A38" i="11" s="1"/>
  <c r="G40" i="5"/>
  <c r="G15" i="11"/>
  <c r="H52" i="5"/>
  <c r="J44" i="5"/>
  <c r="C41" i="5"/>
  <c r="I53" i="5"/>
  <c r="N22" i="11"/>
  <c r="N44" i="11" s="1"/>
  <c r="A22" i="11"/>
  <c r="A44" i="11" s="1"/>
  <c r="H16" i="11"/>
  <c r="H38" i="11" s="1"/>
  <c r="G51" i="5"/>
  <c r="E48" i="5"/>
  <c r="E23" i="11"/>
  <c r="E45" i="11" s="1"/>
  <c r="L47" i="5"/>
  <c r="A44" i="5"/>
  <c r="A19" i="11"/>
  <c r="A41" i="11" s="1"/>
  <c r="G43" i="5"/>
  <c r="G18" i="11"/>
  <c r="G40" i="11" s="1"/>
  <c r="C42" i="5"/>
  <c r="C17" i="11"/>
  <c r="C39" i="11" s="1"/>
  <c r="E40" i="5"/>
  <c r="E15" i="11"/>
  <c r="E37" i="11" s="1"/>
  <c r="H44" i="5"/>
  <c r="L22" i="11"/>
  <c r="L44" i="11" s="1"/>
  <c r="N17" i="11"/>
  <c r="N39" i="11" s="1"/>
  <c r="L50" i="5"/>
  <c r="H49" i="5"/>
  <c r="J47" i="5"/>
  <c r="L42" i="5"/>
  <c r="L17" i="11"/>
  <c r="L39" i="11" s="1"/>
  <c r="B42" i="5"/>
  <c r="B17" i="11"/>
  <c r="B39" i="11" s="1"/>
  <c r="D40" i="5"/>
  <c r="D15" i="11"/>
  <c r="D37" i="11" s="1"/>
  <c r="E46" i="5"/>
  <c r="G44" i="5"/>
  <c r="A43" i="5"/>
  <c r="D53" i="5"/>
  <c r="N25" i="11"/>
  <c r="N47" i="11" s="1"/>
  <c r="C25" i="11"/>
  <c r="C47" i="11" s="1"/>
  <c r="B19" i="11"/>
  <c r="B41" i="11" s="1"/>
  <c r="C48" i="5"/>
  <c r="C23" i="11"/>
  <c r="C45" i="11" s="1"/>
  <c r="I47" i="5"/>
  <c r="J42" i="5"/>
  <c r="J17" i="11"/>
  <c r="J39" i="11" s="1"/>
  <c r="A42" i="5"/>
  <c r="A17" i="11"/>
  <c r="A39" i="11" s="1"/>
  <c r="C40" i="5"/>
  <c r="C15" i="11"/>
  <c r="C37" i="11" s="1"/>
  <c r="C53" i="5"/>
  <c r="A26" i="11"/>
  <c r="A48" i="11" s="1"/>
  <c r="L25" i="11"/>
  <c r="L47" i="11" s="1"/>
  <c r="B25" i="11"/>
  <c r="B47" i="11" s="1"/>
  <c r="H24" i="11"/>
  <c r="H46" i="11" s="1"/>
  <c r="J22" i="11"/>
  <c r="J44" i="11" s="1"/>
  <c r="I38" i="11"/>
  <c r="L43" i="11"/>
  <c r="H47" i="11"/>
  <c r="G44" i="11"/>
  <c r="M43" i="11"/>
  <c r="N42" i="11"/>
  <c r="O39" i="11"/>
  <c r="I50" i="11"/>
  <c r="L42" i="11"/>
  <c r="H43" i="11"/>
  <c r="O38" i="11"/>
  <c r="J43" i="11"/>
  <c r="J46" i="11"/>
  <c r="M46" i="11"/>
  <c r="I46" i="11"/>
  <c r="L46" i="11"/>
  <c r="O46" i="11"/>
  <c r="H50" i="11"/>
  <c r="J50" i="11"/>
  <c r="M50" i="11"/>
  <c r="L50" i="11"/>
  <c r="N50" i="11"/>
  <c r="O50" i="11"/>
  <c r="J41" i="11"/>
  <c r="L41" i="11"/>
  <c r="G41" i="11"/>
  <c r="K41" i="11" s="1"/>
  <c r="O41" i="11"/>
  <c r="N41" i="11"/>
  <c r="J37" i="11"/>
  <c r="L37" i="11"/>
  <c r="M37" i="11"/>
  <c r="G37" i="11"/>
  <c r="O37" i="11"/>
  <c r="N37" i="11"/>
  <c r="J45" i="11"/>
  <c r="L45" i="11"/>
  <c r="M45" i="11"/>
  <c r="G45" i="11"/>
  <c r="O45" i="11"/>
  <c r="J49" i="11"/>
  <c r="L49" i="11"/>
  <c r="M49" i="11"/>
  <c r="M42" i="11"/>
  <c r="J38" i="11"/>
  <c r="M38" i="11"/>
  <c r="I40" i="11"/>
  <c r="O48" i="11"/>
  <c r="P48" i="11" s="1"/>
  <c r="O44" i="11"/>
  <c r="I43" i="11"/>
  <c r="O40" i="11"/>
  <c r="P40" i="11" s="1"/>
  <c r="M53" i="5"/>
  <c r="J53" i="5"/>
  <c r="N53" i="5"/>
  <c r="L53" i="5"/>
  <c r="H51" i="5"/>
  <c r="L44" i="5"/>
  <c r="H46" i="5"/>
  <c r="G48" i="5"/>
  <c r="J41" i="5"/>
  <c r="H31" i="5"/>
  <c r="G47" i="5"/>
  <c r="M51" i="5"/>
  <c r="I51" i="5"/>
  <c r="N51" i="5"/>
  <c r="O51" i="5"/>
  <c r="J51" i="5"/>
  <c r="L51" i="5"/>
  <c r="I48" i="5"/>
  <c r="J48" i="5"/>
  <c r="L48" i="5"/>
  <c r="N48" i="5"/>
  <c r="O48" i="5"/>
  <c r="M48" i="5"/>
  <c r="M46" i="5"/>
  <c r="G46" i="5"/>
  <c r="O46" i="5"/>
  <c r="I46" i="5"/>
  <c r="J46" i="5"/>
  <c r="L46" i="5"/>
  <c r="N46" i="5"/>
  <c r="M43" i="5"/>
  <c r="I40" i="5"/>
  <c r="G45" i="5"/>
  <c r="O45" i="5"/>
  <c r="I45" i="5"/>
  <c r="N52" i="5"/>
  <c r="M52" i="5"/>
  <c r="M50" i="5"/>
  <c r="G50" i="5"/>
  <c r="O50" i="5"/>
  <c r="N45" i="5"/>
  <c r="L43" i="5"/>
  <c r="M42" i="5"/>
  <c r="G42" i="5"/>
  <c r="O42" i="5"/>
  <c r="M40" i="5"/>
  <c r="O43" i="5"/>
  <c r="L52" i="5"/>
  <c r="M47" i="5"/>
  <c r="M45" i="5"/>
  <c r="I44" i="5"/>
  <c r="J43" i="5"/>
  <c r="L40" i="5"/>
  <c r="O40" i="5"/>
  <c r="N43" i="5"/>
  <c r="N40" i="5"/>
  <c r="G49" i="5"/>
  <c r="O49" i="5"/>
  <c r="I49" i="5"/>
  <c r="O47" i="5"/>
  <c r="L45" i="5"/>
  <c r="O44" i="5"/>
  <c r="I43" i="5"/>
  <c r="G41" i="5"/>
  <c r="O41" i="5"/>
  <c r="I41" i="5"/>
  <c r="J40" i="5"/>
  <c r="M31" i="5"/>
  <c r="O31" i="5"/>
  <c r="N31" i="5"/>
  <c r="L31" i="5"/>
  <c r="G31" i="5"/>
  <c r="J31" i="5"/>
  <c r="I31" i="5"/>
  <c r="P17" i="5"/>
  <c r="P15" i="11" s="1"/>
  <c r="P26" i="5"/>
  <c r="P24" i="11" s="1"/>
  <c r="P23" i="5"/>
  <c r="P21" i="11" s="1"/>
  <c r="K20" i="5"/>
  <c r="K18" i="11" s="1"/>
  <c r="P22" i="5"/>
  <c r="P20" i="11" s="1"/>
  <c r="K27" i="5"/>
  <c r="K25" i="11" s="1"/>
  <c r="K23" i="5"/>
  <c r="K21" i="11" s="1"/>
  <c r="K21" i="5"/>
  <c r="K19" i="11" s="1"/>
  <c r="P20" i="5"/>
  <c r="P18" i="11" s="1"/>
  <c r="K28" i="5"/>
  <c r="K26" i="11" s="1"/>
  <c r="K19" i="5"/>
  <c r="K17" i="11" s="1"/>
  <c r="K29" i="5"/>
  <c r="K27" i="11" s="1"/>
  <c r="P24" i="5"/>
  <c r="P22" i="11" s="1"/>
  <c r="K30" i="5"/>
  <c r="K28" i="11" s="1"/>
  <c r="K26" i="5"/>
  <c r="K24" i="11" s="1"/>
  <c r="P18" i="5"/>
  <c r="P16" i="11" s="1"/>
  <c r="K17" i="5"/>
  <c r="K15" i="11" s="1"/>
  <c r="K22" i="5"/>
  <c r="K20" i="11" s="1"/>
  <c r="P27" i="5"/>
  <c r="P25" i="11" s="1"/>
  <c r="P25" i="5"/>
  <c r="P23" i="11" s="1"/>
  <c r="K24" i="5"/>
  <c r="K22" i="11" s="1"/>
  <c r="P30" i="5"/>
  <c r="P28" i="11" s="1"/>
  <c r="P29" i="5"/>
  <c r="P27" i="11" s="1"/>
  <c r="P21" i="5"/>
  <c r="P19" i="11" s="1"/>
  <c r="P19" i="5"/>
  <c r="P17" i="11" s="1"/>
  <c r="K25" i="5"/>
  <c r="K23" i="11" s="1"/>
  <c r="K18" i="5"/>
  <c r="K16" i="11" s="1"/>
  <c r="P28" i="5"/>
  <c r="P26" i="11" s="1"/>
  <c r="M39" i="5"/>
  <c r="N32" i="11"/>
  <c r="M32" i="11"/>
  <c r="L29" i="12"/>
  <c r="L30" i="12" s="1"/>
  <c r="L33" i="12" s="1"/>
  <c r="J33" i="11"/>
  <c r="G37" i="12"/>
  <c r="J34" i="11"/>
  <c r="H34" i="5"/>
  <c r="L36" i="11"/>
  <c r="H44" i="12"/>
  <c r="H45" i="12" s="1"/>
  <c r="H48" i="12" s="1"/>
  <c r="O32" i="11"/>
  <c r="G32" i="11"/>
  <c r="M33" i="11"/>
  <c r="N38" i="5"/>
  <c r="N33" i="11"/>
  <c r="J34" i="5"/>
  <c r="M34" i="11"/>
  <c r="G39" i="5"/>
  <c r="E35" i="5"/>
  <c r="C117" i="14" s="1"/>
  <c r="G33" i="11"/>
  <c r="N34" i="11"/>
  <c r="H36" i="11"/>
  <c r="G35" i="5"/>
  <c r="L44" i="12"/>
  <c r="L45" i="12" s="1"/>
  <c r="L48" i="12" s="1"/>
  <c r="P15" i="5"/>
  <c r="P13" i="11" s="1"/>
  <c r="B38" i="5"/>
  <c r="B120" i="14" s="1"/>
  <c r="I31" i="11"/>
  <c r="I34" i="5"/>
  <c r="H32" i="11"/>
  <c r="L37" i="5"/>
  <c r="O33" i="11"/>
  <c r="M35" i="11"/>
  <c r="E36" i="5"/>
  <c r="C118" i="14" s="1"/>
  <c r="C125" i="14"/>
  <c r="B14" i="11"/>
  <c r="B36" i="11" s="1"/>
  <c r="J11" i="6"/>
  <c r="C124" i="14"/>
  <c r="A9" i="11"/>
  <c r="A31" i="11" s="1"/>
  <c r="A34" i="5"/>
  <c r="A13" i="11"/>
  <c r="A35" i="11" s="1"/>
  <c r="A38" i="5"/>
  <c r="D127" i="14"/>
  <c r="D125" i="14"/>
  <c r="N37" i="5"/>
  <c r="M35" i="5"/>
  <c r="M37" i="5"/>
  <c r="H39" i="5"/>
  <c r="G9" i="11"/>
  <c r="E12" i="11"/>
  <c r="E34" i="11" s="1"/>
  <c r="J35" i="11"/>
  <c r="N35" i="11"/>
  <c r="G34" i="5"/>
  <c r="N35" i="5"/>
  <c r="L39" i="5"/>
  <c r="D123" i="14"/>
  <c r="B129" i="14"/>
  <c r="H9" i="11"/>
  <c r="L12" i="11"/>
  <c r="L34" i="11" s="1"/>
  <c r="N29" i="12"/>
  <c r="N30" i="12" s="1"/>
  <c r="N33" i="12" s="1"/>
  <c r="K11" i="5"/>
  <c r="O35" i="11"/>
  <c r="D36" i="5"/>
  <c r="D118" i="14" s="1"/>
  <c r="B132" i="14"/>
  <c r="L14" i="12"/>
  <c r="L15" i="12" s="1"/>
  <c r="L18" i="12" s="1"/>
  <c r="I44" i="12"/>
  <c r="I45" i="12" s="1"/>
  <c r="I48" i="12" s="1"/>
  <c r="O34" i="5"/>
  <c r="O38" i="5"/>
  <c r="B126" i="14"/>
  <c r="M14" i="12"/>
  <c r="M15" i="12" s="1"/>
  <c r="M18" i="12" s="1"/>
  <c r="H29" i="12"/>
  <c r="H30" i="12" s="1"/>
  <c r="H33" i="12" s="1"/>
  <c r="J44" i="12"/>
  <c r="J45" i="12" s="1"/>
  <c r="J48" i="12" s="1"/>
  <c r="N14" i="12"/>
  <c r="N15" i="12" s="1"/>
  <c r="N18" i="12" s="1"/>
  <c r="B101" i="14"/>
  <c r="L35" i="11"/>
  <c r="B34" i="5"/>
  <c r="B116" i="14" s="1"/>
  <c r="C128" i="14"/>
  <c r="J10" i="6"/>
  <c r="F40" i="12" s="1"/>
  <c r="H33" i="5"/>
  <c r="J33" i="5"/>
  <c r="H5" i="11"/>
  <c r="I5" i="11"/>
  <c r="J5" i="11"/>
  <c r="I33" i="5"/>
  <c r="L5" i="12"/>
  <c r="L5" i="11"/>
  <c r="L33" i="5"/>
  <c r="L5" i="5"/>
  <c r="Q5" i="5" s="1"/>
  <c r="D9" i="11"/>
  <c r="D31" i="11" s="1"/>
  <c r="D34" i="5"/>
  <c r="D116" i="14" s="1"/>
  <c r="A10" i="11"/>
  <c r="A32" i="11" s="1"/>
  <c r="A35" i="5"/>
  <c r="O31" i="11"/>
  <c r="G13" i="11"/>
  <c r="G35" i="11" s="1"/>
  <c r="K15" i="5"/>
  <c r="K13" i="11" s="1"/>
  <c r="G38" i="5"/>
  <c r="H13" i="11"/>
  <c r="H35" i="11" s="1"/>
  <c r="H38" i="5"/>
  <c r="C12" i="11"/>
  <c r="C34" i="11" s="1"/>
  <c r="C37" i="5"/>
  <c r="O37" i="5"/>
  <c r="O12" i="11"/>
  <c r="P14" i="5"/>
  <c r="K5" i="12"/>
  <c r="K5" i="11"/>
  <c r="P10" i="5"/>
  <c r="K33" i="5"/>
  <c r="N10" i="5"/>
  <c r="O10" i="5"/>
  <c r="M10" i="5"/>
  <c r="A11" i="11"/>
  <c r="A33" i="11" s="1"/>
  <c r="A36" i="5"/>
  <c r="I13" i="11"/>
  <c r="I35" i="11" s="1"/>
  <c r="I38" i="5"/>
  <c r="D130" i="14"/>
  <c r="B124" i="14"/>
  <c r="C11" i="11"/>
  <c r="C33" i="11" s="1"/>
  <c r="C36" i="5"/>
  <c r="C39" i="5"/>
  <c r="C14" i="11"/>
  <c r="C36" i="11" s="1"/>
  <c r="I35" i="5"/>
  <c r="I10" i="11"/>
  <c r="K12" i="5"/>
  <c r="K10" i="11" s="1"/>
  <c r="A12" i="11"/>
  <c r="A34" i="11" s="1"/>
  <c r="A37" i="5"/>
  <c r="B12" i="11"/>
  <c r="B34" i="11" s="1"/>
  <c r="B37" i="5"/>
  <c r="B119" i="14" s="1"/>
  <c r="C24" i="4"/>
  <c r="B109" i="14" s="1"/>
  <c r="C31" i="4"/>
  <c r="M14" i="11"/>
  <c r="M36" i="11" s="1"/>
  <c r="P16" i="5"/>
  <c r="C10" i="11"/>
  <c r="C32" i="11" s="1"/>
  <c r="C35" i="5"/>
  <c r="D126" i="14"/>
  <c r="D128" i="14"/>
  <c r="V6" i="5"/>
  <c r="H12" i="11"/>
  <c r="H34" i="11" s="1"/>
  <c r="H37" i="5"/>
  <c r="D14" i="11"/>
  <c r="D36" i="11" s="1"/>
  <c r="D39" i="5"/>
  <c r="D121" i="14" s="1"/>
  <c r="N14" i="11"/>
  <c r="N36" i="11" s="1"/>
  <c r="N39" i="5"/>
  <c r="J38" i="5"/>
  <c r="C122" i="14"/>
  <c r="B125" i="14"/>
  <c r="B130" i="14"/>
  <c r="D10" i="11"/>
  <c r="D32" i="11" s="1"/>
  <c r="D35" i="5"/>
  <c r="D117" i="14" s="1"/>
  <c r="G5" i="12"/>
  <c r="G5" i="11"/>
  <c r="G33" i="5"/>
  <c r="L9" i="11"/>
  <c r="L34" i="5"/>
  <c r="P11" i="5"/>
  <c r="E14" i="11"/>
  <c r="E36" i="11" s="1"/>
  <c r="E39" i="5"/>
  <c r="C121" i="14" s="1"/>
  <c r="D124" i="14"/>
  <c r="C9" i="11"/>
  <c r="C31" i="11" s="1"/>
  <c r="C34" i="5"/>
  <c r="B10" i="11"/>
  <c r="B32" i="11" s="1"/>
  <c r="B35" i="5"/>
  <c r="B117" i="14" s="1"/>
  <c r="C131" i="14"/>
  <c r="C38" i="5"/>
  <c r="C13" i="11"/>
  <c r="C35" i="11" s="1"/>
  <c r="D131" i="14"/>
  <c r="L10" i="11"/>
  <c r="L32" i="11" s="1"/>
  <c r="P12" i="5"/>
  <c r="I11" i="11"/>
  <c r="I33" i="11" s="1"/>
  <c r="I36" i="5"/>
  <c r="I12" i="11"/>
  <c r="I34" i="11" s="1"/>
  <c r="I37" i="5"/>
  <c r="O14" i="11"/>
  <c r="O36" i="11" s="1"/>
  <c r="O39" i="5"/>
  <c r="O35" i="5"/>
  <c r="H35" i="5"/>
  <c r="D38" i="5"/>
  <c r="D120" i="14" s="1"/>
  <c r="D13" i="11"/>
  <c r="D35" i="11" s="1"/>
  <c r="J36" i="5"/>
  <c r="A39" i="5"/>
  <c r="A14" i="11"/>
  <c r="A36" i="11" s="1"/>
  <c r="D129" i="14"/>
  <c r="E9" i="11"/>
  <c r="E31" i="11" s="1"/>
  <c r="E34" i="5"/>
  <c r="C116" i="14" s="1"/>
  <c r="N9" i="11"/>
  <c r="L11" i="11"/>
  <c r="L33" i="11" s="1"/>
  <c r="L36" i="5"/>
  <c r="P13" i="5"/>
  <c r="N34" i="5"/>
  <c r="L35" i="5"/>
  <c r="D37" i="5"/>
  <c r="D119" i="14" s="1"/>
  <c r="J10" i="11"/>
  <c r="J32" i="11" s="1"/>
  <c r="J35" i="5"/>
  <c r="H36" i="5"/>
  <c r="H11" i="11"/>
  <c r="G12" i="11"/>
  <c r="G34" i="11" s="1"/>
  <c r="G37" i="5"/>
  <c r="K14" i="5"/>
  <c r="K12" i="11" s="1"/>
  <c r="G14" i="11"/>
  <c r="G36" i="11" s="1"/>
  <c r="K16" i="5"/>
  <c r="K14" i="11" s="1"/>
  <c r="G36" i="5"/>
  <c r="O36" i="5"/>
  <c r="N36" i="5"/>
  <c r="M36" i="5"/>
  <c r="C126" i="14"/>
  <c r="M9" i="11"/>
  <c r="M34" i="5"/>
  <c r="B11" i="11"/>
  <c r="B33" i="11" s="1"/>
  <c r="B36" i="5"/>
  <c r="B118" i="14" s="1"/>
  <c r="K13" i="5"/>
  <c r="K11" i="11" s="1"/>
  <c r="B123" i="14"/>
  <c r="B127" i="14"/>
  <c r="B128" i="14"/>
  <c r="J31" i="11"/>
  <c r="I39" i="5"/>
  <c r="I14" i="11"/>
  <c r="I36" i="11" s="1"/>
  <c r="B122" i="14"/>
  <c r="D132" i="14"/>
  <c r="E38" i="5"/>
  <c r="C120" i="14" s="1"/>
  <c r="E13" i="11"/>
  <c r="E35" i="11" s="1"/>
  <c r="J39" i="5"/>
  <c r="J37" i="5"/>
  <c r="C132" i="14"/>
  <c r="D122" i="14"/>
  <c r="B131" i="14"/>
  <c r="C123" i="14"/>
  <c r="J14" i="11"/>
  <c r="J36" i="11" s="1"/>
  <c r="L38" i="5"/>
  <c r="M38" i="5"/>
  <c r="C127" i="14"/>
  <c r="C130" i="14"/>
  <c r="G38" i="12"/>
  <c r="G23" i="12"/>
  <c r="L8" i="12"/>
  <c r="I14" i="12"/>
  <c r="I15" i="12" s="1"/>
  <c r="I18" i="12" s="1"/>
  <c r="G14" i="12"/>
  <c r="G15" i="12" s="1"/>
  <c r="H14" i="12"/>
  <c r="H15" i="12" s="1"/>
  <c r="H18" i="12" s="1"/>
  <c r="G24" i="12"/>
  <c r="G39" i="12"/>
  <c r="L9" i="12"/>
  <c r="L7" i="12" s="1"/>
  <c r="J29" i="12"/>
  <c r="J30" i="12" s="1"/>
  <c r="J33" i="12" s="1"/>
  <c r="G29" i="12"/>
  <c r="G30" i="12" s="1"/>
  <c r="O29" i="12"/>
  <c r="O30" i="12" s="1"/>
  <c r="O33" i="12" s="1"/>
  <c r="O51" i="12" s="1"/>
  <c r="N44" i="12"/>
  <c r="N45" i="12" s="1"/>
  <c r="N48" i="12" s="1"/>
  <c r="M44" i="12"/>
  <c r="M45" i="12" s="1"/>
  <c r="M48" i="12" s="1"/>
  <c r="K37" i="11" l="1"/>
  <c r="P47" i="11"/>
  <c r="P44" i="11"/>
  <c r="P39" i="11"/>
  <c r="J51" i="11"/>
  <c r="P41" i="5"/>
  <c r="K49" i="5"/>
  <c r="P38" i="11"/>
  <c r="K46" i="11"/>
  <c r="K39" i="11"/>
  <c r="K38" i="11"/>
  <c r="K49" i="11"/>
  <c r="K47" i="11"/>
  <c r="P52" i="5"/>
  <c r="P44" i="5"/>
  <c r="P49" i="5"/>
  <c r="K42" i="5"/>
  <c r="P53" i="5"/>
  <c r="K52" i="5"/>
  <c r="K44" i="5"/>
  <c r="K47" i="5"/>
  <c r="K40" i="11"/>
  <c r="K45" i="5"/>
  <c r="K50" i="5"/>
  <c r="K45" i="11"/>
  <c r="P42" i="11"/>
  <c r="K44" i="11"/>
  <c r="K50" i="11"/>
  <c r="K43" i="11"/>
  <c r="P42" i="5"/>
  <c r="K53" i="5"/>
  <c r="P41" i="11"/>
  <c r="P46" i="11"/>
  <c r="K42" i="11"/>
  <c r="P45" i="11"/>
  <c r="P37" i="11"/>
  <c r="P50" i="11"/>
  <c r="P49" i="11"/>
  <c r="I29" i="11"/>
  <c r="N29" i="11"/>
  <c r="G31" i="11"/>
  <c r="G51" i="11" s="1"/>
  <c r="G29" i="11"/>
  <c r="O34" i="11"/>
  <c r="O51" i="11" s="1"/>
  <c r="O29" i="11"/>
  <c r="H31" i="11"/>
  <c r="H29" i="11"/>
  <c r="J29" i="11"/>
  <c r="L29" i="11"/>
  <c r="M29" i="11"/>
  <c r="K41" i="5"/>
  <c r="K43" i="5"/>
  <c r="K40" i="5"/>
  <c r="P50" i="5"/>
  <c r="P40" i="5"/>
  <c r="P47" i="5"/>
  <c r="K48" i="5"/>
  <c r="K51" i="5"/>
  <c r="P51" i="5"/>
  <c r="P48" i="5"/>
  <c r="P43" i="5"/>
  <c r="K46" i="5"/>
  <c r="P46" i="5"/>
  <c r="P45" i="5"/>
  <c r="K31" i="5"/>
  <c r="K9" i="11"/>
  <c r="K29" i="11" s="1"/>
  <c r="P31" i="5"/>
  <c r="P32" i="11"/>
  <c r="L51" i="12"/>
  <c r="M51" i="12"/>
  <c r="J51" i="12"/>
  <c r="P39" i="5"/>
  <c r="F121" i="14" s="1"/>
  <c r="N51" i="12"/>
  <c r="P45" i="12"/>
  <c r="P48" i="12" s="1"/>
  <c r="E15" i="4" s="1"/>
  <c r="D104" i="14" s="1"/>
  <c r="P37" i="5"/>
  <c r="F119" i="14" s="1"/>
  <c r="I51" i="12"/>
  <c r="K34" i="5"/>
  <c r="E116" i="14" s="1"/>
  <c r="K34" i="11"/>
  <c r="H51" i="12"/>
  <c r="K39" i="5"/>
  <c r="E121" i="14" s="1"/>
  <c r="K36" i="5"/>
  <c r="E118" i="14" s="1"/>
  <c r="P34" i="5"/>
  <c r="F122" i="14"/>
  <c r="P33" i="11"/>
  <c r="F126" i="14"/>
  <c r="E125" i="14"/>
  <c r="E124" i="14"/>
  <c r="E131" i="14"/>
  <c r="P36" i="11"/>
  <c r="E126" i="14"/>
  <c r="E132" i="14"/>
  <c r="E123" i="14"/>
  <c r="E130" i="14"/>
  <c r="P30" i="12"/>
  <c r="P33" i="12" s="1"/>
  <c r="E13" i="4" s="1"/>
  <c r="D103" i="14" s="1"/>
  <c r="K45" i="12"/>
  <c r="K48" i="12" s="1"/>
  <c r="D15" i="4" s="1"/>
  <c r="C104" i="14" s="1"/>
  <c r="K37" i="5"/>
  <c r="E119" i="14" s="1"/>
  <c r="K35" i="5"/>
  <c r="E117" i="14" s="1"/>
  <c r="P35" i="11"/>
  <c r="F129" i="14"/>
  <c r="F125" i="14"/>
  <c r="E127" i="14"/>
  <c r="F132" i="14"/>
  <c r="F131" i="14"/>
  <c r="P35" i="5"/>
  <c r="F117" i="14" s="1"/>
  <c r="B7" i="5"/>
  <c r="G7" i="5" s="1"/>
  <c r="E129" i="14"/>
  <c r="P38" i="5"/>
  <c r="F120" i="14" s="1"/>
  <c r="P36" i="5"/>
  <c r="F118" i="14" s="1"/>
  <c r="F124" i="14"/>
  <c r="B8" i="5"/>
  <c r="G8" i="5" s="1"/>
  <c r="F127" i="14"/>
  <c r="K36" i="11"/>
  <c r="Q8" i="5"/>
  <c r="F10" i="12"/>
  <c r="P15" i="12"/>
  <c r="P18" i="12" s="1"/>
  <c r="E17" i="4" s="1"/>
  <c r="D105" i="14" s="1"/>
  <c r="K38" i="5"/>
  <c r="E120" i="14" s="1"/>
  <c r="G10" i="12"/>
  <c r="G40" i="12" s="1"/>
  <c r="J41" i="12" s="1"/>
  <c r="F25" i="12"/>
  <c r="K35" i="11"/>
  <c r="F123" i="14"/>
  <c r="F130" i="14"/>
  <c r="G33" i="12"/>
  <c r="K30" i="12"/>
  <c r="K33" i="12" s="1"/>
  <c r="D13" i="4" s="1"/>
  <c r="C103" i="14" s="1"/>
  <c r="L39" i="12"/>
  <c r="L24" i="12"/>
  <c r="Q9" i="12"/>
  <c r="Q7" i="12" s="1"/>
  <c r="Q22" i="12" s="1"/>
  <c r="L22" i="12"/>
  <c r="L37" i="12"/>
  <c r="G18" i="12"/>
  <c r="K15" i="12"/>
  <c r="K18" i="12" s="1"/>
  <c r="L38" i="12"/>
  <c r="L23" i="12"/>
  <c r="Q8" i="12"/>
  <c r="M31" i="11"/>
  <c r="M51" i="11" s="1"/>
  <c r="H33" i="11"/>
  <c r="P11" i="11"/>
  <c r="N31" i="11"/>
  <c r="N51" i="11" s="1"/>
  <c r="P10" i="11"/>
  <c r="P9" i="11"/>
  <c r="L31" i="11"/>
  <c r="L51" i="11" s="1"/>
  <c r="AA6" i="5"/>
  <c r="V5" i="5"/>
  <c r="P14" i="11"/>
  <c r="I32" i="11"/>
  <c r="I51" i="11" s="1"/>
  <c r="M5" i="12"/>
  <c r="M5" i="11"/>
  <c r="M33" i="5"/>
  <c r="O5" i="12"/>
  <c r="O33" i="5"/>
  <c r="O5" i="11"/>
  <c r="N5" i="12"/>
  <c r="N5" i="11"/>
  <c r="N33" i="5"/>
  <c r="P5" i="12"/>
  <c r="R10" i="5"/>
  <c r="Q10" i="5"/>
  <c r="T10" i="5"/>
  <c r="U10" i="5"/>
  <c r="P33" i="5"/>
  <c r="S10" i="5"/>
  <c r="P5" i="11"/>
  <c r="P12" i="11"/>
  <c r="H51" i="11" l="1"/>
  <c r="P34" i="11"/>
  <c r="F116" i="14"/>
  <c r="P54" i="5"/>
  <c r="C136" i="14" s="1"/>
  <c r="H54" i="5"/>
  <c r="I54" i="5"/>
  <c r="J54" i="5"/>
  <c r="C74" i="14" s="1"/>
  <c r="G54" i="5"/>
  <c r="O54" i="5"/>
  <c r="D74" i="14" s="1"/>
  <c r="L54" i="5"/>
  <c r="M54" i="5"/>
  <c r="N54" i="5"/>
  <c r="K31" i="11"/>
  <c r="P29" i="11"/>
  <c r="L8" i="5"/>
  <c r="P51" i="12"/>
  <c r="K54" i="5"/>
  <c r="E122" i="14"/>
  <c r="G25" i="12"/>
  <c r="H26" i="12" s="1"/>
  <c r="L10" i="12"/>
  <c r="L25" i="12" s="1"/>
  <c r="N26" i="12" s="1"/>
  <c r="L7" i="5"/>
  <c r="Q7" i="5" s="1"/>
  <c r="K11" i="12"/>
  <c r="I11" i="12"/>
  <c r="J11" i="12"/>
  <c r="H11" i="12"/>
  <c r="G11" i="12"/>
  <c r="H41" i="12"/>
  <c r="K41" i="12"/>
  <c r="K32" i="11"/>
  <c r="B136" i="14" s="1"/>
  <c r="K33" i="11"/>
  <c r="G41" i="12"/>
  <c r="V8" i="5"/>
  <c r="I41" i="12"/>
  <c r="G51" i="12"/>
  <c r="Q37" i="12"/>
  <c r="S5" i="12"/>
  <c r="S33" i="5"/>
  <c r="S5" i="11"/>
  <c r="U5" i="12"/>
  <c r="U5" i="11"/>
  <c r="Z10" i="5"/>
  <c r="Y10" i="5"/>
  <c r="X10" i="5"/>
  <c r="U33" i="5"/>
  <c r="V10" i="5"/>
  <c r="W10" i="5"/>
  <c r="T5" i="12"/>
  <c r="T5" i="11"/>
  <c r="T33" i="5"/>
  <c r="Q5" i="12"/>
  <c r="Q5" i="11"/>
  <c r="Q33" i="5"/>
  <c r="R5" i="11"/>
  <c r="R5" i="12"/>
  <c r="R33" i="5"/>
  <c r="AF6" i="5"/>
  <c r="AA5" i="5"/>
  <c r="P31" i="11"/>
  <c r="F128" i="14"/>
  <c r="E128" i="14"/>
  <c r="E20" i="4"/>
  <c r="Q38" i="12"/>
  <c r="Q23" i="12"/>
  <c r="V8" i="12"/>
  <c r="K51" i="12"/>
  <c r="D17" i="4"/>
  <c r="Q24" i="12"/>
  <c r="Q39" i="12"/>
  <c r="V9" i="12"/>
  <c r="P11" i="12" l="1"/>
  <c r="P51" i="11"/>
  <c r="E8" i="4" s="1"/>
  <c r="C137" i="14"/>
  <c r="K51" i="11"/>
  <c r="D8" i="4" s="1"/>
  <c r="E5" i="4"/>
  <c r="C145" i="14"/>
  <c r="C141" i="14"/>
  <c r="C138" i="14"/>
  <c r="C144" i="14"/>
  <c r="C146" i="14"/>
  <c r="C142" i="14"/>
  <c r="C140" i="14"/>
  <c r="C143" i="14"/>
  <c r="C139" i="14"/>
  <c r="D5" i="4"/>
  <c r="B138" i="14"/>
  <c r="B142" i="14"/>
  <c r="B144" i="14"/>
  <c r="B145" i="14"/>
  <c r="B140" i="14"/>
  <c r="B146" i="14"/>
  <c r="B141" i="14"/>
  <c r="B143" i="14"/>
  <c r="B139" i="14"/>
  <c r="B137" i="14"/>
  <c r="L40" i="12"/>
  <c r="Q10" i="12"/>
  <c r="O11" i="12"/>
  <c r="M11" i="12"/>
  <c r="K26" i="12"/>
  <c r="G26" i="12"/>
  <c r="J26" i="12"/>
  <c r="Q17" i="5"/>
  <c r="S23" i="5"/>
  <c r="Q22" i="5"/>
  <c r="T23" i="5"/>
  <c r="S26" i="5"/>
  <c r="Q23" i="5"/>
  <c r="R17" i="5"/>
  <c r="T17" i="5"/>
  <c r="R20" i="5"/>
  <c r="S20" i="5"/>
  <c r="T22" i="5"/>
  <c r="Q26" i="5"/>
  <c r="S22" i="5"/>
  <c r="Q18" i="5"/>
  <c r="T26" i="5"/>
  <c r="R23" i="5"/>
  <c r="S17" i="5"/>
  <c r="T18" i="5"/>
  <c r="R22" i="5"/>
  <c r="T20" i="5"/>
  <c r="R26" i="5"/>
  <c r="T24" i="5"/>
  <c r="S29" i="5"/>
  <c r="S27" i="5"/>
  <c r="Q19" i="5"/>
  <c r="R30" i="5"/>
  <c r="R18" i="5"/>
  <c r="T29" i="5"/>
  <c r="R27" i="5"/>
  <c r="T19" i="5"/>
  <c r="T30" i="5"/>
  <c r="Q20" i="5"/>
  <c r="Q29" i="5"/>
  <c r="T27" i="5"/>
  <c r="R19" i="5"/>
  <c r="Q30" i="5"/>
  <c r="R24" i="5"/>
  <c r="Q21" i="5"/>
  <c r="S28" i="5"/>
  <c r="S19" i="5"/>
  <c r="S30" i="5"/>
  <c r="S24" i="5"/>
  <c r="S21" i="5"/>
  <c r="T28" i="5"/>
  <c r="R25" i="5"/>
  <c r="Q24" i="5"/>
  <c r="T21" i="5"/>
  <c r="R28" i="5"/>
  <c r="S25" i="5"/>
  <c r="S18" i="5"/>
  <c r="R21" i="5"/>
  <c r="Q28" i="5"/>
  <c r="Q25" i="5"/>
  <c r="R29" i="5"/>
  <c r="Q27" i="5"/>
  <c r="T25" i="5"/>
  <c r="I26" i="12"/>
  <c r="P26" i="12"/>
  <c r="N11" i="12"/>
  <c r="S12" i="5"/>
  <c r="T15" i="5"/>
  <c r="T13" i="11" s="1"/>
  <c r="T35" i="11" s="1"/>
  <c r="R14" i="5"/>
  <c r="R37" i="5" s="1"/>
  <c r="S16" i="5"/>
  <c r="S14" i="11" s="1"/>
  <c r="S36" i="11" s="1"/>
  <c r="R12" i="5"/>
  <c r="R10" i="11" s="1"/>
  <c r="R32" i="11" s="1"/>
  <c r="T14" i="5"/>
  <c r="T12" i="11" s="1"/>
  <c r="T34" i="11" s="1"/>
  <c r="L11" i="12"/>
  <c r="S11" i="12" s="1"/>
  <c r="L26" i="12"/>
  <c r="Q14" i="5"/>
  <c r="T13" i="5"/>
  <c r="Q15" i="5"/>
  <c r="Q13" i="11" s="1"/>
  <c r="Q35" i="11" s="1"/>
  <c r="V7" i="5"/>
  <c r="T16" i="5"/>
  <c r="Q16" i="5"/>
  <c r="Q14" i="11" s="1"/>
  <c r="Q36" i="11" s="1"/>
  <c r="T11" i="5"/>
  <c r="R11" i="5"/>
  <c r="Q12" i="5"/>
  <c r="S14" i="5"/>
  <c r="S11" i="5"/>
  <c r="Q11" i="5"/>
  <c r="Q13" i="5"/>
  <c r="S15" i="5"/>
  <c r="S38" i="5" s="1"/>
  <c r="R13" i="5"/>
  <c r="R36" i="5" s="1"/>
  <c r="T12" i="5"/>
  <c r="T10" i="11" s="1"/>
  <c r="T32" i="11" s="1"/>
  <c r="R15" i="5"/>
  <c r="R13" i="11" s="1"/>
  <c r="R35" i="11" s="1"/>
  <c r="R16" i="5"/>
  <c r="S13" i="5"/>
  <c r="C105" i="14"/>
  <c r="D6" i="4"/>
  <c r="M26" i="12"/>
  <c r="D106" i="14"/>
  <c r="D60" i="15"/>
  <c r="Q32" i="15" s="1"/>
  <c r="O26" i="12"/>
  <c r="E21" i="4"/>
  <c r="D107" i="14" s="1"/>
  <c r="N41" i="12"/>
  <c r="Q5" i="15"/>
  <c r="Q10" i="15" s="1"/>
  <c r="D22" i="15"/>
  <c r="C75" i="14"/>
  <c r="D21" i="15"/>
  <c r="P5" i="15"/>
  <c r="P10" i="15" s="1"/>
  <c r="AK6" i="5"/>
  <c r="AF5" i="5"/>
  <c r="O41" i="12"/>
  <c r="M41" i="12"/>
  <c r="P41" i="12"/>
  <c r="L41" i="12"/>
  <c r="AA8" i="5"/>
  <c r="AA7" i="5"/>
  <c r="V24" i="12"/>
  <c r="V39" i="12"/>
  <c r="AA9" i="12"/>
  <c r="V7" i="12"/>
  <c r="D20" i="4"/>
  <c r="V23" i="12"/>
  <c r="V38" i="12"/>
  <c r="AA8" i="12"/>
  <c r="W5" i="12"/>
  <c r="W33" i="5"/>
  <c r="W5" i="11"/>
  <c r="V5" i="12"/>
  <c r="V5" i="11"/>
  <c r="V33" i="5"/>
  <c r="X5" i="12"/>
  <c r="X5" i="11"/>
  <c r="X33" i="5"/>
  <c r="Y5" i="12"/>
  <c r="Y5" i="11"/>
  <c r="Y33" i="5"/>
  <c r="Z5" i="11"/>
  <c r="Z5" i="12"/>
  <c r="AE10" i="5"/>
  <c r="AB10" i="5"/>
  <c r="AD10" i="5"/>
  <c r="Z33" i="5"/>
  <c r="AC10" i="5"/>
  <c r="AA10" i="5"/>
  <c r="Q40" i="12"/>
  <c r="Q25" i="12"/>
  <c r="S26" i="12" s="1"/>
  <c r="V10" i="12"/>
  <c r="Q50" i="5" l="1"/>
  <c r="Q25" i="11"/>
  <c r="Q47" i="11" s="1"/>
  <c r="T44" i="5"/>
  <c r="T19" i="11"/>
  <c r="T41" i="11" s="1"/>
  <c r="S51" i="5"/>
  <c r="S26" i="11"/>
  <c r="S48" i="11" s="1"/>
  <c r="T28" i="11"/>
  <c r="T50" i="11" s="1"/>
  <c r="T53" i="5"/>
  <c r="S52" i="5"/>
  <c r="S27" i="11"/>
  <c r="S49" i="11" s="1"/>
  <c r="T49" i="5"/>
  <c r="T24" i="11"/>
  <c r="T46" i="11" s="1"/>
  <c r="R40" i="5"/>
  <c r="R15" i="11"/>
  <c r="R37" i="11" s="1"/>
  <c r="Q48" i="5"/>
  <c r="Q23" i="11"/>
  <c r="Q45" i="11" s="1"/>
  <c r="R48" i="5"/>
  <c r="R23" i="11"/>
  <c r="R45" i="11" s="1"/>
  <c r="R47" i="5"/>
  <c r="R22" i="11"/>
  <c r="R44" i="11" s="1"/>
  <c r="R50" i="5"/>
  <c r="R25" i="11"/>
  <c r="R47" i="11" s="1"/>
  <c r="R49" i="5"/>
  <c r="R24" i="11"/>
  <c r="R46" i="11" s="1"/>
  <c r="S45" i="5"/>
  <c r="S20" i="11"/>
  <c r="S42" i="11" s="1"/>
  <c r="S49" i="5"/>
  <c r="S24" i="11"/>
  <c r="S46" i="11" s="1"/>
  <c r="Q28" i="11"/>
  <c r="Q50" i="11" s="1"/>
  <c r="Q53" i="5"/>
  <c r="R44" i="5"/>
  <c r="R19" i="11"/>
  <c r="R41" i="11" s="1"/>
  <c r="S44" i="5"/>
  <c r="S19" i="11"/>
  <c r="S41" i="11" s="1"/>
  <c r="R42" i="5"/>
  <c r="R17" i="11"/>
  <c r="R39" i="11" s="1"/>
  <c r="R41" i="5"/>
  <c r="R16" i="11"/>
  <c r="R38" i="11" s="1"/>
  <c r="R45" i="5"/>
  <c r="R20" i="11"/>
  <c r="R42" i="11" s="1"/>
  <c r="T45" i="5"/>
  <c r="T20" i="11"/>
  <c r="T42" i="11" s="1"/>
  <c r="Q45" i="5"/>
  <c r="Q20" i="11"/>
  <c r="Q42" i="11" s="1"/>
  <c r="R52" i="5"/>
  <c r="R27" i="11"/>
  <c r="R49" i="11" s="1"/>
  <c r="Q47" i="5"/>
  <c r="Q22" i="11"/>
  <c r="Q44" i="11" s="1"/>
  <c r="Q44" i="5"/>
  <c r="Q19" i="11"/>
  <c r="Q41" i="11" s="1"/>
  <c r="T42" i="5"/>
  <c r="T17" i="11"/>
  <c r="T39" i="11" s="1"/>
  <c r="T47" i="5"/>
  <c r="T22" i="11"/>
  <c r="T44" i="11" s="1"/>
  <c r="Q41" i="5"/>
  <c r="Q16" i="11"/>
  <c r="Q38" i="11" s="1"/>
  <c r="Q46" i="5"/>
  <c r="Q21" i="11"/>
  <c r="Q43" i="11" s="1"/>
  <c r="S41" i="5"/>
  <c r="S16" i="11"/>
  <c r="S38" i="11" s="1"/>
  <c r="S47" i="5"/>
  <c r="S22" i="11"/>
  <c r="S44" i="11" s="1"/>
  <c r="T50" i="5"/>
  <c r="T25" i="11"/>
  <c r="T47" i="11" s="1"/>
  <c r="R28" i="11"/>
  <c r="R50" i="11" s="1"/>
  <c r="R53" i="5"/>
  <c r="T41" i="5"/>
  <c r="T16" i="11"/>
  <c r="T38" i="11" s="1"/>
  <c r="S43" i="5"/>
  <c r="S18" i="11"/>
  <c r="S40" i="11" s="1"/>
  <c r="S46" i="5"/>
  <c r="S21" i="11"/>
  <c r="S43" i="11" s="1"/>
  <c r="S39" i="5"/>
  <c r="S48" i="5"/>
  <c r="S23" i="11"/>
  <c r="S45" i="11" s="1"/>
  <c r="S28" i="11"/>
  <c r="S50" i="11" s="1"/>
  <c r="S53" i="5"/>
  <c r="Q52" i="5"/>
  <c r="Q27" i="11"/>
  <c r="Q49" i="11" s="1"/>
  <c r="Q42" i="5"/>
  <c r="Q17" i="11"/>
  <c r="Q39" i="11" s="1"/>
  <c r="S40" i="5"/>
  <c r="S15" i="11"/>
  <c r="S37" i="11" s="1"/>
  <c r="R43" i="5"/>
  <c r="R18" i="11"/>
  <c r="R40" i="11" s="1"/>
  <c r="Q40" i="5"/>
  <c r="Q15" i="11"/>
  <c r="Q37" i="11" s="1"/>
  <c r="Q51" i="5"/>
  <c r="Q26" i="11"/>
  <c r="Q48" i="11" s="1"/>
  <c r="T51" i="5"/>
  <c r="T26" i="11"/>
  <c r="T48" i="11" s="1"/>
  <c r="T52" i="5"/>
  <c r="T27" i="11"/>
  <c r="T49" i="11" s="1"/>
  <c r="T43" i="5"/>
  <c r="T18" i="11"/>
  <c r="T40" i="11" s="1"/>
  <c r="Q49" i="5"/>
  <c r="Q24" i="11"/>
  <c r="Q46" i="11" s="1"/>
  <c r="T46" i="5"/>
  <c r="T21" i="11"/>
  <c r="T43" i="11" s="1"/>
  <c r="T48" i="5"/>
  <c r="T23" i="11"/>
  <c r="T45" i="11" s="1"/>
  <c r="R51" i="5"/>
  <c r="R26" i="11"/>
  <c r="R48" i="11" s="1"/>
  <c r="S42" i="5"/>
  <c r="S17" i="11"/>
  <c r="S39" i="11" s="1"/>
  <c r="Q43" i="5"/>
  <c r="Q18" i="11"/>
  <c r="Q40" i="11" s="1"/>
  <c r="S50" i="5"/>
  <c r="S25" i="11"/>
  <c r="S47" i="11" s="1"/>
  <c r="R46" i="5"/>
  <c r="R21" i="11"/>
  <c r="R43" i="11" s="1"/>
  <c r="T40" i="5"/>
  <c r="T15" i="11"/>
  <c r="T37" i="11" s="1"/>
  <c r="U18" i="5"/>
  <c r="U24" i="5"/>
  <c r="T34" i="5"/>
  <c r="T31" i="5"/>
  <c r="S31" i="5"/>
  <c r="Q31" i="5"/>
  <c r="R31" i="5"/>
  <c r="U27" i="5"/>
  <c r="U17" i="5"/>
  <c r="U23" i="5"/>
  <c r="U25" i="5"/>
  <c r="U28" i="5"/>
  <c r="U26" i="11" s="1"/>
  <c r="U30" i="5"/>
  <c r="U28" i="11" s="1"/>
  <c r="U26" i="5"/>
  <c r="U24" i="11" s="1"/>
  <c r="U22" i="5"/>
  <c r="U20" i="11" s="1"/>
  <c r="U29" i="5"/>
  <c r="U27" i="11" s="1"/>
  <c r="U19" i="5"/>
  <c r="U17" i="11" s="1"/>
  <c r="U21" i="5"/>
  <c r="U19" i="11" s="1"/>
  <c r="U20" i="5"/>
  <c r="U18" i="11" s="1"/>
  <c r="R38" i="5"/>
  <c r="V11" i="12"/>
  <c r="R11" i="11"/>
  <c r="R33" i="11" s="1"/>
  <c r="U11" i="12"/>
  <c r="T11" i="12"/>
  <c r="T9" i="11"/>
  <c r="Q11" i="12"/>
  <c r="U14" i="12" s="1"/>
  <c r="R14" i="12" s="1"/>
  <c r="R15" i="12" s="1"/>
  <c r="R18" i="12" s="1"/>
  <c r="Q39" i="5"/>
  <c r="R35" i="5"/>
  <c r="U12" i="5"/>
  <c r="U10" i="11" s="1"/>
  <c r="T35" i="5"/>
  <c r="T38" i="5"/>
  <c r="Q38" i="5"/>
  <c r="R12" i="11"/>
  <c r="R34" i="11" s="1"/>
  <c r="S41" i="12"/>
  <c r="U13" i="5"/>
  <c r="X13" i="5" s="1"/>
  <c r="S10" i="11"/>
  <c r="S32" i="11" s="1"/>
  <c r="S35" i="5"/>
  <c r="U15" i="5"/>
  <c r="U13" i="11" s="1"/>
  <c r="S13" i="11"/>
  <c r="S35" i="11" s="1"/>
  <c r="U35" i="11" s="1"/>
  <c r="T26" i="12"/>
  <c r="Q10" i="11"/>
  <c r="Q32" i="11" s="1"/>
  <c r="Q35" i="5"/>
  <c r="R9" i="11"/>
  <c r="R34" i="5"/>
  <c r="T14" i="11"/>
  <c r="T36" i="11" s="1"/>
  <c r="T39" i="5"/>
  <c r="T11" i="11"/>
  <c r="T33" i="11" s="1"/>
  <c r="T36" i="5"/>
  <c r="Q26" i="12"/>
  <c r="U29" i="12" s="1"/>
  <c r="S29" i="12" s="1"/>
  <c r="S30" i="12" s="1"/>
  <c r="S33" i="12" s="1"/>
  <c r="S11" i="11"/>
  <c r="S33" i="11" s="1"/>
  <c r="S36" i="5"/>
  <c r="Q11" i="11"/>
  <c r="Q33" i="11" s="1"/>
  <c r="Q36" i="5"/>
  <c r="U26" i="12"/>
  <c r="R41" i="12"/>
  <c r="R11" i="12"/>
  <c r="U14" i="5"/>
  <c r="V14" i="5" s="1"/>
  <c r="V12" i="11" s="1"/>
  <c r="V34" i="11" s="1"/>
  <c r="T37" i="5"/>
  <c r="U16" i="5"/>
  <c r="R39" i="5"/>
  <c r="R14" i="11"/>
  <c r="R36" i="11" s="1"/>
  <c r="Q9" i="11"/>
  <c r="Q34" i="5"/>
  <c r="U11" i="5"/>
  <c r="G132" i="14"/>
  <c r="Q37" i="5"/>
  <c r="Q12" i="11"/>
  <c r="Q34" i="11" s="1"/>
  <c r="S9" i="11"/>
  <c r="S34" i="5"/>
  <c r="S37" i="5"/>
  <c r="S12" i="11"/>
  <c r="S34" i="11" s="1"/>
  <c r="E16" i="4"/>
  <c r="C67" i="14"/>
  <c r="C68" i="14" s="1"/>
  <c r="D67" i="14"/>
  <c r="E14" i="4"/>
  <c r="D10" i="4"/>
  <c r="D47" i="15" s="1"/>
  <c r="P30" i="15" s="1"/>
  <c r="E10" i="4"/>
  <c r="D48" i="15" s="1"/>
  <c r="Q30" i="15" s="1"/>
  <c r="Z11" i="12"/>
  <c r="T41" i="12"/>
  <c r="Q41" i="12"/>
  <c r="U44" i="12" s="1"/>
  <c r="R44" i="12" s="1"/>
  <c r="R45" i="12" s="1"/>
  <c r="R48" i="12" s="1"/>
  <c r="R26" i="12"/>
  <c r="X11" i="12"/>
  <c r="Q4" i="15"/>
  <c r="D37" i="15"/>
  <c r="Q28" i="15" s="1"/>
  <c r="D99" i="14"/>
  <c r="E18" i="4"/>
  <c r="W11" i="12"/>
  <c r="U41" i="12"/>
  <c r="D59" i="15"/>
  <c r="P32" i="15" s="1"/>
  <c r="C106" i="14"/>
  <c r="E6" i="4"/>
  <c r="Y11" i="12"/>
  <c r="D42" i="15"/>
  <c r="P29" i="15" s="1"/>
  <c r="C100" i="14"/>
  <c r="D16" i="4"/>
  <c r="D36" i="15"/>
  <c r="P28" i="15" s="1"/>
  <c r="C99" i="14"/>
  <c r="P4" i="15"/>
  <c r="D14" i="4"/>
  <c r="D18" i="4"/>
  <c r="D43" i="15"/>
  <c r="Q29" i="15" s="1"/>
  <c r="D100" i="14"/>
  <c r="D27" i="15" a="1"/>
  <c r="D27" i="15" s="1"/>
  <c r="D70" i="15" a="1"/>
  <c r="D70" i="15" s="1"/>
  <c r="P38" i="15" s="1"/>
  <c r="P43" i="15" s="1"/>
  <c r="P21" i="15"/>
  <c r="D28" i="15" a="1"/>
  <c r="D28" i="15" s="1"/>
  <c r="D21" i="4"/>
  <c r="C107" i="14" s="1"/>
  <c r="AF7" i="5"/>
  <c r="AF8" i="5"/>
  <c r="AP6" i="5"/>
  <c r="AK5" i="5"/>
  <c r="V25" i="12"/>
  <c r="V40" i="12"/>
  <c r="AA10" i="12"/>
  <c r="AA5" i="11"/>
  <c r="AA5" i="12"/>
  <c r="AA33" i="5"/>
  <c r="AC5" i="12"/>
  <c r="AC5" i="11"/>
  <c r="AC33" i="5"/>
  <c r="AD5" i="11"/>
  <c r="AD5" i="12"/>
  <c r="AD33" i="5"/>
  <c r="AB5" i="11"/>
  <c r="AB5" i="12"/>
  <c r="AB33" i="5"/>
  <c r="AE5" i="12"/>
  <c r="AE5" i="11"/>
  <c r="AE33" i="5"/>
  <c r="AH10" i="5"/>
  <c r="AG10" i="5"/>
  <c r="AF10" i="5"/>
  <c r="AJ10" i="5"/>
  <c r="AI10" i="5"/>
  <c r="AA38" i="12"/>
  <c r="AA23" i="12"/>
  <c r="AF8" i="12"/>
  <c r="V37" i="12"/>
  <c r="V22" i="12"/>
  <c r="AA39" i="12"/>
  <c r="AA24" i="12"/>
  <c r="AF9" i="12"/>
  <c r="AA7" i="12"/>
  <c r="U49" i="5" l="1"/>
  <c r="U44" i="11"/>
  <c r="U45" i="11"/>
  <c r="U37" i="11"/>
  <c r="U41" i="5"/>
  <c r="U47" i="5"/>
  <c r="U44" i="5"/>
  <c r="U48" i="5"/>
  <c r="U43" i="5"/>
  <c r="U40" i="5"/>
  <c r="U52" i="5"/>
  <c r="U42" i="5"/>
  <c r="U45" i="5"/>
  <c r="U46" i="5"/>
  <c r="Y23" i="5"/>
  <c r="U21" i="11"/>
  <c r="U42" i="11"/>
  <c r="U46" i="11"/>
  <c r="U38" i="11"/>
  <c r="U50" i="11"/>
  <c r="V24" i="5"/>
  <c r="U22" i="11"/>
  <c r="U40" i="11"/>
  <c r="U51" i="5"/>
  <c r="X17" i="5"/>
  <c r="U15" i="11"/>
  <c r="X18" i="5"/>
  <c r="U16" i="11"/>
  <c r="U43" i="11"/>
  <c r="U41" i="11"/>
  <c r="U47" i="11"/>
  <c r="U49" i="11"/>
  <c r="U53" i="5"/>
  <c r="Y25" i="5"/>
  <c r="U23" i="11"/>
  <c r="X27" i="5"/>
  <c r="U25" i="11"/>
  <c r="U48" i="11"/>
  <c r="U39" i="11"/>
  <c r="U50" i="5"/>
  <c r="S29" i="11"/>
  <c r="R29" i="11"/>
  <c r="Q29" i="11"/>
  <c r="T31" i="11"/>
  <c r="T51" i="11" s="1"/>
  <c r="T29" i="11"/>
  <c r="W18" i="5"/>
  <c r="V18" i="5"/>
  <c r="Y18" i="5"/>
  <c r="Y16" i="11" s="1"/>
  <c r="Y38" i="11" s="1"/>
  <c r="Y24" i="5"/>
  <c r="X24" i="5"/>
  <c r="W24" i="5"/>
  <c r="V17" i="5"/>
  <c r="Y27" i="5"/>
  <c r="Y17" i="5"/>
  <c r="U31" i="5"/>
  <c r="V27" i="5"/>
  <c r="W17" i="5"/>
  <c r="W27" i="5"/>
  <c r="W23" i="5"/>
  <c r="X23" i="5"/>
  <c r="W25" i="5"/>
  <c r="V23" i="5"/>
  <c r="X25" i="5"/>
  <c r="V25" i="5"/>
  <c r="V22" i="5"/>
  <c r="W22" i="5"/>
  <c r="X22" i="5"/>
  <c r="Y22" i="5"/>
  <c r="Y20" i="5"/>
  <c r="W20" i="5"/>
  <c r="V20" i="5"/>
  <c r="X20" i="5"/>
  <c r="X26" i="5"/>
  <c r="Y26" i="5"/>
  <c r="V26" i="5"/>
  <c r="W26" i="5"/>
  <c r="V30" i="5"/>
  <c r="X30" i="5"/>
  <c r="W30" i="5"/>
  <c r="Y30" i="5"/>
  <c r="Y19" i="5"/>
  <c r="X19" i="5"/>
  <c r="V19" i="5"/>
  <c r="W19" i="5"/>
  <c r="Y28" i="5"/>
  <c r="V28" i="5"/>
  <c r="W28" i="5"/>
  <c r="X28" i="5"/>
  <c r="X29" i="5"/>
  <c r="V29" i="5"/>
  <c r="W29" i="5"/>
  <c r="Y29" i="5"/>
  <c r="W21" i="5"/>
  <c r="Y21" i="5"/>
  <c r="X21" i="5"/>
  <c r="V21" i="5"/>
  <c r="V26" i="12"/>
  <c r="Z29" i="12" s="1"/>
  <c r="W29" i="12" s="1"/>
  <c r="W30" i="12" s="1"/>
  <c r="W33" i="12" s="1"/>
  <c r="U11" i="11"/>
  <c r="G125" i="14"/>
  <c r="V15" i="5"/>
  <c r="V13" i="11" s="1"/>
  <c r="V35" i="11" s="1"/>
  <c r="C101" i="14"/>
  <c r="Y13" i="5"/>
  <c r="Y11" i="11" s="1"/>
  <c r="Y33" i="11" s="1"/>
  <c r="V13" i="5"/>
  <c r="T14" i="12"/>
  <c r="T15" i="12" s="1"/>
  <c r="T18" i="12" s="1"/>
  <c r="G127" i="14"/>
  <c r="U38" i="5"/>
  <c r="G120" i="14" s="1"/>
  <c r="D23" i="4"/>
  <c r="C108" i="14" s="1"/>
  <c r="S14" i="12"/>
  <c r="S15" i="12" s="1"/>
  <c r="S18" i="12" s="1"/>
  <c r="G124" i="14"/>
  <c r="Q44" i="12"/>
  <c r="Q45" i="12" s="1"/>
  <c r="Q48" i="12" s="1"/>
  <c r="S44" i="12"/>
  <c r="S45" i="12" s="1"/>
  <c r="S48" i="12" s="1"/>
  <c r="Q14" i="12"/>
  <c r="Q15" i="12" s="1"/>
  <c r="Q18" i="12" s="1"/>
  <c r="Z14" i="12"/>
  <c r="X15" i="5"/>
  <c r="X13" i="11" s="1"/>
  <c r="X35" i="11" s="1"/>
  <c r="W15" i="5"/>
  <c r="W38" i="5" s="1"/>
  <c r="D101" i="14"/>
  <c r="U39" i="5"/>
  <c r="G121" i="14" s="1"/>
  <c r="X12" i="5"/>
  <c r="V12" i="5"/>
  <c r="V35" i="5" s="1"/>
  <c r="T44" i="12"/>
  <c r="T45" i="12" s="1"/>
  <c r="T48" i="12" s="1"/>
  <c r="Y12" i="5"/>
  <c r="W12" i="5"/>
  <c r="V41" i="12"/>
  <c r="Z44" i="12" s="1"/>
  <c r="Y44" i="12" s="1"/>
  <c r="Y45" i="12" s="1"/>
  <c r="Y48" i="12" s="1"/>
  <c r="Y15" i="5"/>
  <c r="Y38" i="5" s="1"/>
  <c r="B147" i="14"/>
  <c r="U32" i="11"/>
  <c r="T29" i="12"/>
  <c r="T30" i="12" s="1"/>
  <c r="T33" i="12" s="1"/>
  <c r="Q29" i="12"/>
  <c r="Q30" i="12" s="1"/>
  <c r="Q33" i="12" s="1"/>
  <c r="C147" i="14"/>
  <c r="R29" i="12"/>
  <c r="R30" i="12" s="1"/>
  <c r="R33" i="12" s="1"/>
  <c r="R51" i="12" s="1"/>
  <c r="U36" i="11"/>
  <c r="X36" i="5"/>
  <c r="X11" i="11"/>
  <c r="X33" i="11" s="1"/>
  <c r="G129" i="14"/>
  <c r="U36" i="5"/>
  <c r="G118" i="14" s="1"/>
  <c r="U35" i="5"/>
  <c r="W13" i="5"/>
  <c r="U37" i="5"/>
  <c r="G119" i="14" s="1"/>
  <c r="AA11" i="12"/>
  <c r="G128" i="14"/>
  <c r="G126" i="14"/>
  <c r="G131" i="14"/>
  <c r="G130" i="14"/>
  <c r="G123" i="14"/>
  <c r="G122" i="14"/>
  <c r="V37" i="5"/>
  <c r="Z26" i="12"/>
  <c r="R31" i="11"/>
  <c r="R51" i="11" s="1"/>
  <c r="X11" i="5"/>
  <c r="V11" i="5"/>
  <c r="W11" i="5"/>
  <c r="U9" i="11"/>
  <c r="Y11" i="5"/>
  <c r="X14" i="5"/>
  <c r="U12" i="11"/>
  <c r="Y14" i="5"/>
  <c r="W26" i="12"/>
  <c r="U34" i="5"/>
  <c r="Q31" i="11"/>
  <c r="Q51" i="11" s="1"/>
  <c r="U34" i="11"/>
  <c r="S31" i="11"/>
  <c r="S51" i="11" s="1"/>
  <c r="W14" i="5"/>
  <c r="Y16" i="5"/>
  <c r="U14" i="11"/>
  <c r="V16" i="5"/>
  <c r="W16" i="5"/>
  <c r="X16" i="5"/>
  <c r="U33" i="11"/>
  <c r="D11" i="4"/>
  <c r="C102" i="14" s="1"/>
  <c r="E23" i="4"/>
  <c r="E31" i="4" s="1"/>
  <c r="E11" i="4"/>
  <c r="D54" i="15" s="1"/>
  <c r="Q31" i="15" s="1"/>
  <c r="X26" i="12"/>
  <c r="X41" i="12"/>
  <c r="AC11" i="12"/>
  <c r="Y26" i="12"/>
  <c r="AE11" i="12"/>
  <c r="W41" i="12"/>
  <c r="Z41" i="12"/>
  <c r="AB11" i="12"/>
  <c r="AD11" i="12"/>
  <c r="Y41" i="12"/>
  <c r="AK7" i="5"/>
  <c r="AK8" i="5"/>
  <c r="AU6" i="5"/>
  <c r="AP5" i="5"/>
  <c r="AA37" i="12"/>
  <c r="AA22" i="12"/>
  <c r="AF24" i="12"/>
  <c r="AF39" i="12"/>
  <c r="AK9" i="12"/>
  <c r="AF7" i="12"/>
  <c r="AF11" i="12" s="1"/>
  <c r="AF23" i="12"/>
  <c r="AK8" i="12"/>
  <c r="AF38" i="12"/>
  <c r="AI5" i="12"/>
  <c r="AI5" i="11"/>
  <c r="AI33" i="5"/>
  <c r="AJ5" i="12"/>
  <c r="AJ5" i="11"/>
  <c r="AN10" i="5"/>
  <c r="AO10" i="5"/>
  <c r="AM10" i="5"/>
  <c r="AL10" i="5"/>
  <c r="AK10" i="5"/>
  <c r="AJ33" i="5"/>
  <c r="AF5" i="12"/>
  <c r="AF5" i="11"/>
  <c r="AF33" i="5"/>
  <c r="AG5" i="12"/>
  <c r="AG33" i="5"/>
  <c r="AG5" i="11"/>
  <c r="AH5" i="12"/>
  <c r="AH33" i="5"/>
  <c r="AH5" i="11"/>
  <c r="AA40" i="12"/>
  <c r="AA25" i="12"/>
  <c r="AF10" i="12"/>
  <c r="G117" i="14" l="1"/>
  <c r="W41" i="5"/>
  <c r="W16" i="11"/>
  <c r="W38" i="11" s="1"/>
  <c r="V47" i="5"/>
  <c r="V22" i="11"/>
  <c r="V44" i="11" s="1"/>
  <c r="W48" i="5"/>
  <c r="W23" i="11"/>
  <c r="W45" i="11" s="1"/>
  <c r="W52" i="5"/>
  <c r="W27" i="11"/>
  <c r="W49" i="11" s="1"/>
  <c r="V42" i="5"/>
  <c r="V17" i="11"/>
  <c r="V39" i="11" s="1"/>
  <c r="V49" i="5"/>
  <c r="V24" i="11"/>
  <c r="V46" i="11" s="1"/>
  <c r="X45" i="5"/>
  <c r="Z45" i="5" s="1"/>
  <c r="X20" i="11"/>
  <c r="X42" i="11" s="1"/>
  <c r="W46" i="5"/>
  <c r="W21" i="11"/>
  <c r="W43" i="11" s="1"/>
  <c r="X50" i="5"/>
  <c r="X25" i="11"/>
  <c r="X47" i="11" s="1"/>
  <c r="V52" i="5"/>
  <c r="V27" i="11"/>
  <c r="V49" i="11" s="1"/>
  <c r="X42" i="5"/>
  <c r="X17" i="11"/>
  <c r="X39" i="11" s="1"/>
  <c r="Y49" i="5"/>
  <c r="Y24" i="11"/>
  <c r="Y46" i="11" s="1"/>
  <c r="W45" i="5"/>
  <c r="W20" i="11"/>
  <c r="W42" i="11" s="1"/>
  <c r="W50" i="5"/>
  <c r="W25" i="11"/>
  <c r="W47" i="11" s="1"/>
  <c r="W47" i="5"/>
  <c r="W22" i="11"/>
  <c r="W44" i="11" s="1"/>
  <c r="X41" i="5"/>
  <c r="X16" i="11"/>
  <c r="X38" i="11" s="1"/>
  <c r="V40" i="5"/>
  <c r="V15" i="11"/>
  <c r="V37" i="11" s="1"/>
  <c r="G116" i="14"/>
  <c r="U54" i="5"/>
  <c r="D136" i="14" s="1"/>
  <c r="X52" i="5"/>
  <c r="X27" i="11"/>
  <c r="X49" i="11" s="1"/>
  <c r="Y42" i="5"/>
  <c r="Y17" i="11"/>
  <c r="Y39" i="11" s="1"/>
  <c r="X49" i="5"/>
  <c r="X24" i="11"/>
  <c r="X46" i="11" s="1"/>
  <c r="V45" i="5"/>
  <c r="V20" i="11"/>
  <c r="V42" i="11" s="1"/>
  <c r="W40" i="5"/>
  <c r="W15" i="11"/>
  <c r="W37" i="11" s="1"/>
  <c r="X47" i="5"/>
  <c r="X22" i="11"/>
  <c r="X44" i="11" s="1"/>
  <c r="Y48" i="5"/>
  <c r="Y23" i="11"/>
  <c r="Y45" i="11" s="1"/>
  <c r="V44" i="5"/>
  <c r="V19" i="11"/>
  <c r="V41" i="11" s="1"/>
  <c r="X51" i="5"/>
  <c r="X26" i="11"/>
  <c r="X48" i="11" s="1"/>
  <c r="Y28" i="11"/>
  <c r="Y50" i="11" s="1"/>
  <c r="Y53" i="5"/>
  <c r="X43" i="5"/>
  <c r="X18" i="11"/>
  <c r="X40" i="11" s="1"/>
  <c r="V48" i="5"/>
  <c r="V23" i="11"/>
  <c r="V45" i="11" s="1"/>
  <c r="V50" i="5"/>
  <c r="V25" i="11"/>
  <c r="V47" i="11" s="1"/>
  <c r="Y47" i="5"/>
  <c r="Y22" i="11"/>
  <c r="Y44" i="11" s="1"/>
  <c r="X40" i="5"/>
  <c r="X15" i="11"/>
  <c r="X37" i="11" s="1"/>
  <c r="X44" i="5"/>
  <c r="X19" i="11"/>
  <c r="X41" i="11" s="1"/>
  <c r="W51" i="5"/>
  <c r="W26" i="11"/>
  <c r="W48" i="11" s="1"/>
  <c r="W28" i="11"/>
  <c r="W50" i="11" s="1"/>
  <c r="W53" i="5"/>
  <c r="V43" i="5"/>
  <c r="V18" i="11"/>
  <c r="V40" i="11" s="1"/>
  <c r="X48" i="5"/>
  <c r="X23" i="11"/>
  <c r="X45" i="11" s="1"/>
  <c r="S54" i="5"/>
  <c r="T54" i="5"/>
  <c r="E74" i="14" s="1"/>
  <c r="R5" i="15" s="1"/>
  <c r="R10" i="15" s="1"/>
  <c r="Q54" i="5"/>
  <c r="R54" i="5"/>
  <c r="W44" i="5"/>
  <c r="W19" i="11"/>
  <c r="W41" i="11" s="1"/>
  <c r="Y51" i="5"/>
  <c r="Y26" i="11"/>
  <c r="Y48" i="11" s="1"/>
  <c r="V28" i="11"/>
  <c r="V50" i="11" s="1"/>
  <c r="V53" i="5"/>
  <c r="Y43" i="5"/>
  <c r="Z43" i="5" s="1"/>
  <c r="Y18" i="11"/>
  <c r="Y40" i="11" s="1"/>
  <c r="Y50" i="5"/>
  <c r="Y25" i="11"/>
  <c r="Y47" i="11" s="1"/>
  <c r="Y52" i="5"/>
  <c r="Y27" i="11"/>
  <c r="Y49" i="11" s="1"/>
  <c r="W42" i="5"/>
  <c r="W17" i="11"/>
  <c r="W39" i="11" s="1"/>
  <c r="W49" i="5"/>
  <c r="Z49" i="5" s="1"/>
  <c r="W24" i="11"/>
  <c r="W46" i="11" s="1"/>
  <c r="Y45" i="5"/>
  <c r="Y20" i="11"/>
  <c r="Y42" i="11" s="1"/>
  <c r="X46" i="5"/>
  <c r="X21" i="11"/>
  <c r="X43" i="11" s="1"/>
  <c r="Y44" i="5"/>
  <c r="Y19" i="11"/>
  <c r="Y41" i="11" s="1"/>
  <c r="V51" i="5"/>
  <c r="V26" i="11"/>
  <c r="V48" i="11" s="1"/>
  <c r="X28" i="11"/>
  <c r="X50" i="11" s="1"/>
  <c r="X53" i="5"/>
  <c r="W43" i="5"/>
  <c r="W18" i="11"/>
  <c r="W40" i="11" s="1"/>
  <c r="V46" i="5"/>
  <c r="V21" i="11"/>
  <c r="V43" i="11" s="1"/>
  <c r="Y40" i="5"/>
  <c r="Y15" i="11"/>
  <c r="Y37" i="11" s="1"/>
  <c r="V41" i="5"/>
  <c r="V16" i="11"/>
  <c r="V38" i="11" s="1"/>
  <c r="Y46" i="5"/>
  <c r="Y21" i="11"/>
  <c r="Y43" i="11" s="1"/>
  <c r="U29" i="11"/>
  <c r="Z18" i="5"/>
  <c r="Y41" i="5"/>
  <c r="Z24" i="5"/>
  <c r="Z27" i="5"/>
  <c r="AA27" i="5" s="1"/>
  <c r="Z17" i="5"/>
  <c r="AB17" i="5" s="1"/>
  <c r="Y31" i="5"/>
  <c r="W31" i="5"/>
  <c r="V31" i="5"/>
  <c r="X31" i="5"/>
  <c r="Z23" i="5"/>
  <c r="Z21" i="5"/>
  <c r="Z25" i="5"/>
  <c r="Z26" i="5"/>
  <c r="Z30" i="5"/>
  <c r="Z20" i="5"/>
  <c r="Z29" i="5"/>
  <c r="Z27" i="11" s="1"/>
  <c r="Z19" i="5"/>
  <c r="Z17" i="11" s="1"/>
  <c r="Z28" i="5"/>
  <c r="Z26" i="11" s="1"/>
  <c r="Z22" i="5"/>
  <c r="Z20" i="11" s="1"/>
  <c r="Y13" i="11"/>
  <c r="Y35" i="11" s="1"/>
  <c r="D24" i="4"/>
  <c r="C109" i="14" s="1"/>
  <c r="D9" i="15" s="1"/>
  <c r="D31" i="4"/>
  <c r="D64" i="15"/>
  <c r="P33" i="15" s="1"/>
  <c r="AE14" i="12"/>
  <c r="AB14" i="12" s="1"/>
  <c r="AB15" i="12" s="1"/>
  <c r="AB18" i="12" s="1"/>
  <c r="V38" i="5"/>
  <c r="W13" i="11"/>
  <c r="W35" i="11" s="1"/>
  <c r="E24" i="4"/>
  <c r="D109" i="14" s="1"/>
  <c r="Z13" i="5"/>
  <c r="AC13" i="5" s="1"/>
  <c r="X44" i="12"/>
  <c r="X45" i="12" s="1"/>
  <c r="X48" i="12" s="1"/>
  <c r="S51" i="12"/>
  <c r="T51" i="12"/>
  <c r="V10" i="11"/>
  <c r="V32" i="11" s="1"/>
  <c r="D65" i="15"/>
  <c r="Q33" i="15" s="1"/>
  <c r="Z12" i="5"/>
  <c r="Z10" i="11" s="1"/>
  <c r="V11" i="11"/>
  <c r="V33" i="11" s="1"/>
  <c r="V36" i="5"/>
  <c r="W44" i="12"/>
  <c r="W45" i="12" s="1"/>
  <c r="W48" i="12" s="1"/>
  <c r="V44" i="12"/>
  <c r="V45" i="12" s="1"/>
  <c r="Y36" i="5"/>
  <c r="X29" i="12"/>
  <c r="X30" i="12" s="1"/>
  <c r="X33" i="12" s="1"/>
  <c r="U30" i="12"/>
  <c r="U33" i="12" s="1"/>
  <c r="F13" i="4" s="1"/>
  <c r="E103" i="14" s="1"/>
  <c r="D102" i="14"/>
  <c r="Y29" i="12"/>
  <c r="Y30" i="12" s="1"/>
  <c r="Y33" i="12" s="1"/>
  <c r="V29" i="12"/>
  <c r="V30" i="12" s="1"/>
  <c r="U15" i="12"/>
  <c r="U18" i="12" s="1"/>
  <c r="F17" i="4" s="1"/>
  <c r="E105" i="14" s="1"/>
  <c r="V14" i="12"/>
  <c r="V15" i="12" s="1"/>
  <c r="X14" i="12"/>
  <c r="X15" i="12" s="1"/>
  <c r="X18" i="12" s="1"/>
  <c r="Y14" i="12"/>
  <c r="Y15" i="12" s="1"/>
  <c r="Y18" i="12" s="1"/>
  <c r="Y51" i="12" s="1"/>
  <c r="W14" i="12"/>
  <c r="W15" i="12" s="1"/>
  <c r="W18" i="12" s="1"/>
  <c r="D53" i="15"/>
  <c r="P31" i="15" s="1"/>
  <c r="X38" i="5"/>
  <c r="Z15" i="5"/>
  <c r="AD15" i="5" s="1"/>
  <c r="Q51" i="12"/>
  <c r="H124" i="14"/>
  <c r="X35" i="5"/>
  <c r="X10" i="11"/>
  <c r="X32" i="11" s="1"/>
  <c r="U45" i="12"/>
  <c r="U48" i="12" s="1"/>
  <c r="F15" i="4" s="1"/>
  <c r="E104" i="14" s="1"/>
  <c r="W10" i="11"/>
  <c r="W32" i="11" s="1"/>
  <c r="W35" i="5"/>
  <c r="Y35" i="5"/>
  <c r="Y10" i="11"/>
  <c r="Y32" i="11" s="1"/>
  <c r="AC26" i="12"/>
  <c r="D108" i="14"/>
  <c r="AC41" i="12"/>
  <c r="W36" i="5"/>
  <c r="W11" i="11"/>
  <c r="W33" i="11" s="1"/>
  <c r="W14" i="11"/>
  <c r="W36" i="11" s="1"/>
  <c r="W39" i="5"/>
  <c r="U31" i="11"/>
  <c r="U51" i="11" s="1"/>
  <c r="F8" i="4" s="1"/>
  <c r="V34" i="5"/>
  <c r="Z11" i="5"/>
  <c r="V9" i="11"/>
  <c r="X14" i="11"/>
  <c r="X36" i="11" s="1"/>
  <c r="X39" i="5"/>
  <c r="W34" i="5"/>
  <c r="W9" i="11"/>
  <c r="AA41" i="12"/>
  <c r="AE44" i="12" s="1"/>
  <c r="AD44" i="12" s="1"/>
  <c r="AD45" i="12" s="1"/>
  <c r="AD48" i="12" s="1"/>
  <c r="V14" i="11"/>
  <c r="V36" i="11" s="1"/>
  <c r="Z16" i="5"/>
  <c r="V39" i="5"/>
  <c r="X34" i="5"/>
  <c r="X9" i="11"/>
  <c r="Y12" i="11"/>
  <c r="Y34" i="11" s="1"/>
  <c r="Y37" i="5"/>
  <c r="Y39" i="5"/>
  <c r="Y14" i="11"/>
  <c r="Y36" i="11" s="1"/>
  <c r="W37" i="5"/>
  <c r="W12" i="11"/>
  <c r="W34" i="11" s="1"/>
  <c r="Z14" i="5"/>
  <c r="X37" i="5"/>
  <c r="X12" i="11"/>
  <c r="X34" i="11" s="1"/>
  <c r="AK7" i="12"/>
  <c r="AO11" i="12" s="1"/>
  <c r="Y9" i="11"/>
  <c r="Y34" i="5"/>
  <c r="AB41" i="12"/>
  <c r="AD26" i="12"/>
  <c r="AB26" i="12"/>
  <c r="AD41" i="12"/>
  <c r="AE41" i="12"/>
  <c r="AH11" i="12"/>
  <c r="AE26" i="12"/>
  <c r="AJ11" i="12"/>
  <c r="AA26" i="12"/>
  <c r="AE29" i="12" s="1"/>
  <c r="AB29" i="12" s="1"/>
  <c r="AB30" i="12" s="1"/>
  <c r="AB33" i="12" s="1"/>
  <c r="AI11" i="12"/>
  <c r="AZ6" i="5"/>
  <c r="AU5" i="5"/>
  <c r="AG11" i="12"/>
  <c r="AP7" i="5"/>
  <c r="AP8" i="5"/>
  <c r="AF40" i="12"/>
  <c r="AF25" i="12"/>
  <c r="AK10" i="12"/>
  <c r="AK5" i="12"/>
  <c r="AK5" i="11"/>
  <c r="AK33" i="5"/>
  <c r="AL5" i="12"/>
  <c r="AL5" i="11"/>
  <c r="AL33" i="5"/>
  <c r="AM5" i="12"/>
  <c r="AM33" i="5"/>
  <c r="AM5" i="11"/>
  <c r="AO5" i="12"/>
  <c r="AP10" i="5"/>
  <c r="AO5" i="11"/>
  <c r="AS10" i="5"/>
  <c r="AO33" i="5"/>
  <c r="AQ10" i="5"/>
  <c r="AR10" i="5"/>
  <c r="AT10" i="5"/>
  <c r="AN5" i="12"/>
  <c r="AN5" i="11"/>
  <c r="AN33" i="5"/>
  <c r="V33" i="12"/>
  <c r="AK23" i="12"/>
  <c r="AP8" i="12"/>
  <c r="AK38" i="12"/>
  <c r="AF37" i="12"/>
  <c r="AF22" i="12"/>
  <c r="AP9" i="12"/>
  <c r="AK24" i="12"/>
  <c r="AK39" i="12"/>
  <c r="Z44" i="5" l="1"/>
  <c r="AD14" i="12"/>
  <c r="AD15" i="12" s="1"/>
  <c r="AD18" i="12" s="1"/>
  <c r="AA14" i="12"/>
  <c r="AA15" i="12" s="1"/>
  <c r="AA18" i="12" s="1"/>
  <c r="Z48" i="11"/>
  <c r="Z38" i="11"/>
  <c r="Z49" i="11"/>
  <c r="F5" i="4"/>
  <c r="F16" i="4" s="1"/>
  <c r="D145" i="14"/>
  <c r="D139" i="14"/>
  <c r="D141" i="14"/>
  <c r="D143" i="14"/>
  <c r="D144" i="14"/>
  <c r="D138" i="14"/>
  <c r="D140" i="14"/>
  <c r="D142" i="14"/>
  <c r="D146" i="14"/>
  <c r="Z35" i="11"/>
  <c r="D137" i="14"/>
  <c r="Z51" i="5"/>
  <c r="Z46" i="5"/>
  <c r="Z52" i="5"/>
  <c r="Z42" i="11"/>
  <c r="Z45" i="11"/>
  <c r="Z40" i="5"/>
  <c r="Z41" i="5"/>
  <c r="AB30" i="5"/>
  <c r="Z28" i="11"/>
  <c r="Z43" i="11"/>
  <c r="Z41" i="11"/>
  <c r="Z46" i="11"/>
  <c r="AC23" i="5"/>
  <c r="Z21" i="11"/>
  <c r="Z45" i="12"/>
  <c r="Z48" i="12" s="1"/>
  <c r="G15" i="4" s="1"/>
  <c r="F104" i="14" s="1"/>
  <c r="AD26" i="5"/>
  <c r="Z24" i="11"/>
  <c r="Z48" i="5"/>
  <c r="Z50" i="5"/>
  <c r="AA50" i="5"/>
  <c r="AA25" i="11"/>
  <c r="AA47" i="11" s="1"/>
  <c r="AC17" i="5"/>
  <c r="Z15" i="11"/>
  <c r="Z40" i="11"/>
  <c r="Z37" i="11"/>
  <c r="Z47" i="11"/>
  <c r="Z39" i="11"/>
  <c r="AB40" i="5"/>
  <c r="AB15" i="11"/>
  <c r="AB37" i="11" s="1"/>
  <c r="AC21" i="5"/>
  <c r="Z19" i="11"/>
  <c r="AC24" i="5"/>
  <c r="Z22" i="11"/>
  <c r="AB18" i="5"/>
  <c r="Z16" i="11"/>
  <c r="Z53" i="5"/>
  <c r="Z44" i="11"/>
  <c r="AB20" i="5"/>
  <c r="Z18" i="11"/>
  <c r="Z50" i="11"/>
  <c r="Z47" i="5"/>
  <c r="AD18" i="5"/>
  <c r="AA25" i="5"/>
  <c r="Z23" i="11"/>
  <c r="AC27" i="5"/>
  <c r="Z25" i="11"/>
  <c r="Z42" i="5"/>
  <c r="X29" i="11"/>
  <c r="V31" i="11"/>
  <c r="V51" i="11" s="1"/>
  <c r="V29" i="11"/>
  <c r="Y31" i="11"/>
  <c r="Y51" i="11" s="1"/>
  <c r="Y29" i="11"/>
  <c r="W29" i="11"/>
  <c r="AA18" i="5"/>
  <c r="AE18" i="5" s="1"/>
  <c r="AE16" i="11" s="1"/>
  <c r="AC18" i="5"/>
  <c r="AA17" i="5"/>
  <c r="AB27" i="5"/>
  <c r="AD17" i="5"/>
  <c r="AA24" i="5"/>
  <c r="AD24" i="5"/>
  <c r="AB24" i="5"/>
  <c r="AB22" i="11" s="1"/>
  <c r="AB44" i="11" s="1"/>
  <c r="AD27" i="5"/>
  <c r="AD23" i="5"/>
  <c r="AB23" i="5"/>
  <c r="Z31" i="5"/>
  <c r="AD21" i="5"/>
  <c r="AA21" i="5"/>
  <c r="AA23" i="5"/>
  <c r="AB21" i="5"/>
  <c r="AD20" i="5"/>
  <c r="AD25" i="5"/>
  <c r="AC20" i="5"/>
  <c r="AC25" i="5"/>
  <c r="AC26" i="5"/>
  <c r="AB25" i="5"/>
  <c r="AB26" i="5"/>
  <c r="AA26" i="5"/>
  <c r="AA20" i="5"/>
  <c r="AA30" i="5"/>
  <c r="AD30" i="5"/>
  <c r="AC30" i="5"/>
  <c r="AC19" i="5"/>
  <c r="AD19" i="5"/>
  <c r="AB19" i="5"/>
  <c r="AA19" i="5"/>
  <c r="AB22" i="5"/>
  <c r="AD22" i="5"/>
  <c r="AA22" i="5"/>
  <c r="AC22" i="5"/>
  <c r="AD29" i="5"/>
  <c r="AB29" i="5"/>
  <c r="AC29" i="5"/>
  <c r="AA29" i="5"/>
  <c r="AA28" i="5"/>
  <c r="AB28" i="5"/>
  <c r="AD28" i="5"/>
  <c r="AC28" i="5"/>
  <c r="Z38" i="5"/>
  <c r="H120" i="14" s="1"/>
  <c r="Z13" i="11"/>
  <c r="AJ14" i="12"/>
  <c r="V48" i="12"/>
  <c r="X51" i="12"/>
  <c r="H125" i="14"/>
  <c r="AC14" i="12"/>
  <c r="AC15" i="12" s="1"/>
  <c r="AC18" i="12" s="1"/>
  <c r="AA12" i="5"/>
  <c r="AA10" i="11" s="1"/>
  <c r="AA32" i="11" s="1"/>
  <c r="Z33" i="11"/>
  <c r="Z11" i="11"/>
  <c r="H132" i="14"/>
  <c r="Z35" i="5"/>
  <c r="AB13" i="5"/>
  <c r="Z30" i="12"/>
  <c r="Z33" i="12" s="1"/>
  <c r="G13" i="4" s="1"/>
  <c r="F103" i="14" s="1"/>
  <c r="AA13" i="5"/>
  <c r="AD13" i="5"/>
  <c r="AC11" i="11"/>
  <c r="AC33" i="11" s="1"/>
  <c r="AC36" i="5"/>
  <c r="H130" i="14"/>
  <c r="W51" i="12"/>
  <c r="AC12" i="5"/>
  <c r="AD12" i="5"/>
  <c r="F20" i="4"/>
  <c r="E106" i="14" s="1"/>
  <c r="AB12" i="5"/>
  <c r="U51" i="12"/>
  <c r="Z36" i="5"/>
  <c r="H118" i="14" s="1"/>
  <c r="AB15" i="5"/>
  <c r="AB13" i="11" s="1"/>
  <c r="AB35" i="11" s="1"/>
  <c r="AC15" i="5"/>
  <c r="AC13" i="11" s="1"/>
  <c r="AC35" i="11" s="1"/>
  <c r="V18" i="12"/>
  <c r="Z15" i="12"/>
  <c r="Z18" i="12" s="1"/>
  <c r="G17" i="4" s="1"/>
  <c r="F105" i="14" s="1"/>
  <c r="AA15" i="5"/>
  <c r="AA13" i="11" s="1"/>
  <c r="AA35" i="11" s="1"/>
  <c r="Z32" i="11"/>
  <c r="Z37" i="5"/>
  <c r="H119" i="14" s="1"/>
  <c r="AA44" i="12"/>
  <c r="AA45" i="12" s="1"/>
  <c r="AA48" i="12" s="1"/>
  <c r="AJ26" i="12"/>
  <c r="AB44" i="12"/>
  <c r="AB45" i="12" s="1"/>
  <c r="AB48" i="12" s="1"/>
  <c r="AB51" i="12" s="1"/>
  <c r="AC44" i="12"/>
  <c r="AC45" i="12" s="1"/>
  <c r="AC48" i="12" s="1"/>
  <c r="Z36" i="11"/>
  <c r="H131" i="14"/>
  <c r="H123" i="14"/>
  <c r="AP7" i="12"/>
  <c r="AP37" i="12" s="1"/>
  <c r="AK11" i="12"/>
  <c r="AO14" i="12" s="1"/>
  <c r="AL14" i="12" s="1"/>
  <c r="AL15" i="12" s="1"/>
  <c r="AL18" i="12" s="1"/>
  <c r="Z34" i="11"/>
  <c r="W31" i="11"/>
  <c r="W51" i="11" s="1"/>
  <c r="AA11" i="5"/>
  <c r="AD11" i="5"/>
  <c r="Z9" i="11"/>
  <c r="AC11" i="5"/>
  <c r="AB11" i="5"/>
  <c r="Z12" i="11"/>
  <c r="AD14" i="5"/>
  <c r="AC14" i="5"/>
  <c r="AB14" i="5"/>
  <c r="AA14" i="5"/>
  <c r="H129" i="14"/>
  <c r="AK37" i="12"/>
  <c r="AM11" i="12"/>
  <c r="H127" i="14"/>
  <c r="Z34" i="5"/>
  <c r="AH41" i="12"/>
  <c r="AK22" i="12"/>
  <c r="AN11" i="12"/>
  <c r="AL11" i="12"/>
  <c r="Z39" i="5"/>
  <c r="H121" i="14" s="1"/>
  <c r="H126" i="14"/>
  <c r="X31" i="11"/>
  <c r="X51" i="11" s="1"/>
  <c r="AB16" i="5"/>
  <c r="AA16" i="5"/>
  <c r="AD16" i="5"/>
  <c r="AC16" i="5"/>
  <c r="Z14" i="11"/>
  <c r="AI26" i="12"/>
  <c r="AJ41" i="12"/>
  <c r="D19" i="15" a="1"/>
  <c r="D19" i="15" s="1"/>
  <c r="D17" i="15" a="1"/>
  <c r="D17" i="15" s="1"/>
  <c r="AD38" i="5"/>
  <c r="AD13" i="11"/>
  <c r="AD35" i="11" s="1"/>
  <c r="AF41" i="12"/>
  <c r="AJ44" i="12" s="1"/>
  <c r="AF44" i="12" s="1"/>
  <c r="AF45" i="12" s="1"/>
  <c r="AU8" i="5"/>
  <c r="AU7" i="5"/>
  <c r="AG41" i="12"/>
  <c r="AI41" i="12"/>
  <c r="AC29" i="12"/>
  <c r="AC30" i="12" s="1"/>
  <c r="AC33" i="12" s="1"/>
  <c r="BE6" i="5"/>
  <c r="AZ5" i="5"/>
  <c r="AD29" i="12"/>
  <c r="AD30" i="12" s="1"/>
  <c r="AD33" i="12" s="1"/>
  <c r="AD51" i="12" s="1"/>
  <c r="AF26" i="12"/>
  <c r="AJ29" i="12" s="1"/>
  <c r="AG26" i="12"/>
  <c r="AH26" i="12"/>
  <c r="AA29" i="12"/>
  <c r="AA30" i="12" s="1"/>
  <c r="AA33" i="12" s="1"/>
  <c r="AP39" i="12"/>
  <c r="AU9" i="12"/>
  <c r="AP24" i="12"/>
  <c r="AP38" i="12"/>
  <c r="AP23" i="12"/>
  <c r="AU8" i="12"/>
  <c r="AT5" i="11"/>
  <c r="AT5" i="12"/>
  <c r="AX10" i="5"/>
  <c r="AT33" i="5"/>
  <c r="AW10" i="5"/>
  <c r="AV10" i="5"/>
  <c r="AY10" i="5"/>
  <c r="AU10" i="5"/>
  <c r="AR5" i="12"/>
  <c r="AR5" i="11"/>
  <c r="AR33" i="5"/>
  <c r="AQ5" i="12"/>
  <c r="AQ5" i="11"/>
  <c r="AQ33" i="5"/>
  <c r="AS5" i="12"/>
  <c r="AS5" i="11"/>
  <c r="AS33" i="5"/>
  <c r="AP5" i="12"/>
  <c r="AP5" i="11"/>
  <c r="AP33" i="5"/>
  <c r="AK40" i="12"/>
  <c r="AP10" i="12"/>
  <c r="AK25" i="12"/>
  <c r="V51" i="12" l="1"/>
  <c r="H117" i="14"/>
  <c r="AB51" i="5"/>
  <c r="AB26" i="11"/>
  <c r="AB48" i="11" s="1"/>
  <c r="AD45" i="5"/>
  <c r="AD20" i="11"/>
  <c r="AD42" i="11" s="1"/>
  <c r="AD28" i="11"/>
  <c r="AD50" i="11" s="1"/>
  <c r="AD53" i="5"/>
  <c r="AC43" i="5"/>
  <c r="AC18" i="11"/>
  <c r="AC40" i="11" s="1"/>
  <c r="W54" i="5"/>
  <c r="X54" i="5"/>
  <c r="Y54" i="5"/>
  <c r="F74" i="14" s="1"/>
  <c r="V54" i="5"/>
  <c r="AB50" i="5"/>
  <c r="AB25" i="11"/>
  <c r="AB47" i="11" s="1"/>
  <c r="AC46" i="5"/>
  <c r="AC21" i="11"/>
  <c r="AC43" i="11" s="1"/>
  <c r="H116" i="14"/>
  <c r="Z54" i="5"/>
  <c r="AD44" i="5"/>
  <c r="AD19" i="11"/>
  <c r="AD41" i="11" s="1"/>
  <c r="AA51" i="5"/>
  <c r="AA26" i="11"/>
  <c r="AA48" i="11" s="1"/>
  <c r="AB45" i="5"/>
  <c r="AB20" i="11"/>
  <c r="AB42" i="11" s="1"/>
  <c r="AA28" i="11"/>
  <c r="AA50" i="11" s="1"/>
  <c r="AA53" i="5"/>
  <c r="AD48" i="5"/>
  <c r="AD23" i="11"/>
  <c r="AD45" i="11" s="1"/>
  <c r="AB46" i="5"/>
  <c r="AB21" i="11"/>
  <c r="AB43" i="11" s="1"/>
  <c r="AA40" i="5"/>
  <c r="AA15" i="11"/>
  <c r="AA37" i="11" s="1"/>
  <c r="AA48" i="5"/>
  <c r="AA23" i="11"/>
  <c r="AA45" i="11" s="1"/>
  <c r="AA52" i="5"/>
  <c r="AA27" i="11"/>
  <c r="AA49" i="11" s="1"/>
  <c r="AA42" i="5"/>
  <c r="AA17" i="11"/>
  <c r="AA39" i="11" s="1"/>
  <c r="AA43" i="5"/>
  <c r="AA18" i="11"/>
  <c r="AA40" i="11" s="1"/>
  <c r="AE27" i="5"/>
  <c r="AD46" i="5"/>
  <c r="AD21" i="11"/>
  <c r="AD43" i="11" s="1"/>
  <c r="AD41" i="5"/>
  <c r="AD16" i="11"/>
  <c r="AD38" i="11" s="1"/>
  <c r="AB41" i="5"/>
  <c r="AB16" i="11"/>
  <c r="AB38" i="11" s="1"/>
  <c r="AC52" i="5"/>
  <c r="AC27" i="11"/>
  <c r="AC49" i="11" s="1"/>
  <c r="AB42" i="5"/>
  <c r="AB17" i="11"/>
  <c r="AB39" i="11" s="1"/>
  <c r="AA49" i="5"/>
  <c r="AA24" i="11"/>
  <c r="AA46" i="11" s="1"/>
  <c r="AD43" i="5"/>
  <c r="AD18" i="11"/>
  <c r="AD40" i="11" s="1"/>
  <c r="AD50" i="5"/>
  <c r="AD25" i="11"/>
  <c r="AD47" i="11" s="1"/>
  <c r="AC45" i="5"/>
  <c r="AC20" i="11"/>
  <c r="AC42" i="11" s="1"/>
  <c r="AA44" i="5"/>
  <c r="AA19" i="11"/>
  <c r="AA41" i="11" s="1"/>
  <c r="AA47" i="5"/>
  <c r="AA22" i="11"/>
  <c r="AA44" i="11" s="1"/>
  <c r="AA41" i="5"/>
  <c r="AA16" i="11"/>
  <c r="AA38" i="11" s="1"/>
  <c r="AB43" i="5"/>
  <c r="AB18" i="11"/>
  <c r="AB40" i="11" s="1"/>
  <c r="AC44" i="5"/>
  <c r="AC19" i="11"/>
  <c r="AC41" i="11" s="1"/>
  <c r="AC40" i="5"/>
  <c r="AC15" i="11"/>
  <c r="AC37" i="11" s="1"/>
  <c r="AD51" i="5"/>
  <c r="AD26" i="11"/>
  <c r="AD48" i="11" s="1"/>
  <c r="AA45" i="5"/>
  <c r="AA20" i="11"/>
  <c r="AA42" i="11" s="1"/>
  <c r="AC28" i="11"/>
  <c r="AC50" i="11" s="1"/>
  <c r="AC53" i="5"/>
  <c r="AC48" i="5"/>
  <c r="AC23" i="11"/>
  <c r="AC45" i="11" s="1"/>
  <c r="AD40" i="5"/>
  <c r="AD15" i="11"/>
  <c r="AD37" i="11" s="1"/>
  <c r="AC50" i="5"/>
  <c r="AC25" i="11"/>
  <c r="AC47" i="11" s="1"/>
  <c r="D61" i="15"/>
  <c r="R32" i="15" s="1"/>
  <c r="AB52" i="5"/>
  <c r="AB27" i="11"/>
  <c r="AB49" i="11" s="1"/>
  <c r="AD42" i="5"/>
  <c r="AD17" i="11"/>
  <c r="AD39" i="11" s="1"/>
  <c r="AB49" i="5"/>
  <c r="AB24" i="11"/>
  <c r="AB46" i="11" s="1"/>
  <c r="AB44" i="5"/>
  <c r="AB19" i="11"/>
  <c r="AB41" i="11" s="1"/>
  <c r="AC41" i="5"/>
  <c r="AC16" i="11"/>
  <c r="AC38" i="11" s="1"/>
  <c r="AC47" i="5"/>
  <c r="AC22" i="11"/>
  <c r="AC44" i="11" s="1"/>
  <c r="AD49" i="5"/>
  <c r="AD24" i="11"/>
  <c r="AD46" i="11" s="1"/>
  <c r="AC51" i="5"/>
  <c r="AC26" i="11"/>
  <c r="AC48" i="11" s="1"/>
  <c r="AC49" i="5"/>
  <c r="AC24" i="11"/>
  <c r="AC46" i="11" s="1"/>
  <c r="AE17" i="5"/>
  <c r="AE15" i="11" s="1"/>
  <c r="AD52" i="5"/>
  <c r="AD27" i="11"/>
  <c r="AD49" i="11" s="1"/>
  <c r="AC42" i="5"/>
  <c r="AC17" i="11"/>
  <c r="AC39" i="11" s="1"/>
  <c r="AB48" i="5"/>
  <c r="AB23" i="11"/>
  <c r="AB45" i="11" s="1"/>
  <c r="AA46" i="5"/>
  <c r="AA21" i="11"/>
  <c r="AA43" i="11" s="1"/>
  <c r="AD47" i="5"/>
  <c r="AD22" i="11"/>
  <c r="AD44" i="11" s="1"/>
  <c r="AB28" i="11"/>
  <c r="AB50" i="11" s="1"/>
  <c r="AB53" i="5"/>
  <c r="Z29" i="11"/>
  <c r="AE24" i="5"/>
  <c r="AH24" i="5" s="1"/>
  <c r="AB47" i="5"/>
  <c r="AH27" i="5"/>
  <c r="AE21" i="5"/>
  <c r="AE23" i="5"/>
  <c r="AC31" i="5"/>
  <c r="AD31" i="5"/>
  <c r="AB31" i="5"/>
  <c r="AA31" i="5"/>
  <c r="AI27" i="5"/>
  <c r="AE26" i="5"/>
  <c r="AE25" i="5"/>
  <c r="AE20" i="5"/>
  <c r="AG27" i="5"/>
  <c r="AE29" i="5"/>
  <c r="AE30" i="5"/>
  <c r="AE28" i="11" s="1"/>
  <c r="AE28" i="5"/>
  <c r="AE26" i="11" s="1"/>
  <c r="AE22" i="5"/>
  <c r="AE20" i="11" s="1"/>
  <c r="AE19" i="5"/>
  <c r="AE17" i="11" s="1"/>
  <c r="AI17" i="5"/>
  <c r="AG18" i="5"/>
  <c r="AI18" i="5"/>
  <c r="AF18" i="5"/>
  <c r="AH18" i="5"/>
  <c r="AA38" i="5"/>
  <c r="I125" i="14"/>
  <c r="E67" i="14"/>
  <c r="AE15" i="5"/>
  <c r="AH15" i="5" s="1"/>
  <c r="AA35" i="5"/>
  <c r="AE15" i="12"/>
  <c r="AE18" i="12" s="1"/>
  <c r="H17" i="4" s="1"/>
  <c r="G105" i="14" s="1"/>
  <c r="AI14" i="12"/>
  <c r="AI15" i="12" s="1"/>
  <c r="AI18" i="12" s="1"/>
  <c r="AG14" i="12"/>
  <c r="AG15" i="12" s="1"/>
  <c r="AG18" i="12" s="1"/>
  <c r="AH14" i="12"/>
  <c r="AH15" i="12" s="1"/>
  <c r="AH18" i="12" s="1"/>
  <c r="AF14" i="12"/>
  <c r="AF15" i="12" s="1"/>
  <c r="AB11" i="11"/>
  <c r="AB33" i="11" s="1"/>
  <c r="AB36" i="5"/>
  <c r="AB38" i="5"/>
  <c r="AA11" i="11"/>
  <c r="AA33" i="11" s="1"/>
  <c r="AA36" i="5"/>
  <c r="AE13" i="5"/>
  <c r="AD11" i="11"/>
  <c r="AD33" i="11" s="1"/>
  <c r="AD36" i="5"/>
  <c r="AB10" i="11"/>
  <c r="AB32" i="11" s="1"/>
  <c r="AB35" i="5"/>
  <c r="AE12" i="5"/>
  <c r="G20" i="4"/>
  <c r="D62" i="15" s="1"/>
  <c r="S32" i="15" s="1"/>
  <c r="Z51" i="12"/>
  <c r="AD35" i="5"/>
  <c r="AD10" i="11"/>
  <c r="AD32" i="11" s="1"/>
  <c r="AC10" i="11"/>
  <c r="AC32" i="11" s="1"/>
  <c r="AC35" i="5"/>
  <c r="AC38" i="5"/>
  <c r="R4" i="15"/>
  <c r="F6" i="4"/>
  <c r="D38" i="15"/>
  <c r="R28" i="15" s="1"/>
  <c r="E99" i="14"/>
  <c r="F21" i="4"/>
  <c r="E107" i="14" s="1"/>
  <c r="F14" i="4"/>
  <c r="F18" i="4"/>
  <c r="AL41" i="12"/>
  <c r="AM14" i="12"/>
  <c r="AM15" i="12" s="1"/>
  <c r="AM18" i="12" s="1"/>
  <c r="AK14" i="12"/>
  <c r="AK15" i="12" s="1"/>
  <c r="AK18" i="12" s="1"/>
  <c r="AN14" i="12"/>
  <c r="AN15" i="12" s="1"/>
  <c r="AN18" i="12" s="1"/>
  <c r="AC51" i="12"/>
  <c r="AE45" i="12"/>
  <c r="AE48" i="12" s="1"/>
  <c r="H15" i="4" s="1"/>
  <c r="G104" i="14" s="1"/>
  <c r="AG44" i="12"/>
  <c r="AG45" i="12" s="1"/>
  <c r="AG48" i="12" s="1"/>
  <c r="AH44" i="12"/>
  <c r="AH45" i="12" s="1"/>
  <c r="AH48" i="12" s="1"/>
  <c r="AE11" i="5"/>
  <c r="AA9" i="11"/>
  <c r="AA34" i="5"/>
  <c r="H122" i="14"/>
  <c r="AE14" i="5"/>
  <c r="AA12" i="11"/>
  <c r="AA34" i="11" s="1"/>
  <c r="AA37" i="5"/>
  <c r="AI44" i="12"/>
  <c r="AI45" i="12" s="1"/>
  <c r="AI48" i="12" s="1"/>
  <c r="AB37" i="5"/>
  <c r="AB12" i="11"/>
  <c r="AB34" i="11" s="1"/>
  <c r="Z31" i="11"/>
  <c r="Z51" i="11" s="1"/>
  <c r="G8" i="4" s="1"/>
  <c r="AA39" i="5"/>
  <c r="AA14" i="11"/>
  <c r="AA36" i="11" s="1"/>
  <c r="AE16" i="5"/>
  <c r="H128" i="14"/>
  <c r="AL26" i="12"/>
  <c r="AU7" i="12"/>
  <c r="AU37" i="12" s="1"/>
  <c r="AC12" i="11"/>
  <c r="AC34" i="11" s="1"/>
  <c r="AC37" i="5"/>
  <c r="AP22" i="12"/>
  <c r="AA51" i="12"/>
  <c r="AD37" i="5"/>
  <c r="AD12" i="11"/>
  <c r="AD34" i="11" s="1"/>
  <c r="AB9" i="11"/>
  <c r="AB34" i="5"/>
  <c r="AB39" i="5"/>
  <c r="AB14" i="11"/>
  <c r="AB36" i="11" s="1"/>
  <c r="AS11" i="12"/>
  <c r="AN41" i="12"/>
  <c r="AC9" i="11"/>
  <c r="AC34" i="5"/>
  <c r="AC14" i="11"/>
  <c r="AC36" i="11" s="1"/>
  <c r="AC39" i="5"/>
  <c r="AM41" i="12"/>
  <c r="AD14" i="11"/>
  <c r="AD36" i="11" s="1"/>
  <c r="AD39" i="5"/>
  <c r="AD9" i="11"/>
  <c r="AD34" i="5"/>
  <c r="D89" i="15" a="1"/>
  <c r="D89" i="15" s="1"/>
  <c r="AP11" i="12"/>
  <c r="AT14" i="12" s="1"/>
  <c r="AP14" i="12" s="1"/>
  <c r="AP15" i="12" s="1"/>
  <c r="AH29" i="12"/>
  <c r="AH30" i="12" s="1"/>
  <c r="AH33" i="12" s="1"/>
  <c r="AG29" i="12"/>
  <c r="AG30" i="12" s="1"/>
  <c r="AG33" i="12" s="1"/>
  <c r="AF29" i="12"/>
  <c r="AF30" i="12" s="1"/>
  <c r="AF33" i="12" s="1"/>
  <c r="AI29" i="12"/>
  <c r="AI30" i="12" s="1"/>
  <c r="AI33" i="12" s="1"/>
  <c r="AE30" i="12"/>
  <c r="AE33" i="12" s="1"/>
  <c r="AR11" i="12"/>
  <c r="AO26" i="12"/>
  <c r="AT11" i="12"/>
  <c r="AO41" i="12"/>
  <c r="AK26" i="12"/>
  <c r="AO29" i="12" s="1"/>
  <c r="AK41" i="12"/>
  <c r="AO44" i="12" s="1"/>
  <c r="AL44" i="12" s="1"/>
  <c r="AL45" i="12" s="1"/>
  <c r="AL48" i="12" s="1"/>
  <c r="AM26" i="12"/>
  <c r="AZ7" i="5"/>
  <c r="AZ8" i="5"/>
  <c r="AN26" i="12"/>
  <c r="AQ11" i="12"/>
  <c r="AE35" i="11"/>
  <c r="BJ6" i="5"/>
  <c r="BE5" i="5"/>
  <c r="AP40" i="12"/>
  <c r="AP25" i="12"/>
  <c r="AU10" i="12"/>
  <c r="AU5" i="12"/>
  <c r="AU33" i="5"/>
  <c r="AU5" i="11"/>
  <c r="AY5" i="12"/>
  <c r="BD10" i="5"/>
  <c r="BA10" i="5"/>
  <c r="BC10" i="5"/>
  <c r="BB10" i="5"/>
  <c r="AZ10" i="5"/>
  <c r="AY33" i="5"/>
  <c r="AY5" i="11"/>
  <c r="AV5" i="12"/>
  <c r="AV5" i="11"/>
  <c r="AV33" i="5"/>
  <c r="AW5" i="12"/>
  <c r="AW5" i="11"/>
  <c r="AW33" i="5"/>
  <c r="AX5" i="12"/>
  <c r="AX5" i="11"/>
  <c r="AX33" i="5"/>
  <c r="AF48" i="12"/>
  <c r="AU38" i="12"/>
  <c r="AU23" i="12"/>
  <c r="AZ8" i="12"/>
  <c r="AU24" i="12"/>
  <c r="AU39" i="12"/>
  <c r="AZ9" i="12"/>
  <c r="AE48" i="11" l="1"/>
  <c r="AF17" i="5"/>
  <c r="AG17" i="5"/>
  <c r="G5" i="4"/>
  <c r="E139" i="14"/>
  <c r="E138" i="14"/>
  <c r="E142" i="14"/>
  <c r="E144" i="14"/>
  <c r="E141" i="14"/>
  <c r="E140" i="14"/>
  <c r="E143" i="14"/>
  <c r="E145" i="14"/>
  <c r="E146" i="14"/>
  <c r="F106" i="14"/>
  <c r="AH17" i="5"/>
  <c r="AJ17" i="5" s="1"/>
  <c r="E136" i="14"/>
  <c r="AE43" i="5"/>
  <c r="AE47" i="11"/>
  <c r="E137" i="14"/>
  <c r="AE44" i="11"/>
  <c r="AE39" i="11"/>
  <c r="AE42" i="5"/>
  <c r="AE50" i="5"/>
  <c r="AE47" i="5"/>
  <c r="AE40" i="5"/>
  <c r="AE46" i="5"/>
  <c r="AH47" i="5"/>
  <c r="AH22" i="11"/>
  <c r="AH44" i="11" s="1"/>
  <c r="AR41" i="12"/>
  <c r="AI40" i="5"/>
  <c r="AI15" i="11"/>
  <c r="AI37" i="11" s="1"/>
  <c r="AE41" i="11"/>
  <c r="AE46" i="11"/>
  <c r="AE51" i="5"/>
  <c r="AS41" i="12"/>
  <c r="AK44" i="12"/>
  <c r="AK45" i="12" s="1"/>
  <c r="AH40" i="5"/>
  <c r="AH29" i="5"/>
  <c r="AE27" i="11"/>
  <c r="AE44" i="5"/>
  <c r="AE49" i="5"/>
  <c r="AE49" i="11"/>
  <c r="AS26" i="12"/>
  <c r="AH41" i="5"/>
  <c r="AH16" i="11"/>
  <c r="AH38" i="11" s="1"/>
  <c r="AG24" i="5"/>
  <c r="AG50" i="5"/>
  <c r="AG25" i="11"/>
  <c r="AG47" i="11" s="1"/>
  <c r="AE42" i="11"/>
  <c r="AE52" i="5"/>
  <c r="AF41" i="5"/>
  <c r="AF16" i="11"/>
  <c r="AF38" i="11" s="1"/>
  <c r="AI24" i="5"/>
  <c r="AH20" i="5"/>
  <c r="AE18" i="11"/>
  <c r="AF23" i="5"/>
  <c r="AE21" i="11"/>
  <c r="AE45" i="5"/>
  <c r="AE53" i="5"/>
  <c r="AI50" i="5"/>
  <c r="AI25" i="11"/>
  <c r="AI47" i="11" s="1"/>
  <c r="AG51" i="12"/>
  <c r="AR26" i="12"/>
  <c r="AI41" i="5"/>
  <c r="AI16" i="11"/>
  <c r="AI38" i="11" s="1"/>
  <c r="AH25" i="5"/>
  <c r="AE23" i="11"/>
  <c r="AI21" i="5"/>
  <c r="AE19" i="11"/>
  <c r="AE38" i="11"/>
  <c r="AF27" i="5"/>
  <c r="AE25" i="11"/>
  <c r="AE48" i="5"/>
  <c r="AE50" i="11"/>
  <c r="AF40" i="5"/>
  <c r="AF15" i="11"/>
  <c r="AF37" i="11" s="1"/>
  <c r="AG40" i="5"/>
  <c r="AG15" i="11"/>
  <c r="AG37" i="11" s="1"/>
  <c r="AF24" i="5"/>
  <c r="AJ24" i="5" s="1"/>
  <c r="AE22" i="11"/>
  <c r="AE45" i="11"/>
  <c r="AT26" i="12"/>
  <c r="AJ45" i="12"/>
  <c r="AJ48" i="12" s="1"/>
  <c r="AP41" i="12"/>
  <c r="AT44" i="12" s="1"/>
  <c r="AI51" i="12"/>
  <c r="AG41" i="5"/>
  <c r="AG16" i="11"/>
  <c r="AG38" i="11" s="1"/>
  <c r="AF26" i="5"/>
  <c r="AE24" i="11"/>
  <c r="AH50" i="5"/>
  <c r="AH25" i="11"/>
  <c r="AH47" i="11" s="1"/>
  <c r="AE43" i="11"/>
  <c r="AE41" i="5"/>
  <c r="AE40" i="11"/>
  <c r="AE37" i="11"/>
  <c r="AD29" i="11"/>
  <c r="AB29" i="11"/>
  <c r="AC31" i="11"/>
  <c r="AC51" i="11" s="1"/>
  <c r="AC29" i="11"/>
  <c r="AA29" i="11"/>
  <c r="AH21" i="5"/>
  <c r="AG21" i="5"/>
  <c r="AF21" i="5"/>
  <c r="AI23" i="5"/>
  <c r="AH23" i="5"/>
  <c r="AG23" i="5"/>
  <c r="AG21" i="11" s="1"/>
  <c r="AG43" i="11" s="1"/>
  <c r="AF20" i="5"/>
  <c r="AG26" i="5"/>
  <c r="AE31" i="5"/>
  <c r="AF25" i="5"/>
  <c r="AG25" i="5"/>
  <c r="AH26" i="5"/>
  <c r="AI20" i="5"/>
  <c r="AI25" i="5"/>
  <c r="AG20" i="5"/>
  <c r="AI26" i="5"/>
  <c r="AF29" i="5"/>
  <c r="AG29" i="5"/>
  <c r="AI29" i="5"/>
  <c r="AI30" i="5"/>
  <c r="AH30" i="5"/>
  <c r="AG30" i="5"/>
  <c r="AF30" i="5"/>
  <c r="AJ18" i="5"/>
  <c r="AG15" i="5"/>
  <c r="AG13" i="11" s="1"/>
  <c r="AG35" i="11" s="1"/>
  <c r="AG19" i="5"/>
  <c r="AH19" i="5"/>
  <c r="AI19" i="5"/>
  <c r="AF19" i="5"/>
  <c r="AG22" i="5"/>
  <c r="AH22" i="5"/>
  <c r="AI22" i="5"/>
  <c r="AF22" i="5"/>
  <c r="AF28" i="5"/>
  <c r="AG28" i="5"/>
  <c r="AI28" i="5"/>
  <c r="AH28" i="5"/>
  <c r="AE38" i="5"/>
  <c r="I120" i="14" s="1"/>
  <c r="I131" i="14"/>
  <c r="AF15" i="5"/>
  <c r="AF13" i="11" s="1"/>
  <c r="AF35" i="11" s="1"/>
  <c r="AI15" i="5"/>
  <c r="AI13" i="11" s="1"/>
  <c r="AI35" i="11" s="1"/>
  <c r="AE13" i="11"/>
  <c r="AE36" i="5"/>
  <c r="I118" i="14" s="1"/>
  <c r="I122" i="14"/>
  <c r="I129" i="14"/>
  <c r="I130" i="14"/>
  <c r="I127" i="14"/>
  <c r="AE33" i="11"/>
  <c r="AE35" i="5"/>
  <c r="I124" i="14"/>
  <c r="AE32" i="11"/>
  <c r="AF18" i="12"/>
  <c r="AF51" i="12" s="1"/>
  <c r="AJ15" i="12"/>
  <c r="AJ18" i="12" s="1"/>
  <c r="AF13" i="5"/>
  <c r="AG13" i="5"/>
  <c r="AI13" i="5"/>
  <c r="AE11" i="11"/>
  <c r="AH13" i="5"/>
  <c r="AF12" i="5"/>
  <c r="AE10" i="11"/>
  <c r="AH12" i="5"/>
  <c r="AI12" i="5"/>
  <c r="AG12" i="5"/>
  <c r="AO15" i="12"/>
  <c r="AO18" i="12" s="1"/>
  <c r="AH51" i="12"/>
  <c r="AQ14" i="12"/>
  <c r="AQ15" i="12" s="1"/>
  <c r="AQ18" i="12" s="1"/>
  <c r="I132" i="14"/>
  <c r="AZ7" i="12"/>
  <c r="AZ22" i="12" s="1"/>
  <c r="AQ41" i="12"/>
  <c r="AS14" i="12"/>
  <c r="AS15" i="12" s="1"/>
  <c r="AS18" i="12" s="1"/>
  <c r="I123" i="14"/>
  <c r="AE34" i="5"/>
  <c r="AU22" i="12"/>
  <c r="AT41" i="12"/>
  <c r="AF16" i="5"/>
  <c r="AE14" i="11"/>
  <c r="AI16" i="5"/>
  <c r="AH16" i="5"/>
  <c r="AG16" i="5"/>
  <c r="E100" i="14"/>
  <c r="D44" i="15"/>
  <c r="R29" i="15" s="1"/>
  <c r="F10" i="4"/>
  <c r="AA31" i="11"/>
  <c r="AA51" i="11" s="1"/>
  <c r="AB31" i="11"/>
  <c r="AB51" i="11" s="1"/>
  <c r="AE36" i="11"/>
  <c r="AE39" i="5"/>
  <c r="I121" i="14" s="1"/>
  <c r="AE37" i="5"/>
  <c r="I119" i="14" s="1"/>
  <c r="AE9" i="11"/>
  <c r="AG11" i="5"/>
  <c r="AF11" i="5"/>
  <c r="AH11" i="5"/>
  <c r="AI11" i="5"/>
  <c r="AY11" i="12"/>
  <c r="I126" i="14"/>
  <c r="AM44" i="12"/>
  <c r="AM45" i="12" s="1"/>
  <c r="AM48" i="12" s="1"/>
  <c r="AD31" i="11"/>
  <c r="AD51" i="11" s="1"/>
  <c r="AE34" i="11"/>
  <c r="AN44" i="12"/>
  <c r="AN45" i="12" s="1"/>
  <c r="AN48" i="12" s="1"/>
  <c r="AE12" i="11"/>
  <c r="AH14" i="5"/>
  <c r="AI14" i="5"/>
  <c r="AG14" i="5"/>
  <c r="AF14" i="5"/>
  <c r="AR14" i="12"/>
  <c r="AR15" i="12" s="1"/>
  <c r="AR18" i="12" s="1"/>
  <c r="AJ30" i="12"/>
  <c r="AJ33" i="12" s="1"/>
  <c r="AU11" i="12"/>
  <c r="AY14" i="12" s="1"/>
  <c r="AU14" i="12" s="1"/>
  <c r="AU15" i="12" s="1"/>
  <c r="AN29" i="12"/>
  <c r="AN30" i="12" s="1"/>
  <c r="AN33" i="12" s="1"/>
  <c r="AL29" i="12"/>
  <c r="AL30" i="12" s="1"/>
  <c r="AL33" i="12" s="1"/>
  <c r="AL51" i="12" s="1"/>
  <c r="AK29" i="12"/>
  <c r="AK30" i="12" s="1"/>
  <c r="AK33" i="12" s="1"/>
  <c r="AM29" i="12"/>
  <c r="AM30" i="12" s="1"/>
  <c r="AM33" i="12" s="1"/>
  <c r="H13" i="4"/>
  <c r="G103" i="14" s="1"/>
  <c r="AE51" i="12"/>
  <c r="AX11" i="12"/>
  <c r="AH13" i="11"/>
  <c r="AH35" i="11" s="1"/>
  <c r="AH38" i="5"/>
  <c r="AW11" i="12"/>
  <c r="AP26" i="12"/>
  <c r="BJ5" i="5"/>
  <c r="AV11" i="12"/>
  <c r="AQ26" i="12"/>
  <c r="BE8" i="5"/>
  <c r="BE7" i="5"/>
  <c r="AZ39" i="12"/>
  <c r="AZ24" i="12"/>
  <c r="BE9" i="12"/>
  <c r="AZ38" i="12"/>
  <c r="BE8" i="12"/>
  <c r="AZ23" i="12"/>
  <c r="AP18" i="12"/>
  <c r="AK48" i="12"/>
  <c r="AZ5" i="12"/>
  <c r="AZ5" i="11"/>
  <c r="AZ33" i="5"/>
  <c r="BB5" i="12"/>
  <c r="BB5" i="11"/>
  <c r="BB33" i="5"/>
  <c r="BC5" i="12"/>
  <c r="BC33" i="5"/>
  <c r="BC5" i="11"/>
  <c r="BA5" i="12"/>
  <c r="BA5" i="11"/>
  <c r="BA33" i="5"/>
  <c r="BD5" i="11"/>
  <c r="BF10" i="5"/>
  <c r="BE10" i="5"/>
  <c r="BG10" i="5"/>
  <c r="BD33" i="5"/>
  <c r="BD5" i="12"/>
  <c r="BI10" i="5"/>
  <c r="BH10" i="5"/>
  <c r="AU40" i="12"/>
  <c r="AU41" i="12" s="1"/>
  <c r="AU25" i="12"/>
  <c r="AZ10" i="12"/>
  <c r="AH15" i="11" l="1"/>
  <c r="AH37" i="11" s="1"/>
  <c r="AJ37" i="11" s="1"/>
  <c r="AJ40" i="5"/>
  <c r="AJ41" i="5"/>
  <c r="AR44" i="12"/>
  <c r="AR45" i="12" s="1"/>
  <c r="AR48" i="12" s="1"/>
  <c r="AP44" i="12"/>
  <c r="AP45" i="12" s="1"/>
  <c r="AV41" i="12"/>
  <c r="AJ51" i="12"/>
  <c r="I117" i="14"/>
  <c r="J117" i="14" s="1"/>
  <c r="AG45" i="5"/>
  <c r="AG20" i="11"/>
  <c r="AG42" i="11" s="1"/>
  <c r="AK18" i="5"/>
  <c r="AJ16" i="11"/>
  <c r="AF52" i="5"/>
  <c r="AF27" i="11"/>
  <c r="AF49" i="11" s="1"/>
  <c r="AC54" i="5"/>
  <c r="AD54" i="5"/>
  <c r="G74" i="14" s="1"/>
  <c r="AA54" i="5"/>
  <c r="AB54" i="5"/>
  <c r="AG44" i="5"/>
  <c r="AG19" i="11"/>
  <c r="AG41" i="11" s="1"/>
  <c r="AF49" i="5"/>
  <c r="AF24" i="11"/>
  <c r="AF46" i="11" s="1"/>
  <c r="AF46" i="5"/>
  <c r="AF21" i="11"/>
  <c r="AF43" i="11" s="1"/>
  <c r="AJ43" i="11" s="1"/>
  <c r="AH45" i="5"/>
  <c r="AH20" i="11"/>
  <c r="AH42" i="11" s="1"/>
  <c r="AM24" i="5"/>
  <c r="AJ22" i="11"/>
  <c r="AG52" i="5"/>
  <c r="AG27" i="11"/>
  <c r="AG49" i="11" s="1"/>
  <c r="AF48" i="5"/>
  <c r="AF23" i="11"/>
  <c r="AF45" i="11" s="1"/>
  <c r="AF44" i="5"/>
  <c r="AF19" i="11"/>
  <c r="AF41" i="11" s="1"/>
  <c r="AH51" i="5"/>
  <c r="AH26" i="11"/>
  <c r="AH48" i="11" s="1"/>
  <c r="AF53" i="5"/>
  <c r="AF28" i="11"/>
  <c r="AF50" i="11" s="1"/>
  <c r="AI49" i="5"/>
  <c r="AI24" i="11"/>
  <c r="AI46" i="11" s="1"/>
  <c r="AG49" i="5"/>
  <c r="AG24" i="11"/>
  <c r="AG46" i="11" s="1"/>
  <c r="AH44" i="5"/>
  <c r="AH19" i="11"/>
  <c r="AH41" i="11" s="1"/>
  <c r="AF47" i="5"/>
  <c r="AF22" i="11"/>
  <c r="AF44" i="11" s="1"/>
  <c r="AF50" i="5"/>
  <c r="AJ50" i="5" s="1"/>
  <c r="AF25" i="11"/>
  <c r="AF47" i="11" s="1"/>
  <c r="AJ47" i="11" s="1"/>
  <c r="AI51" i="5"/>
  <c r="AI26" i="11"/>
  <c r="AI48" i="11" s="1"/>
  <c r="AF42" i="5"/>
  <c r="AF17" i="11"/>
  <c r="AF39" i="11" s="1"/>
  <c r="AG53" i="5"/>
  <c r="AG28" i="11"/>
  <c r="AG50" i="11" s="1"/>
  <c r="AG43" i="5"/>
  <c r="AG18" i="11"/>
  <c r="AG40" i="11" s="1"/>
  <c r="AJ27" i="5"/>
  <c r="AH43" i="5"/>
  <c r="AH18" i="11"/>
  <c r="AH40" i="11" s="1"/>
  <c r="AG47" i="5"/>
  <c r="AG22" i="11"/>
  <c r="AG44" i="11" s="1"/>
  <c r="AH52" i="5"/>
  <c r="AH27" i="11"/>
  <c r="AH49" i="11" s="1"/>
  <c r="AG51" i="5"/>
  <c r="AG26" i="11"/>
  <c r="AG48" i="11" s="1"/>
  <c r="AI42" i="5"/>
  <c r="AI17" i="11"/>
  <c r="AI39" i="11" s="1"/>
  <c r="AH53" i="5"/>
  <c r="AH28" i="11"/>
  <c r="AH50" i="11" s="1"/>
  <c r="AI48" i="5"/>
  <c r="AI23" i="11"/>
  <c r="AI45" i="11" s="1"/>
  <c r="AF43" i="5"/>
  <c r="AF18" i="11"/>
  <c r="AF40" i="11" s="1"/>
  <c r="AI47" i="5"/>
  <c r="AI22" i="11"/>
  <c r="AI44" i="11" s="1"/>
  <c r="AF51" i="5"/>
  <c r="AF26" i="11"/>
  <c r="AF48" i="11" s="1"/>
  <c r="AH42" i="5"/>
  <c r="AH17" i="11"/>
  <c r="AH39" i="11" s="1"/>
  <c r="AI53" i="5"/>
  <c r="AI28" i="11"/>
  <c r="AI50" i="11" s="1"/>
  <c r="AI43" i="5"/>
  <c r="AI18" i="11"/>
  <c r="AI40" i="11" s="1"/>
  <c r="AI44" i="5"/>
  <c r="AI19" i="11"/>
  <c r="AI41" i="11" s="1"/>
  <c r="AJ38" i="11"/>
  <c r="I116" i="14"/>
  <c r="J116" i="14" s="1"/>
  <c r="N115" i="14" s="1" a="1"/>
  <c r="AE54" i="5"/>
  <c r="AF45" i="5"/>
  <c r="AF20" i="11"/>
  <c r="AF42" i="11" s="1"/>
  <c r="AG42" i="5"/>
  <c r="AG17" i="11"/>
  <c r="AG39" i="11" s="1"/>
  <c r="AN17" i="5"/>
  <c r="AJ15" i="11"/>
  <c r="AH49" i="5"/>
  <c r="AH24" i="11"/>
  <c r="AH46" i="11" s="1"/>
  <c r="AH46" i="5"/>
  <c r="AH21" i="11"/>
  <c r="AH43" i="11" s="1"/>
  <c r="AI45" i="5"/>
  <c r="AI20" i="11"/>
  <c r="AI42" i="11" s="1"/>
  <c r="AI52" i="5"/>
  <c r="AI27" i="11"/>
  <c r="AI49" i="11" s="1"/>
  <c r="AG48" i="5"/>
  <c r="AJ48" i="5" s="1"/>
  <c r="AG23" i="11"/>
  <c r="AG45" i="11" s="1"/>
  <c r="AI46" i="5"/>
  <c r="AI21" i="11"/>
  <c r="AI43" i="11" s="1"/>
  <c r="AH48" i="5"/>
  <c r="AH23" i="11"/>
  <c r="AH45" i="11" s="1"/>
  <c r="AE29" i="11"/>
  <c r="AJ21" i="5"/>
  <c r="AJ19" i="11" s="1"/>
  <c r="AJ23" i="5"/>
  <c r="AM23" i="5" s="1"/>
  <c r="AG46" i="5"/>
  <c r="AF31" i="5"/>
  <c r="AJ25" i="5"/>
  <c r="AH31" i="5"/>
  <c r="AG31" i="5"/>
  <c r="AJ20" i="5"/>
  <c r="AI31" i="5"/>
  <c r="AJ26" i="5"/>
  <c r="AM25" i="5"/>
  <c r="AJ30" i="5"/>
  <c r="AJ19" i="5"/>
  <c r="AK25" i="5"/>
  <c r="AN24" i="5"/>
  <c r="AM18" i="5"/>
  <c r="AK17" i="5"/>
  <c r="AL17" i="5"/>
  <c r="AJ29" i="5"/>
  <c r="AJ27" i="11" s="1"/>
  <c r="AM17" i="5"/>
  <c r="AJ22" i="5"/>
  <c r="AJ28" i="5"/>
  <c r="AJ26" i="11" s="1"/>
  <c r="AL24" i="5"/>
  <c r="AK24" i="5"/>
  <c r="AN18" i="5"/>
  <c r="AG38" i="5"/>
  <c r="AL18" i="5"/>
  <c r="AI38" i="5"/>
  <c r="AF38" i="5"/>
  <c r="AJ15" i="5"/>
  <c r="AL15" i="5" s="1"/>
  <c r="AH11" i="11"/>
  <c r="AH33" i="11" s="1"/>
  <c r="AH36" i="5"/>
  <c r="AV14" i="12"/>
  <c r="AV15" i="12" s="1"/>
  <c r="AV18" i="12" s="1"/>
  <c r="AG10" i="11"/>
  <c r="AG32" i="11" s="1"/>
  <c r="AG35" i="5"/>
  <c r="AI11" i="11"/>
  <c r="AI33" i="11" s="1"/>
  <c r="AI36" i="5"/>
  <c r="AW14" i="12"/>
  <c r="AW15" i="12" s="1"/>
  <c r="AW18" i="12" s="1"/>
  <c r="AM51" i="12"/>
  <c r="AI10" i="11"/>
  <c r="AI32" i="11" s="1"/>
  <c r="AI35" i="5"/>
  <c r="AG36" i="5"/>
  <c r="AG11" i="11"/>
  <c r="AG33" i="11" s="1"/>
  <c r="AH35" i="5"/>
  <c r="AH10" i="11"/>
  <c r="AH32" i="11" s="1"/>
  <c r="AF11" i="11"/>
  <c r="AF33" i="11" s="1"/>
  <c r="AJ13" i="5"/>
  <c r="AF36" i="5"/>
  <c r="AJ12" i="5"/>
  <c r="AF35" i="5"/>
  <c r="AF10" i="11"/>
  <c r="AF32" i="11" s="1"/>
  <c r="AY44" i="12"/>
  <c r="AS44" i="12"/>
  <c r="AS45" i="12" s="1"/>
  <c r="AS48" i="12" s="1"/>
  <c r="AO45" i="12"/>
  <c r="AO48" i="12" s="1"/>
  <c r="AN51" i="12"/>
  <c r="AQ44" i="12"/>
  <c r="AQ45" i="12" s="1"/>
  <c r="AQ48" i="12" s="1"/>
  <c r="AX14" i="12"/>
  <c r="AX15" i="12" s="1"/>
  <c r="AX18" i="12" s="1"/>
  <c r="BA11" i="12"/>
  <c r="AZ37" i="12"/>
  <c r="BE7" i="12"/>
  <c r="BE22" i="12" s="1"/>
  <c r="AE31" i="11"/>
  <c r="AE51" i="11" s="1"/>
  <c r="H8" i="4" s="1"/>
  <c r="AG12" i="11"/>
  <c r="AG34" i="11" s="1"/>
  <c r="AG37" i="5"/>
  <c r="G14" i="4"/>
  <c r="G18" i="4"/>
  <c r="F99" i="14"/>
  <c r="AH12" i="11"/>
  <c r="AH34" i="11" s="1"/>
  <c r="AH37" i="5"/>
  <c r="F23" i="4"/>
  <c r="F11" i="4"/>
  <c r="D49" i="15"/>
  <c r="R30" i="15" s="1"/>
  <c r="E101" i="14"/>
  <c r="D147" i="14"/>
  <c r="AO30" i="12"/>
  <c r="AO33" i="12" s="1"/>
  <c r="S4" i="15"/>
  <c r="AI9" i="11"/>
  <c r="AI34" i="5"/>
  <c r="D45" i="15"/>
  <c r="S29" i="15" s="1"/>
  <c r="F100" i="14"/>
  <c r="AU26" i="12"/>
  <c r="AZ11" i="12"/>
  <c r="BD14" i="12" s="1"/>
  <c r="BC14" i="12" s="1"/>
  <c r="BC15" i="12" s="1"/>
  <c r="BC18" i="12" s="1"/>
  <c r="D39" i="15"/>
  <c r="S28" i="15" s="1"/>
  <c r="F67" i="14"/>
  <c r="AI12" i="11"/>
  <c r="AI34" i="11" s="1"/>
  <c r="AI37" i="5"/>
  <c r="AF14" i="11"/>
  <c r="AF36" i="11" s="1"/>
  <c r="AJ16" i="5"/>
  <c r="AF39" i="5"/>
  <c r="AK51" i="12"/>
  <c r="G6" i="4"/>
  <c r="AH9" i="11"/>
  <c r="AH34" i="5"/>
  <c r="S5" i="15"/>
  <c r="S10" i="15" s="1"/>
  <c r="D71" i="15"/>
  <c r="G10" i="4"/>
  <c r="I128" i="14"/>
  <c r="AJ11" i="5"/>
  <c r="AF34" i="5"/>
  <c r="AF9" i="11"/>
  <c r="AG14" i="11"/>
  <c r="AG36" i="11" s="1"/>
  <c r="AG39" i="5"/>
  <c r="G16" i="4"/>
  <c r="AG9" i="11"/>
  <c r="AG34" i="5"/>
  <c r="AH39" i="5"/>
  <c r="AH14" i="11"/>
  <c r="AH36" i="11" s="1"/>
  <c r="G21" i="4"/>
  <c r="F107" i="14" s="1"/>
  <c r="AJ14" i="5"/>
  <c r="AF37" i="5"/>
  <c r="AF12" i="11"/>
  <c r="AF34" i="11" s="1"/>
  <c r="AI39" i="5"/>
  <c r="AI14" i="11"/>
  <c r="AI36" i="11" s="1"/>
  <c r="BB11" i="12"/>
  <c r="AT15" i="12"/>
  <c r="AT18" i="12" s="1"/>
  <c r="AW26" i="12"/>
  <c r="AY41" i="12"/>
  <c r="AX41" i="12"/>
  <c r="AV26" i="12"/>
  <c r="BC11" i="12"/>
  <c r="AT29" i="12"/>
  <c r="AX26" i="12"/>
  <c r="BD11" i="12"/>
  <c r="AJ35" i="11"/>
  <c r="AW41" i="12"/>
  <c r="AY26" i="12"/>
  <c r="BJ7" i="5"/>
  <c r="BJ8" i="5"/>
  <c r="H20" i="4"/>
  <c r="AZ40" i="12"/>
  <c r="AZ25" i="12"/>
  <c r="BE10" i="12"/>
  <c r="BH5" i="12"/>
  <c r="BH5" i="11"/>
  <c r="BH33" i="5"/>
  <c r="BI5" i="12"/>
  <c r="BI5" i="11"/>
  <c r="BN10" i="5"/>
  <c r="BL10" i="5"/>
  <c r="BM10" i="5"/>
  <c r="BI33" i="5"/>
  <c r="BK10" i="5"/>
  <c r="BJ10" i="5"/>
  <c r="BG5" i="12"/>
  <c r="BG5" i="11"/>
  <c r="BG33" i="5"/>
  <c r="BE5" i="12"/>
  <c r="BE5" i="11"/>
  <c r="BE33" i="5"/>
  <c r="BF5" i="12"/>
  <c r="BF5" i="11"/>
  <c r="BF33" i="5"/>
  <c r="AP48" i="12"/>
  <c r="AX44" i="12"/>
  <c r="AX45" i="12" s="1"/>
  <c r="AX48" i="12" s="1"/>
  <c r="AV44" i="12"/>
  <c r="AV45" i="12" s="1"/>
  <c r="AV48" i="12" s="1"/>
  <c r="AU44" i="12"/>
  <c r="AU45" i="12" s="1"/>
  <c r="AW44" i="12"/>
  <c r="AW45" i="12" s="1"/>
  <c r="AW48" i="12" s="1"/>
  <c r="AU18" i="12"/>
  <c r="BE38" i="12"/>
  <c r="BJ8" i="12"/>
  <c r="BE23" i="12"/>
  <c r="BE39" i="12"/>
  <c r="BE24" i="12"/>
  <c r="BJ9" i="12"/>
  <c r="AY15" i="12" l="1"/>
  <c r="AY18" i="12" s="1"/>
  <c r="BJ7" i="12"/>
  <c r="BJ37" i="12" s="1"/>
  <c r="F137" i="14"/>
  <c r="H5" i="4"/>
  <c r="F139" i="14"/>
  <c r="F141" i="14"/>
  <c r="F145" i="14"/>
  <c r="F142" i="14"/>
  <c r="F138" i="14"/>
  <c r="F140" i="14"/>
  <c r="F146" i="14"/>
  <c r="F143" i="14"/>
  <c r="F144" i="14"/>
  <c r="F136" i="14"/>
  <c r="AJ48" i="11"/>
  <c r="AL21" i="5"/>
  <c r="AL19" i="11" s="1"/>
  <c r="AL41" i="11" s="1"/>
  <c r="AZ26" i="12"/>
  <c r="AN21" i="5"/>
  <c r="AN44" i="5" s="1"/>
  <c r="AM21" i="5"/>
  <c r="M115" i="14" a="1"/>
  <c r="J68" i="14" s="1"/>
  <c r="L115" i="14" a="1"/>
  <c r="B86" i="14" s="1"/>
  <c r="AJ51" i="5"/>
  <c r="AJ43" i="5"/>
  <c r="AJ46" i="5"/>
  <c r="AJ42" i="5"/>
  <c r="AJ53" i="5"/>
  <c r="AJ49" i="5"/>
  <c r="AJ45" i="5"/>
  <c r="AM46" i="5"/>
  <c r="AM21" i="11"/>
  <c r="AM43" i="11" s="1"/>
  <c r="AK21" i="5"/>
  <c r="AN47" i="5"/>
  <c r="AN22" i="11"/>
  <c r="AN44" i="11" s="1"/>
  <c r="AJ52" i="5"/>
  <c r="AN40" i="5"/>
  <c r="AN15" i="11"/>
  <c r="AN37" i="11" s="1"/>
  <c r="AM44" i="5"/>
  <c r="AM19" i="11"/>
  <c r="AM41" i="11" s="1"/>
  <c r="AN19" i="5"/>
  <c r="AJ17" i="11"/>
  <c r="AJ39" i="11"/>
  <c r="AJ47" i="5"/>
  <c r="AL41" i="5"/>
  <c r="AL16" i="11"/>
  <c r="AL38" i="11" s="1"/>
  <c r="AM40" i="5"/>
  <c r="AM15" i="11"/>
  <c r="AM37" i="11" s="1"/>
  <c r="AL23" i="5"/>
  <c r="AJ42" i="11"/>
  <c r="AK22" i="5"/>
  <c r="AJ20" i="11"/>
  <c r="AK48" i="5"/>
  <c r="AK23" i="11"/>
  <c r="AK45" i="11" s="1"/>
  <c r="AK20" i="5"/>
  <c r="AJ18" i="11"/>
  <c r="AJ44" i="11"/>
  <c r="AJ50" i="11"/>
  <c r="AJ46" i="11"/>
  <c r="AL25" i="5"/>
  <c r="AJ23" i="11"/>
  <c r="AM47" i="5"/>
  <c r="AM22" i="11"/>
  <c r="AM44" i="11" s="1"/>
  <c r="AK41" i="5"/>
  <c r="AK16" i="11"/>
  <c r="AK38" i="11" s="1"/>
  <c r="AL47" i="5"/>
  <c r="AL22" i="11"/>
  <c r="AL44" i="11" s="1"/>
  <c r="AM41" i="5"/>
  <c r="AM16" i="11"/>
  <c r="AM38" i="11" s="1"/>
  <c r="AK26" i="5"/>
  <c r="AJ24" i="11"/>
  <c r="AK23" i="5"/>
  <c r="AJ21" i="11"/>
  <c r="AJ49" i="11"/>
  <c r="BC41" i="12"/>
  <c r="AT45" i="12"/>
  <c r="AT48" i="12" s="1"/>
  <c r="AN41" i="5"/>
  <c r="AN16" i="11"/>
  <c r="AN38" i="11" s="1"/>
  <c r="AL40" i="5"/>
  <c r="AL15" i="11"/>
  <c r="AL37" i="11" s="1"/>
  <c r="AL30" i="5"/>
  <c r="AJ28" i="11"/>
  <c r="AJ45" i="11"/>
  <c r="AJ40" i="11"/>
  <c r="AL27" i="5"/>
  <c r="AJ25" i="11"/>
  <c r="AM27" i="5"/>
  <c r="AK27" i="5"/>
  <c r="AN27" i="5"/>
  <c r="AJ41" i="11"/>
  <c r="AK47" i="5"/>
  <c r="AK22" i="11"/>
  <c r="AK44" i="11" s="1"/>
  <c r="AK40" i="5"/>
  <c r="AK15" i="11"/>
  <c r="AK37" i="11" s="1"/>
  <c r="AM48" i="5"/>
  <c r="AM23" i="11"/>
  <c r="AM45" i="11" s="1"/>
  <c r="AJ44" i="5"/>
  <c r="AG29" i="11"/>
  <c r="AI29" i="11"/>
  <c r="AF29" i="11"/>
  <c r="AH31" i="11"/>
  <c r="AH51" i="11" s="1"/>
  <c r="AH29" i="11"/>
  <c r="AN23" i="5"/>
  <c r="AM20" i="5"/>
  <c r="AL20" i="5"/>
  <c r="AN20" i="5"/>
  <c r="AM26" i="5"/>
  <c r="AN25" i="5"/>
  <c r="AL26" i="5"/>
  <c r="AN26" i="5"/>
  <c r="AM30" i="5"/>
  <c r="AN30" i="5"/>
  <c r="AJ31" i="5"/>
  <c r="AM19" i="5"/>
  <c r="AK30" i="5"/>
  <c r="AL22" i="5"/>
  <c r="AL19" i="5"/>
  <c r="AK19" i="5"/>
  <c r="AM22" i="5"/>
  <c r="AO24" i="5"/>
  <c r="AN22" i="5"/>
  <c r="AJ38" i="5"/>
  <c r="AO17" i="5"/>
  <c r="AL29" i="5"/>
  <c r="AM29" i="5"/>
  <c r="AN29" i="5"/>
  <c r="AK29" i="5"/>
  <c r="AO18" i="5"/>
  <c r="AJ13" i="11"/>
  <c r="AN15" i="5"/>
  <c r="AN13" i="11" s="1"/>
  <c r="AN35" i="11" s="1"/>
  <c r="AN28" i="5"/>
  <c r="AM28" i="5"/>
  <c r="AK28" i="5"/>
  <c r="AL28" i="5"/>
  <c r="AK15" i="5"/>
  <c r="AK38" i="5" s="1"/>
  <c r="AM15" i="5"/>
  <c r="AM38" i="5" s="1"/>
  <c r="AJ36" i="5"/>
  <c r="BA14" i="12"/>
  <c r="BA15" i="12" s="1"/>
  <c r="BA18" i="12" s="1"/>
  <c r="AJ33" i="11"/>
  <c r="AJ10" i="11"/>
  <c r="AN12" i="5"/>
  <c r="AL12" i="5"/>
  <c r="AM12" i="5"/>
  <c r="AK12" i="5"/>
  <c r="AJ11" i="11"/>
  <c r="AN13" i="5"/>
  <c r="AM13" i="5"/>
  <c r="AK13" i="5"/>
  <c r="AL13" i="5"/>
  <c r="AO51" i="12"/>
  <c r="AJ32" i="11"/>
  <c r="AJ35" i="5"/>
  <c r="BI11" i="12"/>
  <c r="AJ37" i="5"/>
  <c r="BD41" i="12"/>
  <c r="BF11" i="12"/>
  <c r="BE37" i="12"/>
  <c r="AJ34" i="11"/>
  <c r="N115" i="14"/>
  <c r="J91" i="14" s="1"/>
  <c r="J93" i="14"/>
  <c r="J92" i="14"/>
  <c r="E102" i="14"/>
  <c r="D55" i="15"/>
  <c r="R31" i="15" s="1"/>
  <c r="BH11" i="12"/>
  <c r="BA26" i="12"/>
  <c r="AJ39" i="5"/>
  <c r="F31" i="4"/>
  <c r="E108" i="14"/>
  <c r="F24" i="4"/>
  <c r="E109" i="14" s="1"/>
  <c r="D66" i="15"/>
  <c r="R33" i="15" s="1"/>
  <c r="AM11" i="5"/>
  <c r="AL11" i="5"/>
  <c r="AJ9" i="11"/>
  <c r="AK11" i="5"/>
  <c r="AN11" i="5"/>
  <c r="BB14" i="12"/>
  <c r="BB15" i="12" s="1"/>
  <c r="BB18" i="12" s="1"/>
  <c r="BD26" i="12"/>
  <c r="AK14" i="5"/>
  <c r="AJ12" i="11"/>
  <c r="AN14" i="5"/>
  <c r="AL14" i="5"/>
  <c r="AM14" i="5"/>
  <c r="AM16" i="5"/>
  <c r="AL16" i="5"/>
  <c r="AN16" i="5"/>
  <c r="AJ14" i="11"/>
  <c r="AK16" i="5"/>
  <c r="AI31" i="11"/>
  <c r="AI51" i="11" s="1"/>
  <c r="AZ41" i="12"/>
  <c r="BD44" i="12" s="1"/>
  <c r="BB44" i="12" s="1"/>
  <c r="BB45" i="12" s="1"/>
  <c r="BB48" i="12" s="1"/>
  <c r="BC26" i="12"/>
  <c r="AJ36" i="11"/>
  <c r="BA41" i="12"/>
  <c r="BE11" i="12"/>
  <c r="BI14" i="12" s="1"/>
  <c r="BE14" i="12" s="1"/>
  <c r="BE15" i="12" s="1"/>
  <c r="BB26" i="12"/>
  <c r="T5" i="15"/>
  <c r="T10" i="15" s="1"/>
  <c r="H74" i="14"/>
  <c r="D75" i="14" s="1"/>
  <c r="E75" i="14" s="1"/>
  <c r="F75" i="14" s="1"/>
  <c r="G75" i="14" s="1"/>
  <c r="I8" i="14"/>
  <c r="BB41" i="12"/>
  <c r="AZ14" i="12"/>
  <c r="AZ15" i="12" s="1"/>
  <c r="AZ18" i="12" s="1"/>
  <c r="AF31" i="11"/>
  <c r="AF51" i="11" s="1"/>
  <c r="BG11" i="12"/>
  <c r="G67" i="14"/>
  <c r="AG31" i="11"/>
  <c r="AG51" i="11" s="1"/>
  <c r="AJ34" i="5"/>
  <c r="E147" i="14"/>
  <c r="G11" i="4"/>
  <c r="D50" i="15"/>
  <c r="S30" i="15" s="1"/>
  <c r="G23" i="4"/>
  <c r="F101" i="14"/>
  <c r="D63" i="15"/>
  <c r="T32" i="15" s="1"/>
  <c r="G106" i="14"/>
  <c r="AL38" i="5"/>
  <c r="AL13" i="11"/>
  <c r="AL35" i="11" s="1"/>
  <c r="AP29" i="12"/>
  <c r="AP30" i="12" s="1"/>
  <c r="AY29" i="12"/>
  <c r="AR29" i="12"/>
  <c r="AR30" i="12" s="1"/>
  <c r="AR33" i="12" s="1"/>
  <c r="AR51" i="12" s="1"/>
  <c r="AS29" i="12"/>
  <c r="AS30" i="12" s="1"/>
  <c r="AS33" i="12" s="1"/>
  <c r="AS51" i="12" s="1"/>
  <c r="AQ29" i="12"/>
  <c r="AQ30" i="12" s="1"/>
  <c r="AQ33" i="12" s="1"/>
  <c r="AQ51" i="12" s="1"/>
  <c r="BJ39" i="12"/>
  <c r="BJ24" i="12"/>
  <c r="BJ38" i="12"/>
  <c r="BJ23" i="12"/>
  <c r="BH14" i="12"/>
  <c r="BH15" i="12" s="1"/>
  <c r="BH18" i="12" s="1"/>
  <c r="AY45" i="12"/>
  <c r="AY48" i="12" s="1"/>
  <c r="AU48" i="12"/>
  <c r="BJ5" i="12"/>
  <c r="BJ5" i="11"/>
  <c r="BJ33" i="5"/>
  <c r="BK5" i="12"/>
  <c r="BK33" i="5"/>
  <c r="BK5" i="11"/>
  <c r="BM5" i="12"/>
  <c r="BM5" i="11"/>
  <c r="BM33" i="5"/>
  <c r="BL5" i="12"/>
  <c r="BL5" i="11"/>
  <c r="BL33" i="5"/>
  <c r="BN5" i="12"/>
  <c r="BN5" i="11"/>
  <c r="BN33" i="5"/>
  <c r="BE25" i="12"/>
  <c r="BE26" i="12" s="1"/>
  <c r="BE40" i="12"/>
  <c r="BJ10" i="12"/>
  <c r="BN11" i="12" l="1"/>
  <c r="BJ22" i="12"/>
  <c r="AO25" i="5"/>
  <c r="AS25" i="5" s="1"/>
  <c r="AL44" i="5"/>
  <c r="AN19" i="11"/>
  <c r="AN41" i="11" s="1"/>
  <c r="AO26" i="5"/>
  <c r="AR26" i="5" s="1"/>
  <c r="AO21" i="5"/>
  <c r="AO19" i="11" s="1"/>
  <c r="J73" i="14"/>
  <c r="M73" i="14" s="1"/>
  <c r="J74" i="14"/>
  <c r="M74" i="14" s="1"/>
  <c r="M115" i="14"/>
  <c r="J67" i="14" s="1"/>
  <c r="O67" i="14" s="1"/>
  <c r="B82" i="14"/>
  <c r="G82" i="14" s="1"/>
  <c r="B83" i="14"/>
  <c r="D83" i="14" s="1"/>
  <c r="J70" i="14"/>
  <c r="L70" i="14" s="1"/>
  <c r="J71" i="14"/>
  <c r="M71" i="14" s="1"/>
  <c r="B84" i="14"/>
  <c r="D84" i="14" s="1"/>
  <c r="J69" i="14"/>
  <c r="K69" i="14" s="1"/>
  <c r="L115" i="14"/>
  <c r="B81" i="14" s="1"/>
  <c r="G81" i="14" s="1"/>
  <c r="J72" i="14"/>
  <c r="M72" i="14" s="1"/>
  <c r="B85" i="14"/>
  <c r="D85" i="14" s="1"/>
  <c r="AO44" i="11"/>
  <c r="AO40" i="5"/>
  <c r="AO47" i="5"/>
  <c r="AO41" i="5"/>
  <c r="AP25" i="5"/>
  <c r="AO23" i="11"/>
  <c r="AM51" i="5"/>
  <c r="AM26" i="11"/>
  <c r="AM48" i="11" s="1"/>
  <c r="AK52" i="5"/>
  <c r="AK27" i="11"/>
  <c r="AK49" i="11" s="1"/>
  <c r="AG54" i="5"/>
  <c r="AH54" i="5"/>
  <c r="AI54" i="5"/>
  <c r="AF54" i="5"/>
  <c r="AK45" i="5"/>
  <c r="AK20" i="11"/>
  <c r="AK42" i="11" s="1"/>
  <c r="AN53" i="5"/>
  <c r="AN28" i="11"/>
  <c r="AN50" i="11" s="1"/>
  <c r="AM52" i="5"/>
  <c r="AM27" i="11"/>
  <c r="AM49" i="11" s="1"/>
  <c r="AM45" i="5"/>
  <c r="AM20" i="11"/>
  <c r="AM42" i="11" s="1"/>
  <c r="AM53" i="5"/>
  <c r="AM28" i="11"/>
  <c r="AM50" i="11" s="1"/>
  <c r="AM43" i="5"/>
  <c r="AM18" i="11"/>
  <c r="AM40" i="11" s="1"/>
  <c r="AO37" i="11"/>
  <c r="AO38" i="11"/>
  <c r="AN43" i="5"/>
  <c r="AN18" i="11"/>
  <c r="AN40" i="11" s="1"/>
  <c r="AK50" i="5"/>
  <c r="AK25" i="11"/>
  <c r="AK47" i="11" s="1"/>
  <c r="AO27" i="5"/>
  <c r="AN52" i="5"/>
  <c r="AN27" i="11"/>
  <c r="AN49" i="11" s="1"/>
  <c r="AS24" i="5"/>
  <c r="AO22" i="11"/>
  <c r="AL43" i="5"/>
  <c r="AL18" i="11"/>
  <c r="AL40" i="11" s="1"/>
  <c r="AM50" i="5"/>
  <c r="AM25" i="11"/>
  <c r="AM47" i="11" s="1"/>
  <c r="AK46" i="5"/>
  <c r="AK21" i="11"/>
  <c r="AK43" i="11" s="1"/>
  <c r="AJ54" i="5"/>
  <c r="AL52" i="5"/>
  <c r="AL27" i="11"/>
  <c r="AL49" i="11" s="1"/>
  <c r="AK42" i="5"/>
  <c r="AK17" i="11"/>
  <c r="AK39" i="11" s="1"/>
  <c r="AL50" i="5"/>
  <c r="AL25" i="11"/>
  <c r="AL47" i="11" s="1"/>
  <c r="AK49" i="5"/>
  <c r="AK24" i="11"/>
  <c r="AK46" i="11" s="1"/>
  <c r="AK51" i="5"/>
  <c r="AK26" i="11"/>
  <c r="AK48" i="11" s="1"/>
  <c r="AM42" i="5"/>
  <c r="AM17" i="11"/>
  <c r="AM39" i="11" s="1"/>
  <c r="AL53" i="5"/>
  <c r="AL28" i="11"/>
  <c r="AL50" i="11" s="1"/>
  <c r="AN51" i="5"/>
  <c r="AN26" i="11"/>
  <c r="AN48" i="11" s="1"/>
  <c r="AO20" i="5"/>
  <c r="AS20" i="5" s="1"/>
  <c r="AL42" i="5"/>
  <c r="AL17" i="11"/>
  <c r="AL39" i="11" s="1"/>
  <c r="AN49" i="5"/>
  <c r="AN24" i="11"/>
  <c r="AN46" i="11" s="1"/>
  <c r="AK43" i="5"/>
  <c r="AK18" i="11"/>
  <c r="AK40" i="11" s="1"/>
  <c r="AL46" i="5"/>
  <c r="AL21" i="11"/>
  <c r="AL43" i="11" s="1"/>
  <c r="AN42" i="5"/>
  <c r="AN17" i="11"/>
  <c r="AN39" i="11" s="1"/>
  <c r="AK44" i="5"/>
  <c r="AO44" i="5" s="1"/>
  <c r="AK19" i="11"/>
  <c r="AK41" i="11" s="1"/>
  <c r="AO41" i="11" s="1"/>
  <c r="AS17" i="5"/>
  <c r="AO15" i="11"/>
  <c r="AL45" i="5"/>
  <c r="AL20" i="11"/>
  <c r="AL42" i="11" s="1"/>
  <c r="AL49" i="5"/>
  <c r="AL24" i="11"/>
  <c r="AL46" i="11" s="1"/>
  <c r="AS18" i="5"/>
  <c r="AO16" i="11"/>
  <c r="AN45" i="5"/>
  <c r="AN20" i="11"/>
  <c r="AN42" i="11" s="1"/>
  <c r="AM49" i="5"/>
  <c r="AM24" i="11"/>
  <c r="AM46" i="11" s="1"/>
  <c r="AN50" i="5"/>
  <c r="AN25" i="11"/>
  <c r="AN47" i="11" s="1"/>
  <c r="AL48" i="5"/>
  <c r="AL23" i="11"/>
  <c r="AL45" i="11" s="1"/>
  <c r="AL51" i="5"/>
  <c r="AL26" i="11"/>
  <c r="AL48" i="11" s="1"/>
  <c r="AQ18" i="5"/>
  <c r="AK53" i="5"/>
  <c r="AK28" i="11"/>
  <c r="AK50" i="11" s="1"/>
  <c r="AN48" i="5"/>
  <c r="AN23" i="11"/>
  <c r="AN45" i="11" s="1"/>
  <c r="AN46" i="5"/>
  <c r="AN21" i="11"/>
  <c r="AN43" i="11" s="1"/>
  <c r="AJ29" i="11"/>
  <c r="AO23" i="5"/>
  <c r="AQ23" i="5" s="1"/>
  <c r="AP17" i="5"/>
  <c r="AQ17" i="5"/>
  <c r="AR25" i="5"/>
  <c r="AQ25" i="5"/>
  <c r="AO30" i="5"/>
  <c r="AN31" i="5"/>
  <c r="AK31" i="5"/>
  <c r="AR17" i="5"/>
  <c r="AR15" i="11" s="1"/>
  <c r="AR37" i="11" s="1"/>
  <c r="AM31" i="5"/>
  <c r="AO19" i="5"/>
  <c r="AL31" i="5"/>
  <c r="AP24" i="5"/>
  <c r="AO22" i="5"/>
  <c r="AQ20" i="5"/>
  <c r="AR24" i="5"/>
  <c r="AQ24" i="5"/>
  <c r="AR18" i="5"/>
  <c r="AN38" i="5"/>
  <c r="AO38" i="5" s="1"/>
  <c r="AP18" i="5"/>
  <c r="AO29" i="5"/>
  <c r="AO27" i="11" s="1"/>
  <c r="AP21" i="5"/>
  <c r="AR21" i="5"/>
  <c r="AO28" i="5"/>
  <c r="AO26" i="11" s="1"/>
  <c r="T4" i="15"/>
  <c r="AM13" i="11"/>
  <c r="AM35" i="11" s="1"/>
  <c r="AK13" i="11"/>
  <c r="AK35" i="11" s="1"/>
  <c r="AO15" i="5"/>
  <c r="AS15" i="5" s="1"/>
  <c r="BI41" i="12"/>
  <c r="AM36" i="5"/>
  <c r="AM11" i="11"/>
  <c r="AM33" i="11" s="1"/>
  <c r="AN10" i="11"/>
  <c r="AN32" i="11" s="1"/>
  <c r="AN35" i="5"/>
  <c r="AO12" i="5"/>
  <c r="AK35" i="5"/>
  <c r="AK10" i="11"/>
  <c r="AK32" i="11" s="1"/>
  <c r="AL11" i="11"/>
  <c r="AL33" i="11" s="1"/>
  <c r="AL36" i="5"/>
  <c r="AM10" i="11"/>
  <c r="AM32" i="11" s="1"/>
  <c r="AM35" i="5"/>
  <c r="AN11" i="11"/>
  <c r="AN33" i="11" s="1"/>
  <c r="AN36" i="5"/>
  <c r="AZ44" i="12"/>
  <c r="AZ45" i="12" s="1"/>
  <c r="AZ48" i="12" s="1"/>
  <c r="BA44" i="12"/>
  <c r="BA45" i="12" s="1"/>
  <c r="BA48" i="12" s="1"/>
  <c r="AO13" i="5"/>
  <c r="AK11" i="11"/>
  <c r="AK33" i="11" s="1"/>
  <c r="AK36" i="5"/>
  <c r="AL10" i="11"/>
  <c r="AL32" i="11" s="1"/>
  <c r="AL35" i="5"/>
  <c r="H10" i="4"/>
  <c r="H11" i="4" s="1"/>
  <c r="D57" i="15" s="1"/>
  <c r="D58" i="15" s="1" a="1"/>
  <c r="D58" i="15" s="1"/>
  <c r="U31" i="15" s="1"/>
  <c r="BF14" i="12"/>
  <c r="BF15" i="12" s="1"/>
  <c r="BF18" i="12" s="1"/>
  <c r="BG14" i="12"/>
  <c r="BG15" i="12" s="1"/>
  <c r="BG18" i="12" s="1"/>
  <c r="I5" i="4"/>
  <c r="H16" i="4"/>
  <c r="M91" i="14"/>
  <c r="J97" i="14"/>
  <c r="O91" i="14"/>
  <c r="L91" i="14"/>
  <c r="K91" i="14"/>
  <c r="N91" i="14"/>
  <c r="O69" i="14"/>
  <c r="AL9" i="11"/>
  <c r="AL34" i="5"/>
  <c r="G100" i="14"/>
  <c r="D46" i="15"/>
  <c r="T29" i="15" s="1"/>
  <c r="G31" i="4"/>
  <c r="G24" i="4"/>
  <c r="F109" i="14" s="1"/>
  <c r="D67" i="15"/>
  <c r="S33" i="15" s="1"/>
  <c r="F108" i="14"/>
  <c r="AO16" i="5"/>
  <c r="AK39" i="5"/>
  <c r="AK14" i="11"/>
  <c r="AK36" i="11" s="1"/>
  <c r="AN12" i="11"/>
  <c r="AN34" i="11" s="1"/>
  <c r="AN37" i="5"/>
  <c r="AM9" i="11"/>
  <c r="AM34" i="5"/>
  <c r="C86" i="14"/>
  <c r="G86" i="14"/>
  <c r="F86" i="14"/>
  <c r="D86" i="14"/>
  <c r="E86" i="14"/>
  <c r="BC44" i="12"/>
  <c r="BC45" i="12" s="1"/>
  <c r="BC48" i="12" s="1"/>
  <c r="D40" i="15"/>
  <c r="D56" i="15"/>
  <c r="S31" i="15" s="1"/>
  <c r="F102" i="14"/>
  <c r="AN14" i="11"/>
  <c r="AN39" i="5"/>
  <c r="AK37" i="5"/>
  <c r="AK12" i="11"/>
  <c r="AK34" i="11" s="1"/>
  <c r="AO14" i="5"/>
  <c r="AM12" i="11"/>
  <c r="AM34" i="11" s="1"/>
  <c r="AM37" i="5"/>
  <c r="G99" i="14"/>
  <c r="AJ31" i="11"/>
  <c r="AJ51" i="11" s="1"/>
  <c r="AL14" i="11"/>
  <c r="AL36" i="11" s="1"/>
  <c r="AL39" i="5"/>
  <c r="K74" i="14"/>
  <c r="J85" i="14"/>
  <c r="N74" i="14"/>
  <c r="AL12" i="11"/>
  <c r="AL34" i="11" s="1"/>
  <c r="AL37" i="5"/>
  <c r="D18" i="15"/>
  <c r="D31" i="15" s="1" a="1"/>
  <c r="D31" i="15" s="1"/>
  <c r="P18" i="15" s="1"/>
  <c r="H6" i="4"/>
  <c r="H21" i="4"/>
  <c r="G107" i="14" s="1"/>
  <c r="AM14" i="11"/>
  <c r="AM36" i="11" s="1"/>
  <c r="AM39" i="5"/>
  <c r="AN34" i="5"/>
  <c r="AN9" i="11"/>
  <c r="N92" i="14"/>
  <c r="M92" i="14"/>
  <c r="K92" i="14"/>
  <c r="L92" i="14"/>
  <c r="J98" i="14"/>
  <c r="O92" i="14"/>
  <c r="O68" i="14"/>
  <c r="N68" i="14"/>
  <c r="M68" i="14"/>
  <c r="L68" i="14"/>
  <c r="K68" i="14"/>
  <c r="J79" i="14"/>
  <c r="BD15" i="12"/>
  <c r="BD18" i="12" s="1"/>
  <c r="D3" i="15"/>
  <c r="H14" i="4"/>
  <c r="D32" i="15"/>
  <c r="H18" i="4"/>
  <c r="AK34" i="5"/>
  <c r="AO11" i="5"/>
  <c r="AK9" i="11"/>
  <c r="M93" i="14"/>
  <c r="J99" i="14"/>
  <c r="O93" i="14"/>
  <c r="N93" i="14"/>
  <c r="L93" i="14"/>
  <c r="K93" i="14"/>
  <c r="C8" i="14"/>
  <c r="H67" i="14"/>
  <c r="BE41" i="12"/>
  <c r="BI44" i="12" s="1"/>
  <c r="BG41" i="12"/>
  <c r="BM11" i="12"/>
  <c r="AW29" i="12"/>
  <c r="AW30" i="12" s="1"/>
  <c r="AW33" i="12" s="1"/>
  <c r="AW51" i="12" s="1"/>
  <c r="AX29" i="12"/>
  <c r="AX30" i="12" s="1"/>
  <c r="AX33" i="12" s="1"/>
  <c r="AX51" i="12" s="1"/>
  <c r="AV29" i="12"/>
  <c r="AV30" i="12" s="1"/>
  <c r="AV33" i="12" s="1"/>
  <c r="AV51" i="12" s="1"/>
  <c r="AU29" i="12"/>
  <c r="AU30" i="12" s="1"/>
  <c r="BD29" i="12"/>
  <c r="BK11" i="12"/>
  <c r="BH26" i="12"/>
  <c r="BF41" i="12"/>
  <c r="BL11" i="12"/>
  <c r="BI26" i="12"/>
  <c r="AT30" i="12"/>
  <c r="AT33" i="12" s="1"/>
  <c r="AT51" i="12" s="1"/>
  <c r="AP33" i="12"/>
  <c r="AP51" i="12" s="1"/>
  <c r="BJ11" i="12"/>
  <c r="BN14" i="12" s="1"/>
  <c r="BF26" i="12"/>
  <c r="BH41" i="12"/>
  <c r="BG26" i="12"/>
  <c r="BJ25" i="12"/>
  <c r="BM26" i="12" s="1"/>
  <c r="BJ40" i="12"/>
  <c r="BE18" i="12"/>
  <c r="AT25" i="5" l="1"/>
  <c r="AT23" i="11" s="1"/>
  <c r="AS26" i="5"/>
  <c r="AQ26" i="5"/>
  <c r="AQ21" i="5"/>
  <c r="BD45" i="12"/>
  <c r="BD48" i="12" s="1"/>
  <c r="L69" i="14"/>
  <c r="AS21" i="5"/>
  <c r="AT21" i="5" s="1"/>
  <c r="AP20" i="5"/>
  <c r="AP18" i="11" s="1"/>
  <c r="AP40" i="11" s="1"/>
  <c r="AO43" i="5"/>
  <c r="AO24" i="11"/>
  <c r="AP26" i="5"/>
  <c r="K72" i="14"/>
  <c r="AS23" i="5"/>
  <c r="AS46" i="5" s="1"/>
  <c r="AO45" i="11"/>
  <c r="M67" i="14"/>
  <c r="N67" i="14"/>
  <c r="J78" i="14"/>
  <c r="K67" i="14"/>
  <c r="O74" i="14"/>
  <c r="E81" i="14"/>
  <c r="C82" i="14"/>
  <c r="L74" i="14"/>
  <c r="K73" i="14"/>
  <c r="L73" i="14"/>
  <c r="M69" i="14"/>
  <c r="J84" i="14"/>
  <c r="N69" i="14"/>
  <c r="N70" i="14"/>
  <c r="O72" i="14"/>
  <c r="D82" i="14"/>
  <c r="L67" i="14"/>
  <c r="E82" i="14"/>
  <c r="N72" i="14"/>
  <c r="M70" i="14"/>
  <c r="F82" i="14"/>
  <c r="E83" i="14"/>
  <c r="O71" i="14"/>
  <c r="C84" i="14"/>
  <c r="G84" i="14"/>
  <c r="G83" i="14"/>
  <c r="N71" i="14"/>
  <c r="F83" i="14"/>
  <c r="O70" i="14"/>
  <c r="J82" i="14"/>
  <c r="F84" i="14"/>
  <c r="J81" i="14"/>
  <c r="N73" i="14"/>
  <c r="K71" i="14"/>
  <c r="E84" i="14"/>
  <c r="K70" i="14"/>
  <c r="C83" i="14"/>
  <c r="O73" i="14"/>
  <c r="L71" i="14"/>
  <c r="F85" i="14"/>
  <c r="C81" i="14"/>
  <c r="J80" i="14"/>
  <c r="C85" i="14"/>
  <c r="E85" i="14"/>
  <c r="F81" i="14"/>
  <c r="L72" i="14"/>
  <c r="G85" i="14"/>
  <c r="J83" i="14"/>
  <c r="D81" i="14"/>
  <c r="AO42" i="11"/>
  <c r="AO43" i="11"/>
  <c r="AO47" i="11"/>
  <c r="AO51" i="5"/>
  <c r="AO42" i="5"/>
  <c r="AO49" i="5"/>
  <c r="AO52" i="5"/>
  <c r="AS43" i="5"/>
  <c r="AS18" i="11"/>
  <c r="AS40" i="11" s="1"/>
  <c r="AQ47" i="5"/>
  <c r="AQ22" i="11"/>
  <c r="AQ44" i="11" s="1"/>
  <c r="AR47" i="5"/>
  <c r="AR22" i="11"/>
  <c r="AR44" i="11" s="1"/>
  <c r="AS49" i="5"/>
  <c r="AS24" i="11"/>
  <c r="AS46" i="11" s="1"/>
  <c r="AQ48" i="5"/>
  <c r="AQ23" i="11"/>
  <c r="AQ45" i="11" s="1"/>
  <c r="AR23" i="5"/>
  <c r="AO21" i="11"/>
  <c r="AO53" i="5"/>
  <c r="AO48" i="11"/>
  <c r="AP44" i="5"/>
  <c r="AP19" i="11"/>
  <c r="AP41" i="11" s="1"/>
  <c r="AR49" i="5"/>
  <c r="AR24" i="11"/>
  <c r="AR46" i="11" s="1"/>
  <c r="AO48" i="5"/>
  <c r="AS41" i="5"/>
  <c r="AS16" i="11"/>
  <c r="AS38" i="11" s="1"/>
  <c r="AO25" i="11"/>
  <c r="AP27" i="5"/>
  <c r="AQ27" i="5"/>
  <c r="AR27" i="5"/>
  <c r="AS27" i="5"/>
  <c r="AP41" i="5"/>
  <c r="AP16" i="11"/>
  <c r="AP38" i="11" s="1"/>
  <c r="AQ19" i="5"/>
  <c r="AO17" i="11"/>
  <c r="AR48" i="5"/>
  <c r="AR23" i="11"/>
  <c r="AR45" i="11" s="1"/>
  <c r="AQ41" i="5"/>
  <c r="AQ16" i="11"/>
  <c r="AQ38" i="11" s="1"/>
  <c r="AR20" i="5"/>
  <c r="AO18" i="11"/>
  <c r="AQ49" i="5"/>
  <c r="AQ24" i="11"/>
  <c r="AQ46" i="11" s="1"/>
  <c r="AQ46" i="5"/>
  <c r="AQ21" i="11"/>
  <c r="AQ43" i="11" s="1"/>
  <c r="AQ30" i="5"/>
  <c r="AO28" i="11"/>
  <c r="AO50" i="5"/>
  <c r="AQ44" i="5"/>
  <c r="AQ19" i="11"/>
  <c r="AQ41" i="11" s="1"/>
  <c r="AQ43" i="5"/>
  <c r="AQ18" i="11"/>
  <c r="AQ40" i="11" s="1"/>
  <c r="AQ40" i="5"/>
  <c r="AQ15" i="11"/>
  <c r="AQ37" i="11" s="1"/>
  <c r="AO45" i="5"/>
  <c r="AO46" i="11"/>
  <c r="AS47" i="5"/>
  <c r="AS22" i="11"/>
  <c r="AS44" i="11" s="1"/>
  <c r="AS48" i="5"/>
  <c r="AS23" i="11"/>
  <c r="AS45" i="11" s="1"/>
  <c r="AS44" i="5"/>
  <c r="AS19" i="11"/>
  <c r="AS41" i="11" s="1"/>
  <c r="AR41" i="5"/>
  <c r="AR16" i="11"/>
  <c r="AR38" i="11" s="1"/>
  <c r="AP22" i="5"/>
  <c r="AO20" i="11"/>
  <c r="AP23" i="5"/>
  <c r="AT23" i="5" s="1"/>
  <c r="AO50" i="11"/>
  <c r="AO39" i="11"/>
  <c r="BN26" i="12"/>
  <c r="BI15" i="12"/>
  <c r="BI18" i="12" s="1"/>
  <c r="AR44" i="5"/>
  <c r="AR19" i="11"/>
  <c r="AR41" i="11" s="1"/>
  <c r="AP49" i="5"/>
  <c r="AP24" i="11"/>
  <c r="AP46" i="11" s="1"/>
  <c r="AP47" i="5"/>
  <c r="AP22" i="11"/>
  <c r="AP44" i="11" s="1"/>
  <c r="AP40" i="5"/>
  <c r="AP15" i="11"/>
  <c r="AP37" i="11" s="1"/>
  <c r="AS40" i="5"/>
  <c r="AS15" i="11"/>
  <c r="AS37" i="11" s="1"/>
  <c r="AO46" i="5"/>
  <c r="AO40" i="11"/>
  <c r="AO49" i="11"/>
  <c r="AP48" i="5"/>
  <c r="AP23" i="11"/>
  <c r="AP45" i="11" s="1"/>
  <c r="AT45" i="11" s="1"/>
  <c r="AL29" i="11"/>
  <c r="AN31" i="11"/>
  <c r="AN29" i="11"/>
  <c r="AM29" i="11"/>
  <c r="AK29" i="11"/>
  <c r="AP30" i="5"/>
  <c r="AT17" i="5"/>
  <c r="AR40" i="5"/>
  <c r="AS30" i="5"/>
  <c r="AS19" i="5"/>
  <c r="AO31" i="5"/>
  <c r="AR30" i="5"/>
  <c r="AR28" i="11" s="1"/>
  <c r="AR50" i="11" s="1"/>
  <c r="AS22" i="5"/>
  <c r="AO35" i="11"/>
  <c r="AR19" i="5"/>
  <c r="AP19" i="5"/>
  <c r="AR22" i="5"/>
  <c r="AT24" i="5"/>
  <c r="AQ22" i="5"/>
  <c r="AT26" i="5"/>
  <c r="AT18" i="5"/>
  <c r="AX25" i="5"/>
  <c r="AV25" i="5"/>
  <c r="AW25" i="5"/>
  <c r="AU25" i="5"/>
  <c r="AS29" i="5"/>
  <c r="AQ29" i="5"/>
  <c r="AP29" i="5"/>
  <c r="AR29" i="5"/>
  <c r="D82" i="15" a="1"/>
  <c r="D82" i="15" s="1"/>
  <c r="P15" i="15" s="1"/>
  <c r="AQ28" i="5"/>
  <c r="AS28" i="5"/>
  <c r="AR28" i="5"/>
  <c r="AP28" i="5"/>
  <c r="AP15" i="5"/>
  <c r="AP38" i="5" s="1"/>
  <c r="AO13" i="11"/>
  <c r="AQ15" i="5"/>
  <c r="AQ38" i="5" s="1"/>
  <c r="AR15" i="5"/>
  <c r="AR38" i="5" s="1"/>
  <c r="G102" i="14"/>
  <c r="H23" i="4"/>
  <c r="H24" i="4" s="1"/>
  <c r="O8" i="14"/>
  <c r="AQ12" i="5"/>
  <c r="AP12" i="5"/>
  <c r="AR12" i="5"/>
  <c r="AO10" i="11"/>
  <c r="AS12" i="5"/>
  <c r="D51" i="15"/>
  <c r="T30" i="15" s="1"/>
  <c r="T31" i="15"/>
  <c r="G101" i="14"/>
  <c r="AO36" i="5"/>
  <c r="AO33" i="11"/>
  <c r="AO32" i="11"/>
  <c r="F147" i="14"/>
  <c r="AO11" i="11"/>
  <c r="AS13" i="5"/>
  <c r="AQ13" i="5"/>
  <c r="AR13" i="5"/>
  <c r="AP13" i="5"/>
  <c r="AO35" i="5"/>
  <c r="BG44" i="12"/>
  <c r="BG45" i="12" s="1"/>
  <c r="BG48" i="12" s="1"/>
  <c r="BF44" i="12"/>
  <c r="BF45" i="12" s="1"/>
  <c r="BF48" i="12" s="1"/>
  <c r="BE44" i="12"/>
  <c r="BE45" i="12" s="1"/>
  <c r="BE48" i="12" s="1"/>
  <c r="AN36" i="11"/>
  <c r="AL31" i="11"/>
  <c r="AL51" i="11" s="1"/>
  <c r="BJ41" i="12"/>
  <c r="BN44" i="12" s="1"/>
  <c r="BJ44" i="12" s="1"/>
  <c r="BJ45" i="12" s="1"/>
  <c r="BJ14" i="12"/>
  <c r="BJ15" i="12" s="1"/>
  <c r="BJ18" i="12" s="1"/>
  <c r="BK14" i="12"/>
  <c r="BK15" i="12" s="1"/>
  <c r="BK18" i="12" s="1"/>
  <c r="BM14" i="12"/>
  <c r="BM15" i="12" s="1"/>
  <c r="BM18" i="12" s="1"/>
  <c r="M94" i="14"/>
  <c r="T91" i="14" s="1"/>
  <c r="BH44" i="12"/>
  <c r="BH45" i="12" s="1"/>
  <c r="BH48" i="12" s="1"/>
  <c r="T28" i="15"/>
  <c r="D41" i="15" a="1"/>
  <c r="D41" i="15" s="1"/>
  <c r="U28" i="15" s="1"/>
  <c r="BL14" i="12"/>
  <c r="BL15" i="12" s="1"/>
  <c r="BL18" i="12" s="1"/>
  <c r="AM31" i="11"/>
  <c r="AM51" i="11" s="1"/>
  <c r="N94" i="14"/>
  <c r="N97" i="14" s="1"/>
  <c r="AK31" i="11"/>
  <c r="AK51" i="11" s="1"/>
  <c r="K94" i="14"/>
  <c r="R93" i="14" s="1"/>
  <c r="AQ14" i="5"/>
  <c r="AO12" i="11"/>
  <c r="AR14" i="5"/>
  <c r="AP14" i="5"/>
  <c r="AS14" i="5"/>
  <c r="L94" i="14"/>
  <c r="S91" i="14" s="1"/>
  <c r="AO9" i="11"/>
  <c r="AS11" i="5"/>
  <c r="AQ11" i="5"/>
  <c r="AP11" i="5"/>
  <c r="AR11" i="5"/>
  <c r="AO34" i="11"/>
  <c r="AO39" i="5"/>
  <c r="O94" i="14"/>
  <c r="V92" i="14" s="1"/>
  <c r="BL41" i="12"/>
  <c r="AO34" i="5"/>
  <c r="AO37" i="5"/>
  <c r="AS16" i="5"/>
  <c r="AP16" i="5"/>
  <c r="AO14" i="11"/>
  <c r="AR16" i="5"/>
  <c r="AQ16" i="5"/>
  <c r="D68" i="14"/>
  <c r="E68" i="14" s="1"/>
  <c r="F68" i="14" s="1"/>
  <c r="G68" i="14" s="1"/>
  <c r="F8" i="14"/>
  <c r="BL26" i="12"/>
  <c r="BJ26" i="12"/>
  <c r="BK41" i="12"/>
  <c r="BN41" i="12"/>
  <c r="BI29" i="12"/>
  <c r="BC29" i="12"/>
  <c r="BC30" i="12" s="1"/>
  <c r="BC33" i="12" s="1"/>
  <c r="BC51" i="12" s="1"/>
  <c r="BB29" i="12"/>
  <c r="BB30" i="12" s="1"/>
  <c r="BB33" i="12" s="1"/>
  <c r="BB51" i="12" s="1"/>
  <c r="AZ29" i="12"/>
  <c r="AZ30" i="12" s="1"/>
  <c r="BA29" i="12"/>
  <c r="BA30" i="12" s="1"/>
  <c r="BA33" i="12" s="1"/>
  <c r="BA51" i="12" s="1"/>
  <c r="AS38" i="5"/>
  <c r="AS13" i="11"/>
  <c r="AS35" i="11" s="1"/>
  <c r="AY30" i="12"/>
  <c r="AY33" i="12" s="1"/>
  <c r="AY51" i="12" s="1"/>
  <c r="AU33" i="12"/>
  <c r="AU51" i="12" s="1"/>
  <c r="BM41" i="12"/>
  <c r="BK26" i="12"/>
  <c r="AT46" i="11" l="1"/>
  <c r="AP43" i="5"/>
  <c r="AN51" i="11"/>
  <c r="AS21" i="11"/>
  <c r="AS43" i="11" s="1"/>
  <c r="D87" i="14"/>
  <c r="S82" i="14" s="1"/>
  <c r="M75" i="14"/>
  <c r="M81" i="14" s="1"/>
  <c r="C87" i="14"/>
  <c r="R81" i="14" s="1"/>
  <c r="N75" i="14"/>
  <c r="U71" i="14" s="1"/>
  <c r="E87" i="14"/>
  <c r="T84" i="14" s="1"/>
  <c r="L75" i="14"/>
  <c r="L80" i="14" s="1"/>
  <c r="F87" i="14"/>
  <c r="U85" i="14" s="1"/>
  <c r="K75" i="14"/>
  <c r="R70" i="14" s="1"/>
  <c r="O75" i="14"/>
  <c r="V72" i="14" s="1"/>
  <c r="G87" i="14"/>
  <c r="V85" i="14" s="1"/>
  <c r="L8" i="14"/>
  <c r="AT41" i="5"/>
  <c r="AT49" i="5"/>
  <c r="AT44" i="5"/>
  <c r="AT47" i="5"/>
  <c r="AP52" i="5"/>
  <c r="AP27" i="11"/>
  <c r="AP49" i="11" s="1"/>
  <c r="AX26" i="5"/>
  <c r="AT24" i="11"/>
  <c r="AU23" i="5"/>
  <c r="AT21" i="11"/>
  <c r="AW17" i="5"/>
  <c r="AT15" i="11"/>
  <c r="AP45" i="5"/>
  <c r="AP20" i="11"/>
  <c r="AP42" i="11" s="1"/>
  <c r="AP51" i="5"/>
  <c r="AP26" i="11"/>
  <c r="AP48" i="11" s="1"/>
  <c r="AS45" i="5"/>
  <c r="AS20" i="11"/>
  <c r="AS42" i="11" s="1"/>
  <c r="AR43" i="5"/>
  <c r="AT43" i="5" s="1"/>
  <c r="AR18" i="11"/>
  <c r="AR40" i="11" s="1"/>
  <c r="AT40" i="11" s="1"/>
  <c r="AR51" i="5"/>
  <c r="AR26" i="11"/>
  <c r="AR48" i="11" s="1"/>
  <c r="AS52" i="5"/>
  <c r="AS27" i="11"/>
  <c r="AS49" i="11" s="1"/>
  <c r="AX24" i="5"/>
  <c r="AT22" i="11"/>
  <c r="AT37" i="11"/>
  <c r="AQ51" i="5"/>
  <c r="AQ26" i="11"/>
  <c r="AQ48" i="11" s="1"/>
  <c r="AW48" i="5"/>
  <c r="AW23" i="11"/>
  <c r="AW45" i="11" s="1"/>
  <c r="AT20" i="5"/>
  <c r="AU20" i="5" s="1"/>
  <c r="AS42" i="5"/>
  <c r="AS17" i="11"/>
  <c r="AS39" i="11" s="1"/>
  <c r="AT48" i="5"/>
  <c r="AT44" i="11"/>
  <c r="AS50" i="5"/>
  <c r="AS25" i="11"/>
  <c r="AS47" i="11" s="1"/>
  <c r="AQ53" i="5"/>
  <c r="AQ28" i="11"/>
  <c r="AQ50" i="11" s="1"/>
  <c r="AR46" i="5"/>
  <c r="AR21" i="11"/>
  <c r="AR43" i="11" s="1"/>
  <c r="AV48" i="5"/>
  <c r="AV23" i="11"/>
  <c r="AV45" i="11" s="1"/>
  <c r="AP42" i="5"/>
  <c r="AP17" i="11"/>
  <c r="AP39" i="11" s="1"/>
  <c r="AR50" i="5"/>
  <c r="AR25" i="11"/>
  <c r="AR47" i="11" s="1"/>
  <c r="AQ52" i="5"/>
  <c r="AQ27" i="11"/>
  <c r="AQ49" i="11" s="1"/>
  <c r="AQ45" i="5"/>
  <c r="AQ20" i="11"/>
  <c r="AQ42" i="11" s="1"/>
  <c r="AP53" i="5"/>
  <c r="AP28" i="11"/>
  <c r="AP50" i="11" s="1"/>
  <c r="AT38" i="11"/>
  <c r="AO54" i="5"/>
  <c r="AU48" i="5"/>
  <c r="AU23" i="11"/>
  <c r="AU45" i="11" s="1"/>
  <c r="AM54" i="5"/>
  <c r="AN54" i="5"/>
  <c r="AK54" i="5"/>
  <c r="AL54" i="5"/>
  <c r="AW21" i="5"/>
  <c r="AT19" i="11"/>
  <c r="AX48" i="5"/>
  <c r="AX23" i="11"/>
  <c r="AX45" i="11" s="1"/>
  <c r="AR42" i="5"/>
  <c r="AR17" i="11"/>
  <c r="AR39" i="11" s="1"/>
  <c r="AS53" i="5"/>
  <c r="AS28" i="11"/>
  <c r="AS50" i="11" s="1"/>
  <c r="AP46" i="5"/>
  <c r="AP21" i="11"/>
  <c r="AP43" i="11" s="1"/>
  <c r="AQ50" i="5"/>
  <c r="AQ25" i="11"/>
  <c r="AQ47" i="11" s="1"/>
  <c r="AT41" i="11"/>
  <c r="AS51" i="5"/>
  <c r="AS26" i="11"/>
  <c r="AS48" i="11" s="1"/>
  <c r="AR45" i="5"/>
  <c r="AR20" i="11"/>
  <c r="AR42" i="11" s="1"/>
  <c r="AR52" i="5"/>
  <c r="AR27" i="11"/>
  <c r="AR49" i="11" s="1"/>
  <c r="AV18" i="5"/>
  <c r="AT16" i="11"/>
  <c r="AT40" i="5"/>
  <c r="AQ42" i="5"/>
  <c r="AQ17" i="11"/>
  <c r="AQ39" i="11" s="1"/>
  <c r="AP50" i="5"/>
  <c r="AP25" i="11"/>
  <c r="AP47" i="11" s="1"/>
  <c r="AT27" i="5"/>
  <c r="AO29" i="11"/>
  <c r="AU17" i="5"/>
  <c r="AV17" i="5"/>
  <c r="AT30" i="5"/>
  <c r="AT28" i="11" s="1"/>
  <c r="AR53" i="5"/>
  <c r="AX17" i="5"/>
  <c r="AW26" i="5"/>
  <c r="AV26" i="5"/>
  <c r="AU26" i="5"/>
  <c r="AU24" i="11" s="1"/>
  <c r="AU46" i="11" s="1"/>
  <c r="AV23" i="5"/>
  <c r="AW24" i="5"/>
  <c r="AV24" i="5"/>
  <c r="AU24" i="5"/>
  <c r="AX23" i="5"/>
  <c r="AW23" i="5"/>
  <c r="AX18" i="5"/>
  <c r="AU18" i="5"/>
  <c r="AU16" i="11" s="1"/>
  <c r="AU38" i="11" s="1"/>
  <c r="AP31" i="5"/>
  <c r="AW18" i="5"/>
  <c r="AR31" i="5"/>
  <c r="AT19" i="5"/>
  <c r="AS31" i="5"/>
  <c r="AQ31" i="5"/>
  <c r="AT22" i="5"/>
  <c r="AY25" i="5"/>
  <c r="AX21" i="5"/>
  <c r="AU21" i="5"/>
  <c r="AV21" i="5"/>
  <c r="AP13" i="11"/>
  <c r="AP35" i="11" s="1"/>
  <c r="AQ13" i="11"/>
  <c r="AQ35" i="11" s="1"/>
  <c r="AT29" i="5"/>
  <c r="AT27" i="11" s="1"/>
  <c r="AT28" i="5"/>
  <c r="AT26" i="11" s="1"/>
  <c r="AR13" i="11"/>
  <c r="AR35" i="11" s="1"/>
  <c r="AT15" i="5"/>
  <c r="AV15" i="5" s="1"/>
  <c r="D52" i="15" a="1"/>
  <c r="D52" i="15" s="1"/>
  <c r="U30" i="15" s="1"/>
  <c r="G108" i="14"/>
  <c r="D68" i="15"/>
  <c r="T33" i="15" s="1"/>
  <c r="D33" i="15"/>
  <c r="P19" i="15" s="1"/>
  <c r="AR10" i="11"/>
  <c r="AR32" i="11" s="1"/>
  <c r="AR35" i="5"/>
  <c r="G109" i="14"/>
  <c r="P17" i="15"/>
  <c r="K99" i="14"/>
  <c r="AR11" i="11"/>
  <c r="AR33" i="11" s="1"/>
  <c r="AR36" i="5"/>
  <c r="AQ10" i="11"/>
  <c r="AQ32" i="11" s="1"/>
  <c r="AQ35" i="5"/>
  <c r="AO36" i="11"/>
  <c r="N99" i="14"/>
  <c r="AQ36" i="5"/>
  <c r="AQ11" i="11"/>
  <c r="AQ33" i="11" s="1"/>
  <c r="AS36" i="5"/>
  <c r="AS11" i="11"/>
  <c r="AS33" i="11" s="1"/>
  <c r="AP11" i="11"/>
  <c r="AP33" i="11" s="1"/>
  <c r="AT13" i="5"/>
  <c r="AP36" i="5"/>
  <c r="AP35" i="5"/>
  <c r="AT12" i="5"/>
  <c r="AP10" i="11"/>
  <c r="AP32" i="11" s="1"/>
  <c r="H31" i="4"/>
  <c r="AS10" i="11"/>
  <c r="AS32" i="11" s="1"/>
  <c r="AS35" i="5"/>
  <c r="M85" i="14"/>
  <c r="L97" i="14"/>
  <c r="M97" i="14"/>
  <c r="BI45" i="12"/>
  <c r="BI48" i="12" s="1"/>
  <c r="BK44" i="12"/>
  <c r="BK45" i="12" s="1"/>
  <c r="BK48" i="12" s="1"/>
  <c r="T70" i="14"/>
  <c r="BN15" i="12"/>
  <c r="BN18" i="12" s="1"/>
  <c r="AQ14" i="11"/>
  <c r="AQ36" i="11" s="1"/>
  <c r="AQ39" i="5"/>
  <c r="AR12" i="11"/>
  <c r="AR34" i="11" s="1"/>
  <c r="AR37" i="5"/>
  <c r="U84" i="14"/>
  <c r="AR9" i="11"/>
  <c r="AR34" i="5"/>
  <c r="AQ12" i="11"/>
  <c r="AQ34" i="11" s="1"/>
  <c r="AQ37" i="5"/>
  <c r="BM44" i="12"/>
  <c r="BM45" i="12" s="1"/>
  <c r="BM48" i="12" s="1"/>
  <c r="AS14" i="11"/>
  <c r="AS36" i="11" s="1"/>
  <c r="AS39" i="5"/>
  <c r="AQ9" i="11"/>
  <c r="AQ34" i="5"/>
  <c r="T67" i="14"/>
  <c r="T72" i="14"/>
  <c r="T69" i="14"/>
  <c r="M84" i="14"/>
  <c r="T71" i="14"/>
  <c r="K98" i="14"/>
  <c r="R92" i="14"/>
  <c r="R91" i="14"/>
  <c r="K97" i="14"/>
  <c r="AP39" i="5"/>
  <c r="AP14" i="11"/>
  <c r="AP36" i="11" s="1"/>
  <c r="AT16" i="5"/>
  <c r="AP9" i="11"/>
  <c r="AP34" i="5"/>
  <c r="AT11" i="5"/>
  <c r="T81" i="14"/>
  <c r="U91" i="14"/>
  <c r="U92" i="14"/>
  <c r="N98" i="14"/>
  <c r="O98" i="14"/>
  <c r="V93" i="14"/>
  <c r="O99" i="14"/>
  <c r="V91" i="14"/>
  <c r="O97" i="14"/>
  <c r="AS9" i="11"/>
  <c r="AS34" i="5"/>
  <c r="L98" i="14"/>
  <c r="S92" i="14"/>
  <c r="S93" i="14"/>
  <c r="L99" i="14"/>
  <c r="AO31" i="11"/>
  <c r="M98" i="14"/>
  <c r="T92" i="14"/>
  <c r="M99" i="14"/>
  <c r="T93" i="14"/>
  <c r="AP12" i="11"/>
  <c r="AP34" i="11" s="1"/>
  <c r="AT14" i="5"/>
  <c r="AP37" i="5"/>
  <c r="AR14" i="11"/>
  <c r="AR36" i="11" s="1"/>
  <c r="AR39" i="5"/>
  <c r="S81" i="14"/>
  <c r="S83" i="14"/>
  <c r="BL44" i="12"/>
  <c r="BL45" i="12" s="1"/>
  <c r="BL48" i="12" s="1"/>
  <c r="AS37" i="5"/>
  <c r="AS12" i="11"/>
  <c r="AS34" i="11" s="1"/>
  <c r="U93" i="14"/>
  <c r="R85" i="14"/>
  <c r="BF29" i="12"/>
  <c r="BF30" i="12" s="1"/>
  <c r="BF33" i="12" s="1"/>
  <c r="BF51" i="12" s="1"/>
  <c r="BH29" i="12"/>
  <c r="BH30" i="12" s="1"/>
  <c r="BH33" i="12" s="1"/>
  <c r="BH51" i="12" s="1"/>
  <c r="BE29" i="12"/>
  <c r="BE30" i="12" s="1"/>
  <c r="BN29" i="12"/>
  <c r="BG29" i="12"/>
  <c r="BG30" i="12" s="1"/>
  <c r="BG33" i="12" s="1"/>
  <c r="BG51" i="12" s="1"/>
  <c r="AZ33" i="12"/>
  <c r="AZ51" i="12" s="1"/>
  <c r="BD30" i="12"/>
  <c r="BD33" i="12" s="1"/>
  <c r="BD51" i="12" s="1"/>
  <c r="AT38" i="5"/>
  <c r="BJ48" i="12"/>
  <c r="U67" i="14" l="1"/>
  <c r="T68" i="14"/>
  <c r="M80" i="14"/>
  <c r="U74" i="14"/>
  <c r="M82" i="14"/>
  <c r="S84" i="14"/>
  <c r="M79" i="14"/>
  <c r="N84" i="14"/>
  <c r="R83" i="14"/>
  <c r="S86" i="14"/>
  <c r="T73" i="14"/>
  <c r="T74" i="14"/>
  <c r="N83" i="14"/>
  <c r="R86" i="14"/>
  <c r="R84" i="14"/>
  <c r="R82" i="14"/>
  <c r="S85" i="14"/>
  <c r="M83" i="14"/>
  <c r="M78" i="14"/>
  <c r="N81" i="14"/>
  <c r="AY48" i="5"/>
  <c r="AV30" i="5"/>
  <c r="AV53" i="5" s="1"/>
  <c r="AU30" i="5"/>
  <c r="AU28" i="11" s="1"/>
  <c r="AU50" i="11" s="1"/>
  <c r="AO51" i="11"/>
  <c r="AX30" i="5"/>
  <c r="AX53" i="5" s="1"/>
  <c r="AT47" i="11"/>
  <c r="AT48" i="11"/>
  <c r="AY17" i="5"/>
  <c r="AY15" i="11" s="1"/>
  <c r="AT50" i="5"/>
  <c r="AT51" i="5"/>
  <c r="U70" i="14"/>
  <c r="U68" i="14"/>
  <c r="U72" i="14"/>
  <c r="AT53" i="5"/>
  <c r="T82" i="14"/>
  <c r="N79" i="14"/>
  <c r="L79" i="14"/>
  <c r="U69" i="14"/>
  <c r="L84" i="14"/>
  <c r="S73" i="14"/>
  <c r="N78" i="14"/>
  <c r="N85" i="14"/>
  <c r="K84" i="14"/>
  <c r="O80" i="14"/>
  <c r="S70" i="14"/>
  <c r="S68" i="14"/>
  <c r="L83" i="14"/>
  <c r="U73" i="14"/>
  <c r="T85" i="14"/>
  <c r="S67" i="14"/>
  <c r="T83" i="14"/>
  <c r="S74" i="14"/>
  <c r="L81" i="14"/>
  <c r="N80" i="14"/>
  <c r="T86" i="14"/>
  <c r="S71" i="14"/>
  <c r="N82" i="14"/>
  <c r="S69" i="14"/>
  <c r="L78" i="14"/>
  <c r="L82" i="14"/>
  <c r="L85" i="14"/>
  <c r="S72" i="14"/>
  <c r="R68" i="14"/>
  <c r="U82" i="14"/>
  <c r="K82" i="14"/>
  <c r="K81" i="14"/>
  <c r="R71" i="14"/>
  <c r="O81" i="14"/>
  <c r="K80" i="14"/>
  <c r="D16" i="15" s="1"/>
  <c r="K85" i="14"/>
  <c r="K78" i="14"/>
  <c r="D14" i="15" s="1"/>
  <c r="U83" i="14"/>
  <c r="R74" i="14"/>
  <c r="V67" i="14"/>
  <c r="R73" i="14"/>
  <c r="U81" i="14"/>
  <c r="O85" i="14"/>
  <c r="U86" i="14"/>
  <c r="R69" i="14"/>
  <c r="K79" i="14"/>
  <c r="D15" i="15" s="1"/>
  <c r="K83" i="14"/>
  <c r="R72" i="14"/>
  <c r="V70" i="14"/>
  <c r="R67" i="14"/>
  <c r="O82" i="14"/>
  <c r="V69" i="14"/>
  <c r="V73" i="14"/>
  <c r="V74" i="14"/>
  <c r="V83" i="14"/>
  <c r="O84" i="14"/>
  <c r="O79" i="14"/>
  <c r="O83" i="14"/>
  <c r="O78" i="14"/>
  <c r="V71" i="14"/>
  <c r="V68" i="14"/>
  <c r="V84" i="14"/>
  <c r="V81" i="14"/>
  <c r="V82" i="14"/>
  <c r="V86" i="14"/>
  <c r="AT43" i="11"/>
  <c r="AT52" i="5"/>
  <c r="AT45" i="5"/>
  <c r="AT42" i="5"/>
  <c r="AU43" i="5"/>
  <c r="AU18" i="11"/>
  <c r="AU40" i="11" s="1"/>
  <c r="AV19" i="5"/>
  <c r="AT17" i="11"/>
  <c r="BA25" i="5"/>
  <c r="AY23" i="11"/>
  <c r="AV47" i="5"/>
  <c r="AV22" i="11"/>
  <c r="AV44" i="11" s="1"/>
  <c r="AU53" i="5"/>
  <c r="AW44" i="5"/>
  <c r="AW19" i="11"/>
  <c r="AW41" i="11" s="1"/>
  <c r="AU22" i="5"/>
  <c r="AT20" i="11"/>
  <c r="AW41" i="5"/>
  <c r="AW16" i="11"/>
  <c r="AW38" i="11" s="1"/>
  <c r="AX28" i="11"/>
  <c r="AX50" i="11" s="1"/>
  <c r="AT39" i="11"/>
  <c r="AT50" i="11"/>
  <c r="AU46" i="5"/>
  <c r="AU21" i="11"/>
  <c r="AU43" i="11" s="1"/>
  <c r="AW30" i="5"/>
  <c r="AW28" i="11" s="1"/>
  <c r="AW50" i="11" s="1"/>
  <c r="AV46" i="5"/>
  <c r="AV21" i="11"/>
  <c r="AV43" i="11" s="1"/>
  <c r="AX49" i="5"/>
  <c r="AX24" i="11"/>
  <c r="AX46" i="11" s="1"/>
  <c r="AX44" i="5"/>
  <c r="AX19" i="11"/>
  <c r="AX41" i="11" s="1"/>
  <c r="AU47" i="5"/>
  <c r="AU22" i="11"/>
  <c r="AU44" i="11" s="1"/>
  <c r="AW40" i="5"/>
  <c r="AW15" i="11"/>
  <c r="AW37" i="11" s="1"/>
  <c r="AX47" i="5"/>
  <c r="AX22" i="11"/>
  <c r="AX44" i="11" s="1"/>
  <c r="AW47" i="5"/>
  <c r="AW22" i="11"/>
  <c r="AW44" i="11" s="1"/>
  <c r="AW20" i="5"/>
  <c r="AT18" i="11"/>
  <c r="AX20" i="5"/>
  <c r="AV40" i="5"/>
  <c r="AV15" i="11"/>
  <c r="AV37" i="11" s="1"/>
  <c r="AX41" i="5"/>
  <c r="AX16" i="11"/>
  <c r="AX38" i="11" s="1"/>
  <c r="AU40" i="5"/>
  <c r="AU15" i="11"/>
  <c r="AU37" i="11" s="1"/>
  <c r="AT42" i="11"/>
  <c r="AT49" i="11"/>
  <c r="AX40" i="5"/>
  <c r="AX15" i="11"/>
  <c r="AX37" i="11" s="1"/>
  <c r="AV44" i="5"/>
  <c r="AV19" i="11"/>
  <c r="AV41" i="11" s="1"/>
  <c r="AV20" i="5"/>
  <c r="AW46" i="5"/>
  <c r="AW21" i="11"/>
  <c r="AW43" i="11" s="1"/>
  <c r="AV49" i="5"/>
  <c r="AV24" i="11"/>
  <c r="AV46" i="11" s="1"/>
  <c r="AV41" i="5"/>
  <c r="AV16" i="11"/>
  <c r="AV38" i="11" s="1"/>
  <c r="AY45" i="11"/>
  <c r="AT46" i="5"/>
  <c r="AU44" i="5"/>
  <c r="AU19" i="11"/>
  <c r="AU41" i="11" s="1"/>
  <c r="AX46" i="5"/>
  <c r="AX21" i="11"/>
  <c r="AX43" i="11" s="1"/>
  <c r="AW49" i="5"/>
  <c r="AW24" i="11"/>
  <c r="AW46" i="11" s="1"/>
  <c r="AT25" i="11"/>
  <c r="AW27" i="5"/>
  <c r="AU27" i="5"/>
  <c r="AX27" i="5"/>
  <c r="AV27" i="5"/>
  <c r="AQ29" i="11"/>
  <c r="AR31" i="11"/>
  <c r="AR51" i="11" s="1"/>
  <c r="AR29" i="11"/>
  <c r="AP29" i="11"/>
  <c r="AS29" i="11"/>
  <c r="AY18" i="5"/>
  <c r="AU41" i="5"/>
  <c r="AY26" i="5"/>
  <c r="AY24" i="11" s="1"/>
  <c r="AU49" i="5"/>
  <c r="AY23" i="5"/>
  <c r="AY21" i="11" s="1"/>
  <c r="AY24" i="5"/>
  <c r="AY22" i="11" s="1"/>
  <c r="AU19" i="5"/>
  <c r="AZ25" i="5"/>
  <c r="AW19" i="5"/>
  <c r="AX19" i="5"/>
  <c r="AW22" i="5"/>
  <c r="AX22" i="5"/>
  <c r="AV22" i="5"/>
  <c r="AT31" i="5"/>
  <c r="AY21" i="5"/>
  <c r="BC25" i="5"/>
  <c r="BB25" i="5"/>
  <c r="AT35" i="11"/>
  <c r="AW15" i="5"/>
  <c r="AW13" i="11" s="1"/>
  <c r="AW35" i="11" s="1"/>
  <c r="AW29" i="5"/>
  <c r="AX29" i="5"/>
  <c r="AU29" i="5"/>
  <c r="AV29" i="5"/>
  <c r="AU15" i="5"/>
  <c r="AU13" i="11" s="1"/>
  <c r="AU35" i="11" s="1"/>
  <c r="AW28" i="5"/>
  <c r="AV28" i="5"/>
  <c r="AX28" i="5"/>
  <c r="AU28" i="5"/>
  <c r="AX15" i="5"/>
  <c r="AX38" i="5" s="1"/>
  <c r="AT13" i="11"/>
  <c r="BA17" i="5"/>
  <c r="BB17" i="5"/>
  <c r="BC17" i="5"/>
  <c r="AZ17" i="5"/>
  <c r="AT36" i="5"/>
  <c r="AT33" i="11"/>
  <c r="AT32" i="11"/>
  <c r="AT35" i="5"/>
  <c r="AT11" i="11"/>
  <c r="AW13" i="5"/>
  <c r="AX13" i="5"/>
  <c r="AU13" i="5"/>
  <c r="AV13" i="5"/>
  <c r="AT10" i="11"/>
  <c r="AW12" i="5"/>
  <c r="AV12" i="5"/>
  <c r="AU12" i="5"/>
  <c r="AX12" i="5"/>
  <c r="BN45" i="12"/>
  <c r="BN48" i="12" s="1"/>
  <c r="AT34" i="5"/>
  <c r="AP31" i="11"/>
  <c r="AP51" i="11" s="1"/>
  <c r="AT37" i="5"/>
  <c r="AS31" i="11"/>
  <c r="AS51" i="11" s="1"/>
  <c r="AX14" i="5"/>
  <c r="AW14" i="5"/>
  <c r="AU14" i="5"/>
  <c r="AV14" i="5"/>
  <c r="AT12" i="11"/>
  <c r="AT39" i="5"/>
  <c r="AV16" i="5"/>
  <c r="AX16" i="5"/>
  <c r="AW16" i="5"/>
  <c r="AT14" i="11"/>
  <c r="AU16" i="5"/>
  <c r="AQ31" i="11"/>
  <c r="AQ51" i="11" s="1"/>
  <c r="AT36" i="11"/>
  <c r="AT34" i="11"/>
  <c r="AT9" i="11"/>
  <c r="AX11" i="5"/>
  <c r="AU11" i="5"/>
  <c r="AV11" i="5"/>
  <c r="AW11" i="5"/>
  <c r="BL29" i="12"/>
  <c r="BL30" i="12" s="1"/>
  <c r="BL33" i="12" s="1"/>
  <c r="BL51" i="12" s="1"/>
  <c r="BM29" i="12"/>
  <c r="BM30" i="12" s="1"/>
  <c r="BM33" i="12" s="1"/>
  <c r="BM51" i="12" s="1"/>
  <c r="BK29" i="12"/>
  <c r="BK30" i="12" s="1"/>
  <c r="BK33" i="12" s="1"/>
  <c r="BK51" i="12" s="1"/>
  <c r="BJ29" i="12"/>
  <c r="BJ30" i="12" s="1"/>
  <c r="BE33" i="12"/>
  <c r="BE51" i="12" s="1"/>
  <c r="BI30" i="12"/>
  <c r="BI33" i="12" s="1"/>
  <c r="BI51" i="12" s="1"/>
  <c r="AV13" i="11"/>
  <c r="AV35" i="11" s="1"/>
  <c r="AV38" i="5"/>
  <c r="AV28" i="11" l="1"/>
  <c r="AV50" i="11" s="1"/>
  <c r="BB23" i="5"/>
  <c r="BB46" i="5" s="1"/>
  <c r="BA23" i="5"/>
  <c r="BA46" i="5" s="1"/>
  <c r="BB26" i="5"/>
  <c r="BC23" i="5"/>
  <c r="BC46" i="5" s="1"/>
  <c r="BA26" i="5"/>
  <c r="BA49" i="5" s="1"/>
  <c r="AZ23" i="5"/>
  <c r="AZ46" i="5" s="1"/>
  <c r="AY37" i="11"/>
  <c r="AY46" i="11"/>
  <c r="AY44" i="5"/>
  <c r="AY41" i="5"/>
  <c r="AT54" i="5"/>
  <c r="AY40" i="5"/>
  <c r="AY46" i="5"/>
  <c r="AZ40" i="5"/>
  <c r="AZ15" i="11"/>
  <c r="AZ37" i="11" s="1"/>
  <c r="AW45" i="5"/>
  <c r="AW20" i="11"/>
  <c r="AW42" i="11" s="1"/>
  <c r="BC21" i="11"/>
  <c r="BC43" i="11" s="1"/>
  <c r="AV43" i="5"/>
  <c r="AV18" i="11"/>
  <c r="AV40" i="11" s="1"/>
  <c r="AY47" i="5"/>
  <c r="AY43" i="11"/>
  <c r="AV52" i="5"/>
  <c r="AV27" i="11"/>
  <c r="AV49" i="11" s="1"/>
  <c r="AX42" i="5"/>
  <c r="AX17" i="11"/>
  <c r="AX39" i="11" s="1"/>
  <c r="BA48" i="5"/>
  <c r="BA23" i="11"/>
  <c r="BA45" i="11" s="1"/>
  <c r="BC26" i="5"/>
  <c r="AU52" i="5"/>
  <c r="AU27" i="11"/>
  <c r="AU49" i="11" s="1"/>
  <c r="BB48" i="5"/>
  <c r="BB23" i="11"/>
  <c r="BB45" i="11" s="1"/>
  <c r="AY20" i="5"/>
  <c r="BB20" i="5" s="1"/>
  <c r="BB18" i="11" s="1"/>
  <c r="BB40" i="11" s="1"/>
  <c r="AY38" i="11"/>
  <c r="BC40" i="5"/>
  <c r="BC15" i="11"/>
  <c r="BC37" i="11" s="1"/>
  <c r="AW51" i="5"/>
  <c r="AW26" i="11"/>
  <c r="AW48" i="11" s="1"/>
  <c r="BC18" i="5"/>
  <c r="AY16" i="11"/>
  <c r="AY44" i="11"/>
  <c r="BB40" i="5"/>
  <c r="BB15" i="11"/>
  <c r="BB37" i="11" s="1"/>
  <c r="AW43" i="5"/>
  <c r="AW18" i="11"/>
  <c r="AW40" i="11" s="1"/>
  <c r="BA40" i="5"/>
  <c r="BA15" i="11"/>
  <c r="BA37" i="11" s="1"/>
  <c r="AU45" i="5"/>
  <c r="AU20" i="11"/>
  <c r="AU42" i="11" s="1"/>
  <c r="AZ26" i="5"/>
  <c r="BD26" i="5" s="1"/>
  <c r="AX52" i="5"/>
  <c r="AX27" i="11"/>
  <c r="AX49" i="11" s="1"/>
  <c r="BC48" i="5"/>
  <c r="BC23" i="11"/>
  <c r="BC45" i="11" s="1"/>
  <c r="AW42" i="5"/>
  <c r="AW17" i="11"/>
  <c r="AW39" i="11" s="1"/>
  <c r="AW53" i="5"/>
  <c r="AY53" i="5" s="1"/>
  <c r="AV50" i="5"/>
  <c r="AV25" i="11"/>
  <c r="AV47" i="11" s="1"/>
  <c r="AV42" i="5"/>
  <c r="AV17" i="11"/>
  <c r="AV39" i="11" s="1"/>
  <c r="AV51" i="5"/>
  <c r="AV26" i="11"/>
  <c r="AV48" i="11" s="1"/>
  <c r="AV45" i="5"/>
  <c r="AV20" i="11"/>
  <c r="AV42" i="11" s="1"/>
  <c r="AW50" i="5"/>
  <c r="AW25" i="11"/>
  <c r="AW47" i="11" s="1"/>
  <c r="BB49" i="5"/>
  <c r="BB24" i="11"/>
  <c r="BB46" i="11" s="1"/>
  <c r="AU51" i="5"/>
  <c r="AU26" i="11"/>
  <c r="AU48" i="11" s="1"/>
  <c r="AW52" i="5"/>
  <c r="AW27" i="11"/>
  <c r="AW49" i="11" s="1"/>
  <c r="BA21" i="5"/>
  <c r="AY19" i="11"/>
  <c r="AZ48" i="5"/>
  <c r="AZ23" i="11"/>
  <c r="AZ45" i="11" s="1"/>
  <c r="AY49" i="5"/>
  <c r="AY30" i="5"/>
  <c r="AX50" i="5"/>
  <c r="AX25" i="11"/>
  <c r="AX47" i="11" s="1"/>
  <c r="AY41" i="11"/>
  <c r="AY50" i="11"/>
  <c r="AX43" i="5"/>
  <c r="AX18" i="11"/>
  <c r="AX40" i="11" s="1"/>
  <c r="AX45" i="5"/>
  <c r="AX20" i="11"/>
  <c r="AX42" i="11" s="1"/>
  <c r="BA24" i="11"/>
  <c r="BA46" i="11" s="1"/>
  <c r="AX51" i="5"/>
  <c r="AX26" i="11"/>
  <c r="AX48" i="11" s="1"/>
  <c r="AQ54" i="5"/>
  <c r="AR54" i="5"/>
  <c r="AS54" i="5"/>
  <c r="AP54" i="5"/>
  <c r="AU42" i="5"/>
  <c r="AU17" i="11"/>
  <c r="AU39" i="11" s="1"/>
  <c r="AU50" i="5"/>
  <c r="AU25" i="11"/>
  <c r="AU47" i="11" s="1"/>
  <c r="AY27" i="5"/>
  <c r="AT29" i="11"/>
  <c r="BA18" i="5"/>
  <c r="BB18" i="5"/>
  <c r="AZ18" i="5"/>
  <c r="BD25" i="5"/>
  <c r="BG25" i="5" s="1"/>
  <c r="AZ24" i="5"/>
  <c r="BB24" i="5"/>
  <c r="BC24" i="5"/>
  <c r="BA24" i="5"/>
  <c r="AY19" i="5"/>
  <c r="BC21" i="5"/>
  <c r="AY22" i="5"/>
  <c r="AZ21" i="5"/>
  <c r="BB21" i="5"/>
  <c r="AW31" i="5"/>
  <c r="AV31" i="5"/>
  <c r="AU31" i="5"/>
  <c r="AX31" i="5"/>
  <c r="AW38" i="5"/>
  <c r="AU38" i="5"/>
  <c r="AX13" i="11"/>
  <c r="AX35" i="11" s="1"/>
  <c r="AY35" i="11" s="1"/>
  <c r="AY29" i="5"/>
  <c r="BD17" i="5"/>
  <c r="BD15" i="11" s="1"/>
  <c r="AY15" i="5"/>
  <c r="AZ15" i="5" s="1"/>
  <c r="AY28" i="5"/>
  <c r="AY26" i="11" s="1"/>
  <c r="AW36" i="5"/>
  <c r="AW11" i="11"/>
  <c r="AW33" i="11" s="1"/>
  <c r="AX10" i="11"/>
  <c r="AX32" i="11" s="1"/>
  <c r="AX35" i="5"/>
  <c r="AU35" i="5"/>
  <c r="AU10" i="11"/>
  <c r="AU32" i="11" s="1"/>
  <c r="AY12" i="5"/>
  <c r="AV10" i="11"/>
  <c r="AV32" i="11" s="1"/>
  <c r="AV35" i="5"/>
  <c r="AW35" i="5"/>
  <c r="AW10" i="11"/>
  <c r="AW32" i="11" s="1"/>
  <c r="AV36" i="5"/>
  <c r="AV11" i="11"/>
  <c r="AV33" i="11" s="1"/>
  <c r="AU36" i="5"/>
  <c r="AY13" i="5"/>
  <c r="AU11" i="11"/>
  <c r="AU33" i="11" s="1"/>
  <c r="AX36" i="5"/>
  <c r="AX11" i="11"/>
  <c r="AX33" i="11" s="1"/>
  <c r="AU14" i="11"/>
  <c r="AU36" i="11" s="1"/>
  <c r="AY16" i="5"/>
  <c r="AU39" i="5"/>
  <c r="AV9" i="11"/>
  <c r="AV34" i="5"/>
  <c r="AW39" i="5"/>
  <c r="AW14" i="11"/>
  <c r="AW36" i="11" s="1"/>
  <c r="AT31" i="11"/>
  <c r="AT51" i="11" s="1"/>
  <c r="AW34" i="5"/>
  <c r="AW9" i="11"/>
  <c r="AU9" i="11"/>
  <c r="AY11" i="5"/>
  <c r="AU34" i="5"/>
  <c r="AX39" i="5"/>
  <c r="AX14" i="11"/>
  <c r="AX36" i="11" s="1"/>
  <c r="AV12" i="11"/>
  <c r="AV34" i="11" s="1"/>
  <c r="AV37" i="5"/>
  <c r="AX37" i="5"/>
  <c r="AX12" i="11"/>
  <c r="AX34" i="11" s="1"/>
  <c r="AX34" i="5"/>
  <c r="AX9" i="11"/>
  <c r="AV14" i="11"/>
  <c r="AV36" i="11" s="1"/>
  <c r="AV39" i="5"/>
  <c r="AU37" i="5"/>
  <c r="AY14" i="5"/>
  <c r="AU12" i="11"/>
  <c r="AU34" i="11" s="1"/>
  <c r="AW12" i="11"/>
  <c r="AW34" i="11" s="1"/>
  <c r="AW37" i="5"/>
  <c r="BN30" i="12"/>
  <c r="BN33" i="12" s="1"/>
  <c r="BN51" i="12" s="1"/>
  <c r="BJ33" i="12"/>
  <c r="BJ51" i="12" s="1"/>
  <c r="BD23" i="5" l="1"/>
  <c r="BF23" i="5" s="1"/>
  <c r="BA21" i="11"/>
  <c r="BA43" i="11" s="1"/>
  <c r="AY40" i="11"/>
  <c r="AZ21" i="11"/>
  <c r="AZ43" i="11" s="1"/>
  <c r="AZ20" i="5"/>
  <c r="AZ43" i="5" s="1"/>
  <c r="AY47" i="11"/>
  <c r="BB21" i="11"/>
  <c r="BB43" i="11" s="1"/>
  <c r="BC20" i="5"/>
  <c r="BC43" i="5" s="1"/>
  <c r="AY51" i="5"/>
  <c r="BD46" i="5"/>
  <c r="AY50" i="5"/>
  <c r="BD40" i="5"/>
  <c r="AY52" i="5"/>
  <c r="AY42" i="5"/>
  <c r="BG48" i="5"/>
  <c r="BG23" i="11"/>
  <c r="BG45" i="11" s="1"/>
  <c r="BD45" i="11"/>
  <c r="AY49" i="11"/>
  <c r="BC44" i="5"/>
  <c r="BC19" i="11"/>
  <c r="BC41" i="11" s="1"/>
  <c r="AZ29" i="5"/>
  <c r="AY27" i="11"/>
  <c r="BA19" i="5"/>
  <c r="AY17" i="11"/>
  <c r="BA41" i="5"/>
  <c r="BA16" i="11"/>
  <c r="BA38" i="11" s="1"/>
  <c r="BA44" i="5"/>
  <c r="BA19" i="11"/>
  <c r="BA41" i="11" s="1"/>
  <c r="AZ49" i="5"/>
  <c r="AZ24" i="11"/>
  <c r="AZ46" i="11" s="1"/>
  <c r="BC49" i="5"/>
  <c r="BC24" i="11"/>
  <c r="BC46" i="11" s="1"/>
  <c r="BH26" i="5"/>
  <c r="BD24" i="11"/>
  <c r="BF25" i="5"/>
  <c r="BD23" i="11"/>
  <c r="BB41" i="5"/>
  <c r="BB16" i="11"/>
  <c r="BB38" i="11" s="1"/>
  <c r="BC41" i="5"/>
  <c r="BC16" i="11"/>
  <c r="BC38" i="11" s="1"/>
  <c r="BF46" i="5"/>
  <c r="BF21" i="11"/>
  <c r="BF43" i="11" s="1"/>
  <c r="BA22" i="5"/>
  <c r="AY20" i="11"/>
  <c r="BG23" i="5"/>
  <c r="BD21" i="11"/>
  <c r="AY39" i="11"/>
  <c r="AY48" i="11"/>
  <c r="BB44" i="5"/>
  <c r="BB19" i="11"/>
  <c r="BB41" i="11" s="1"/>
  <c r="BA47" i="5"/>
  <c r="BA22" i="11"/>
  <c r="BA44" i="11" s="1"/>
  <c r="AY42" i="11"/>
  <c r="BD37" i="11"/>
  <c r="AZ47" i="5"/>
  <c r="AZ22" i="11"/>
  <c r="AZ44" i="11" s="1"/>
  <c r="BD48" i="5"/>
  <c r="BC47" i="5"/>
  <c r="BC22" i="11"/>
  <c r="BC44" i="11" s="1"/>
  <c r="AZ41" i="5"/>
  <c r="AZ16" i="11"/>
  <c r="AZ38" i="11" s="1"/>
  <c r="AY45" i="5"/>
  <c r="AY43" i="5"/>
  <c r="AZ44" i="5"/>
  <c r="AZ19" i="11"/>
  <c r="AZ41" i="11" s="1"/>
  <c r="BB47" i="5"/>
  <c r="BB22" i="11"/>
  <c r="BB44" i="11" s="1"/>
  <c r="AY25" i="11"/>
  <c r="BB27" i="5"/>
  <c r="BC27" i="5"/>
  <c r="AZ27" i="5"/>
  <c r="BA27" i="5"/>
  <c r="BB30" i="5"/>
  <c r="AY28" i="11"/>
  <c r="BC30" i="5"/>
  <c r="AZ30" i="5"/>
  <c r="BA30" i="5"/>
  <c r="BD43" i="11"/>
  <c r="BA20" i="5"/>
  <c r="AY18" i="11"/>
  <c r="AU29" i="11"/>
  <c r="AW31" i="11"/>
  <c r="AW51" i="11" s="1"/>
  <c r="AW29" i="11"/>
  <c r="AX29" i="11"/>
  <c r="AV29" i="11"/>
  <c r="BE25" i="5"/>
  <c r="BH25" i="5"/>
  <c r="BD18" i="5"/>
  <c r="BB43" i="5"/>
  <c r="AZ19" i="5"/>
  <c r="BC19" i="5"/>
  <c r="BD21" i="5"/>
  <c r="BH21" i="5" s="1"/>
  <c r="AZ22" i="5"/>
  <c r="AZ20" i="11" s="1"/>
  <c r="AZ42" i="11" s="1"/>
  <c r="BE23" i="5"/>
  <c r="BE21" i="11" s="1"/>
  <c r="BE43" i="11" s="1"/>
  <c r="BH23" i="5"/>
  <c r="BB19" i="5"/>
  <c r="BB17" i="11" s="1"/>
  <c r="BB39" i="11" s="1"/>
  <c r="BD24" i="5"/>
  <c r="BD22" i="11" s="1"/>
  <c r="BB22" i="5"/>
  <c r="BC22" i="5"/>
  <c r="AY31" i="5"/>
  <c r="AY38" i="5"/>
  <c r="BG21" i="5"/>
  <c r="BA29" i="5"/>
  <c r="BC15" i="5"/>
  <c r="BC13" i="11" s="1"/>
  <c r="BC35" i="11" s="1"/>
  <c r="BC29" i="5"/>
  <c r="BF26" i="5"/>
  <c r="BG26" i="5"/>
  <c r="BA15" i="5"/>
  <c r="BE26" i="5"/>
  <c r="BB15" i="5"/>
  <c r="BB13" i="11" s="1"/>
  <c r="BB35" i="11" s="1"/>
  <c r="AY13" i="11"/>
  <c r="BB29" i="5"/>
  <c r="BH17" i="5"/>
  <c r="BE17" i="5"/>
  <c r="BF17" i="5"/>
  <c r="BG17" i="5"/>
  <c r="BC28" i="5"/>
  <c r="AZ28" i="5"/>
  <c r="BB28" i="5"/>
  <c r="BA28" i="5"/>
  <c r="BE18" i="5"/>
  <c r="AY33" i="11"/>
  <c r="AY32" i="11"/>
  <c r="AY36" i="5"/>
  <c r="BC13" i="5"/>
  <c r="AY11" i="11"/>
  <c r="BB13" i="5"/>
  <c r="AZ13" i="5"/>
  <c r="BA13" i="5"/>
  <c r="AZ12" i="5"/>
  <c r="AY10" i="11"/>
  <c r="BC12" i="5"/>
  <c r="BB12" i="5"/>
  <c r="BA12" i="5"/>
  <c r="AY35" i="5"/>
  <c r="AY37" i="5"/>
  <c r="AY14" i="11"/>
  <c r="BC16" i="5"/>
  <c r="AZ16" i="5"/>
  <c r="BB16" i="5"/>
  <c r="BA16" i="5"/>
  <c r="AV31" i="11"/>
  <c r="AV51" i="11" s="1"/>
  <c r="AY36" i="11"/>
  <c r="AY34" i="11"/>
  <c r="AU31" i="11"/>
  <c r="AU51" i="11" s="1"/>
  <c r="AX31" i="11"/>
  <c r="AX51" i="11" s="1"/>
  <c r="AY39" i="5"/>
  <c r="AZ14" i="5"/>
  <c r="BA14" i="5"/>
  <c r="AY12" i="11"/>
  <c r="BC14" i="5"/>
  <c r="BB14" i="5"/>
  <c r="AY34" i="5"/>
  <c r="AY9" i="11"/>
  <c r="BA11" i="5"/>
  <c r="BC11" i="5"/>
  <c r="AZ11" i="5"/>
  <c r="BB11" i="5"/>
  <c r="AZ13" i="11"/>
  <c r="AZ35" i="11" s="1"/>
  <c r="AZ38" i="5"/>
  <c r="AZ18" i="11" l="1"/>
  <c r="AZ40" i="11" s="1"/>
  <c r="BD20" i="5"/>
  <c r="BC18" i="11"/>
  <c r="BC40" i="11" s="1"/>
  <c r="BD46" i="11"/>
  <c r="BD44" i="11"/>
  <c r="BD38" i="11"/>
  <c r="BD47" i="5"/>
  <c r="BD49" i="5"/>
  <c r="BG40" i="5"/>
  <c r="BG15" i="11"/>
  <c r="BG37" i="11" s="1"/>
  <c r="BE20" i="5"/>
  <c r="BD18" i="11"/>
  <c r="BF40" i="5"/>
  <c r="BF15" i="11"/>
  <c r="BF37" i="11" s="1"/>
  <c r="BG49" i="5"/>
  <c r="BG24" i="11"/>
  <c r="BG46" i="11" s="1"/>
  <c r="BB53" i="5"/>
  <c r="BB28" i="11"/>
  <c r="BB50" i="11" s="1"/>
  <c r="AZ52" i="5"/>
  <c r="AZ27" i="11"/>
  <c r="AZ49" i="11" s="1"/>
  <c r="BE40" i="5"/>
  <c r="BE15" i="11"/>
  <c r="BE37" i="11" s="1"/>
  <c r="BF18" i="5"/>
  <c r="BD16" i="11"/>
  <c r="BA50" i="5"/>
  <c r="BA25" i="11"/>
  <c r="BA47" i="11" s="1"/>
  <c r="BH20" i="5"/>
  <c r="BH40" i="5"/>
  <c r="BH15" i="11"/>
  <c r="BH37" i="11" s="1"/>
  <c r="BC52" i="5"/>
  <c r="BC27" i="11"/>
  <c r="BC49" i="11" s="1"/>
  <c r="AW54" i="5"/>
  <c r="AX54" i="5"/>
  <c r="AU54" i="5"/>
  <c r="AV54" i="5"/>
  <c r="BH48" i="5"/>
  <c r="BH23" i="11"/>
  <c r="BH45" i="11" s="1"/>
  <c r="BA43" i="5"/>
  <c r="BD43" i="5" s="1"/>
  <c r="BA18" i="11"/>
  <c r="BA40" i="11" s="1"/>
  <c r="AZ50" i="5"/>
  <c r="AZ25" i="11"/>
  <c r="AZ47" i="11" s="1"/>
  <c r="BD27" i="5"/>
  <c r="BH49" i="5"/>
  <c r="BH24" i="11"/>
  <c r="BH46" i="11" s="1"/>
  <c r="BH46" i="5"/>
  <c r="BH21" i="11"/>
  <c r="BH43" i="11" s="1"/>
  <c r="BD41" i="11"/>
  <c r="AY54" i="5"/>
  <c r="BE41" i="5"/>
  <c r="BE16" i="11"/>
  <c r="BE38" i="11" s="1"/>
  <c r="BF49" i="5"/>
  <c r="BF24" i="11"/>
  <c r="BF46" i="11" s="1"/>
  <c r="BD44" i="5"/>
  <c r="BA51" i="5"/>
  <c r="BA26" i="11"/>
  <c r="BA48" i="11" s="1"/>
  <c r="BB52" i="5"/>
  <c r="BB27" i="11"/>
  <c r="BB49" i="11" s="1"/>
  <c r="BH44" i="5"/>
  <c r="BH19" i="11"/>
  <c r="BH41" i="11" s="1"/>
  <c r="BC45" i="5"/>
  <c r="BC20" i="11"/>
  <c r="BC42" i="11" s="1"/>
  <c r="BE21" i="5"/>
  <c r="BD19" i="11"/>
  <c r="BE48" i="5"/>
  <c r="BE23" i="11"/>
  <c r="BE45" i="11" s="1"/>
  <c r="BC50" i="5"/>
  <c r="BC25" i="11"/>
  <c r="BC47" i="11" s="1"/>
  <c r="BB45" i="5"/>
  <c r="BB20" i="11"/>
  <c r="BB42" i="11" s="1"/>
  <c r="BC42" i="5"/>
  <c r="BC17" i="11"/>
  <c r="BC39" i="11" s="1"/>
  <c r="BA53" i="5"/>
  <c r="BA28" i="11"/>
  <c r="BA50" i="11" s="1"/>
  <c r="BB50" i="5"/>
  <c r="BB25" i="11"/>
  <c r="BB47" i="11" s="1"/>
  <c r="BG46" i="5"/>
  <c r="BG21" i="11"/>
  <c r="BG43" i="11" s="1"/>
  <c r="AZ51" i="5"/>
  <c r="AZ26" i="11"/>
  <c r="AZ48" i="11" s="1"/>
  <c r="BA52" i="5"/>
  <c r="BA27" i="11"/>
  <c r="BA49" i="11" s="1"/>
  <c r="AZ42" i="5"/>
  <c r="AZ17" i="11"/>
  <c r="AZ39" i="11" s="1"/>
  <c r="AZ53" i="5"/>
  <c r="AZ28" i="11"/>
  <c r="AZ50" i="11" s="1"/>
  <c r="BD30" i="5"/>
  <c r="BD41" i="5"/>
  <c r="BB51" i="5"/>
  <c r="BB26" i="11"/>
  <c r="BB48" i="11" s="1"/>
  <c r="BC51" i="5"/>
  <c r="BC26" i="11"/>
  <c r="BC48" i="11" s="1"/>
  <c r="BE49" i="5"/>
  <c r="BE24" i="11"/>
  <c r="BE46" i="11" s="1"/>
  <c r="BG44" i="5"/>
  <c r="BG19" i="11"/>
  <c r="BG41" i="11" s="1"/>
  <c r="BC53" i="5"/>
  <c r="BC28" i="11"/>
  <c r="BC50" i="11" s="1"/>
  <c r="BA45" i="5"/>
  <c r="BA20" i="11"/>
  <c r="BA42" i="11" s="1"/>
  <c r="BF48" i="5"/>
  <c r="BF23" i="11"/>
  <c r="BF45" i="11" s="1"/>
  <c r="BA42" i="5"/>
  <c r="BA17" i="11"/>
  <c r="BA39" i="11" s="1"/>
  <c r="AY29" i="11"/>
  <c r="BH18" i="5"/>
  <c r="BG18" i="5"/>
  <c r="BG20" i="5"/>
  <c r="BI25" i="5"/>
  <c r="BI23" i="11" s="1"/>
  <c r="BF20" i="5"/>
  <c r="BF21" i="5"/>
  <c r="BD19" i="5"/>
  <c r="BB42" i="5"/>
  <c r="BI23" i="5"/>
  <c r="BE46" i="5"/>
  <c r="BD22" i="5"/>
  <c r="BF22" i="5" s="1"/>
  <c r="AZ45" i="5"/>
  <c r="BH24" i="5"/>
  <c r="BF24" i="5"/>
  <c r="BG24" i="5"/>
  <c r="BE24" i="5"/>
  <c r="BE22" i="11" s="1"/>
  <c r="BE44" i="11" s="1"/>
  <c r="BC38" i="5"/>
  <c r="AZ31" i="5"/>
  <c r="BB31" i="5"/>
  <c r="BA31" i="5"/>
  <c r="BL23" i="5"/>
  <c r="BD29" i="5"/>
  <c r="BC31" i="5"/>
  <c r="BI26" i="5"/>
  <c r="BD15" i="5"/>
  <c r="BH15" i="5" s="1"/>
  <c r="BA13" i="11"/>
  <c r="BA35" i="11" s="1"/>
  <c r="BD35" i="11" s="1"/>
  <c r="BB38" i="5"/>
  <c r="BA38" i="5"/>
  <c r="BI17" i="5"/>
  <c r="BL25" i="5"/>
  <c r="BJ25" i="5"/>
  <c r="BK25" i="5"/>
  <c r="BD28" i="5"/>
  <c r="BD26" i="11" s="1"/>
  <c r="AZ10" i="11"/>
  <c r="AZ32" i="11" s="1"/>
  <c r="BD12" i="5"/>
  <c r="AZ35" i="5"/>
  <c r="BA35" i="5"/>
  <c r="BA10" i="11"/>
  <c r="BA32" i="11" s="1"/>
  <c r="BA36" i="5"/>
  <c r="BA11" i="11"/>
  <c r="BA33" i="11" s="1"/>
  <c r="BD13" i="5"/>
  <c r="AZ11" i="11"/>
  <c r="AZ33" i="11" s="1"/>
  <c r="AZ36" i="5"/>
  <c r="BB11" i="11"/>
  <c r="BB33" i="11" s="1"/>
  <c r="BB36" i="5"/>
  <c r="BB35" i="5"/>
  <c r="BB10" i="11"/>
  <c r="BB32" i="11" s="1"/>
  <c r="BC11" i="11"/>
  <c r="BC33" i="11" s="1"/>
  <c r="BC36" i="5"/>
  <c r="BC10" i="11"/>
  <c r="BC32" i="11" s="1"/>
  <c r="BC35" i="5"/>
  <c r="AZ9" i="11"/>
  <c r="BD11" i="5"/>
  <c r="AZ34" i="5"/>
  <c r="AY31" i="11"/>
  <c r="AY51" i="11" s="1"/>
  <c r="BA14" i="11"/>
  <c r="BA36" i="11" s="1"/>
  <c r="BA39" i="5"/>
  <c r="BC9" i="11"/>
  <c r="BC34" i="5"/>
  <c r="BA37" i="5"/>
  <c r="BA12" i="11"/>
  <c r="BA34" i="11" s="1"/>
  <c r="BA9" i="11"/>
  <c r="BA34" i="5"/>
  <c r="AZ12" i="11"/>
  <c r="AZ34" i="11" s="1"/>
  <c r="BD14" i="5"/>
  <c r="AZ37" i="5"/>
  <c r="BB14" i="11"/>
  <c r="BB36" i="11" s="1"/>
  <c r="BB39" i="5"/>
  <c r="BB9" i="11"/>
  <c r="BB34" i="5"/>
  <c r="BB37" i="5"/>
  <c r="BB12" i="11"/>
  <c r="BB34" i="11" s="1"/>
  <c r="AZ39" i="5"/>
  <c r="AZ14" i="11"/>
  <c r="AZ36" i="11" s="1"/>
  <c r="BD16" i="5"/>
  <c r="BC37" i="5"/>
  <c r="BC12" i="11"/>
  <c r="BC34" i="11" s="1"/>
  <c r="BC39" i="5"/>
  <c r="BC14" i="11"/>
  <c r="BC36" i="11" s="1"/>
  <c r="BD42" i="11" l="1"/>
  <c r="BM25" i="5"/>
  <c r="BM48" i="5" s="1"/>
  <c r="BH22" i="5"/>
  <c r="BH45" i="5" s="1"/>
  <c r="BD40" i="11"/>
  <c r="BE22" i="5"/>
  <c r="BI22" i="5" s="1"/>
  <c r="BM22" i="5" s="1"/>
  <c r="BI21" i="5"/>
  <c r="BK21" i="5" s="1"/>
  <c r="BI37" i="11"/>
  <c r="BI46" i="11"/>
  <c r="BD50" i="11"/>
  <c r="BI43" i="11"/>
  <c r="BD42" i="5"/>
  <c r="BD51" i="5"/>
  <c r="BI49" i="5"/>
  <c r="BD53" i="5"/>
  <c r="BJ21" i="5"/>
  <c r="BI19" i="11"/>
  <c r="BM23" i="11"/>
  <c r="BM45" i="11" s="1"/>
  <c r="BL46" i="5"/>
  <c r="BL21" i="11"/>
  <c r="BL43" i="11" s="1"/>
  <c r="BE45" i="5"/>
  <c r="BE20" i="11"/>
  <c r="BE42" i="11" s="1"/>
  <c r="BI40" i="5"/>
  <c r="BK17" i="5"/>
  <c r="BI15" i="11"/>
  <c r="BK26" i="5"/>
  <c r="BI24" i="11"/>
  <c r="BD45" i="5"/>
  <c r="BH43" i="5"/>
  <c r="BH18" i="11"/>
  <c r="BH40" i="11" s="1"/>
  <c r="BD49" i="11"/>
  <c r="BK48" i="5"/>
  <c r="BK23" i="11"/>
  <c r="BK45" i="11" s="1"/>
  <c r="BG19" i="5"/>
  <c r="BD17" i="11"/>
  <c r="BJ48" i="5"/>
  <c r="BJ23" i="11"/>
  <c r="BJ45" i="11" s="1"/>
  <c r="BF19" i="5"/>
  <c r="BG22" i="5"/>
  <c r="BD20" i="11"/>
  <c r="BG43" i="5"/>
  <c r="BG18" i="11"/>
  <c r="BG40" i="11" s="1"/>
  <c r="BD52" i="5"/>
  <c r="BI45" i="11"/>
  <c r="BD25" i="11"/>
  <c r="BF27" i="5"/>
  <c r="BH27" i="5"/>
  <c r="BE27" i="5"/>
  <c r="BG27" i="5"/>
  <c r="BE43" i="5"/>
  <c r="BE18" i="11"/>
  <c r="BE40" i="11" s="1"/>
  <c r="BH47" i="5"/>
  <c r="BH22" i="11"/>
  <c r="BH44" i="11" s="1"/>
  <c r="BF45" i="5"/>
  <c r="BF20" i="11"/>
  <c r="BF42" i="11" s="1"/>
  <c r="BF43" i="5"/>
  <c r="BF18" i="11"/>
  <c r="BF40" i="11" s="1"/>
  <c r="BH19" i="5"/>
  <c r="BG47" i="5"/>
  <c r="BG22" i="11"/>
  <c r="BG44" i="11" s="1"/>
  <c r="BI46" i="5"/>
  <c r="BD48" i="11"/>
  <c r="BD39" i="11"/>
  <c r="BI48" i="5"/>
  <c r="BD47" i="11"/>
  <c r="BH41" i="5"/>
  <c r="BH16" i="11"/>
  <c r="BH38" i="11" s="1"/>
  <c r="BE44" i="5"/>
  <c r="BE19" i="11"/>
  <c r="BE41" i="11" s="1"/>
  <c r="BF41" i="5"/>
  <c r="BF16" i="11"/>
  <c r="BF38" i="11" s="1"/>
  <c r="BF44" i="5"/>
  <c r="BF19" i="11"/>
  <c r="BF41" i="11" s="1"/>
  <c r="BL48" i="5"/>
  <c r="BL23" i="11"/>
  <c r="BL45" i="11" s="1"/>
  <c r="BE19" i="5"/>
  <c r="BE29" i="5"/>
  <c r="BD27" i="11"/>
  <c r="BF47" i="5"/>
  <c r="BF22" i="11"/>
  <c r="BF44" i="11" s="1"/>
  <c r="BM23" i="5"/>
  <c r="BI21" i="11"/>
  <c r="BG41" i="5"/>
  <c r="BG16" i="11"/>
  <c r="BG38" i="11" s="1"/>
  <c r="BF30" i="5"/>
  <c r="BD28" i="11"/>
  <c r="BG30" i="5"/>
  <c r="BH30" i="5"/>
  <c r="BE30" i="5"/>
  <c r="BD50" i="5"/>
  <c r="BC31" i="11"/>
  <c r="BC51" i="11" s="1"/>
  <c r="BC29" i="11"/>
  <c r="AZ29" i="11"/>
  <c r="BB29" i="11"/>
  <c r="BA31" i="11"/>
  <c r="BA51" i="11" s="1"/>
  <c r="BA29" i="11"/>
  <c r="BI20" i="5"/>
  <c r="BI18" i="11" s="1"/>
  <c r="BK23" i="5"/>
  <c r="BI18" i="5"/>
  <c r="BG15" i="5"/>
  <c r="BG13" i="11" s="1"/>
  <c r="BG35" i="11" s="1"/>
  <c r="BJ23" i="5"/>
  <c r="BI24" i="5"/>
  <c r="BK24" i="5" s="1"/>
  <c r="BE47" i="5"/>
  <c r="BJ26" i="5"/>
  <c r="BH29" i="5"/>
  <c r="BG29" i="5"/>
  <c r="BF15" i="5"/>
  <c r="BF13" i="11" s="1"/>
  <c r="BF35" i="11" s="1"/>
  <c r="BL26" i="5"/>
  <c r="BF29" i="5"/>
  <c r="BL21" i="5"/>
  <c r="BM21" i="5"/>
  <c r="BD31" i="5"/>
  <c r="BE15" i="5"/>
  <c r="BE13" i="11" s="1"/>
  <c r="BE35" i="11" s="1"/>
  <c r="BM26" i="5"/>
  <c r="BD13" i="11"/>
  <c r="BD38" i="5"/>
  <c r="BL18" i="5"/>
  <c r="BM17" i="5"/>
  <c r="BN25" i="5"/>
  <c r="BN23" i="11" s="1"/>
  <c r="BD36" i="5"/>
  <c r="BJ17" i="5"/>
  <c r="BL17" i="5"/>
  <c r="BD33" i="11"/>
  <c r="BE28" i="5"/>
  <c r="BH28" i="5"/>
  <c r="BG28" i="5"/>
  <c r="BF28" i="5"/>
  <c r="BE13" i="5"/>
  <c r="BH13" i="5"/>
  <c r="BG13" i="5"/>
  <c r="BD11" i="11"/>
  <c r="BF13" i="5"/>
  <c r="BD35" i="5"/>
  <c r="BG12" i="5"/>
  <c r="BE12" i="5"/>
  <c r="BH12" i="5"/>
  <c r="BD10" i="11"/>
  <c r="BF12" i="5"/>
  <c r="BD32" i="11"/>
  <c r="BD34" i="11"/>
  <c r="BF16" i="5"/>
  <c r="BE16" i="5"/>
  <c r="BD14" i="11"/>
  <c r="BH16" i="5"/>
  <c r="BG16" i="5"/>
  <c r="BD36" i="11"/>
  <c r="BD39" i="5"/>
  <c r="BD34" i="5"/>
  <c r="BB31" i="11"/>
  <c r="BB51" i="11" s="1"/>
  <c r="BE11" i="5"/>
  <c r="BF11" i="5"/>
  <c r="BG11" i="5"/>
  <c r="BH11" i="5"/>
  <c r="BD9" i="11"/>
  <c r="BD37" i="5"/>
  <c r="AZ31" i="11"/>
  <c r="AZ51" i="11" s="1"/>
  <c r="BH14" i="5"/>
  <c r="BF14" i="5"/>
  <c r="BG14" i="5"/>
  <c r="BD12" i="11"/>
  <c r="BE14" i="5"/>
  <c r="BH38" i="5"/>
  <c r="BH13" i="11"/>
  <c r="BH35" i="11" s="1"/>
  <c r="BM20" i="5" l="1"/>
  <c r="BM43" i="5" s="1"/>
  <c r="BH20" i="11"/>
  <c r="BH42" i="11" s="1"/>
  <c r="BJ24" i="5"/>
  <c r="BJ22" i="11" s="1"/>
  <c r="BJ44" i="11" s="1"/>
  <c r="BJ22" i="5"/>
  <c r="BI41" i="11"/>
  <c r="BI44" i="11"/>
  <c r="BI47" i="5"/>
  <c r="BI41" i="5"/>
  <c r="BI44" i="5"/>
  <c r="BN48" i="5"/>
  <c r="BK47" i="5"/>
  <c r="BK22" i="11"/>
  <c r="BK44" i="11" s="1"/>
  <c r="BJ40" i="5"/>
  <c r="BJ15" i="11"/>
  <c r="BJ37" i="11" s="1"/>
  <c r="BM49" i="5"/>
  <c r="BM24" i="11"/>
  <c r="BM46" i="11" s="1"/>
  <c r="BG52" i="5"/>
  <c r="BG27" i="11"/>
  <c r="BG49" i="11" s="1"/>
  <c r="BM46" i="5"/>
  <c r="BM21" i="11"/>
  <c r="BM43" i="11" s="1"/>
  <c r="BD29" i="11"/>
  <c r="BK20" i="5"/>
  <c r="BJ45" i="5"/>
  <c r="BJ20" i="11"/>
  <c r="BJ42" i="11" s="1"/>
  <c r="BJ20" i="5"/>
  <c r="BL41" i="5"/>
  <c r="BL16" i="11"/>
  <c r="BL38" i="11" s="1"/>
  <c r="BM44" i="5"/>
  <c r="BM19" i="11"/>
  <c r="BM41" i="11" s="1"/>
  <c r="BH52" i="5"/>
  <c r="BH27" i="11"/>
  <c r="BH49" i="11" s="1"/>
  <c r="BK18" i="5"/>
  <c r="BI16" i="11"/>
  <c r="BG53" i="5"/>
  <c r="BG28" i="11"/>
  <c r="BG50" i="11" s="1"/>
  <c r="BG50" i="5"/>
  <c r="BG25" i="11"/>
  <c r="BG47" i="11" s="1"/>
  <c r="BI43" i="5"/>
  <c r="BG42" i="5"/>
  <c r="BG17" i="11"/>
  <c r="BG39" i="11" s="1"/>
  <c r="BK49" i="5"/>
  <c r="BK24" i="11"/>
  <c r="BK46" i="11" s="1"/>
  <c r="BD54" i="5"/>
  <c r="BF51" i="5"/>
  <c r="BF26" i="11"/>
  <c r="BF48" i="11" s="1"/>
  <c r="BL44" i="5"/>
  <c r="BL19" i="11"/>
  <c r="BL41" i="11" s="1"/>
  <c r="BE50" i="5"/>
  <c r="BE25" i="11"/>
  <c r="BE47" i="11" s="1"/>
  <c r="BI27" i="5"/>
  <c r="BH50" i="5"/>
  <c r="BH25" i="11"/>
  <c r="BH47" i="11" s="1"/>
  <c r="BG45" i="5"/>
  <c r="BI45" i="5" s="1"/>
  <c r="BG20" i="11"/>
  <c r="BG42" i="11" s="1"/>
  <c r="BI42" i="11" s="1"/>
  <c r="BK40" i="5"/>
  <c r="BK15" i="11"/>
  <c r="BK37" i="11" s="1"/>
  <c r="BE51" i="5"/>
  <c r="BE26" i="11"/>
  <c r="BE48" i="11" s="1"/>
  <c r="BF42" i="5"/>
  <c r="BF17" i="11"/>
  <c r="BF39" i="11" s="1"/>
  <c r="BM24" i="5"/>
  <c r="BI22" i="11"/>
  <c r="BN45" i="11"/>
  <c r="BI19" i="5"/>
  <c r="BI17" i="11" s="1"/>
  <c r="BL20" i="5"/>
  <c r="BA54" i="5"/>
  <c r="BB54" i="5"/>
  <c r="BC54" i="5"/>
  <c r="AZ54" i="5"/>
  <c r="BJ46" i="5"/>
  <c r="BJ21" i="11"/>
  <c r="BJ43" i="11" s="1"/>
  <c r="BE28" i="11"/>
  <c r="BE50" i="11" s="1"/>
  <c r="BI30" i="5"/>
  <c r="BE53" i="5"/>
  <c r="BI40" i="11"/>
  <c r="BM45" i="5"/>
  <c r="BM20" i="11"/>
  <c r="BM42" i="11" s="1"/>
  <c r="BM40" i="5"/>
  <c r="BM15" i="11"/>
  <c r="BM37" i="11" s="1"/>
  <c r="BK44" i="5"/>
  <c r="BK19" i="11"/>
  <c r="BK41" i="11" s="1"/>
  <c r="BL24" i="5"/>
  <c r="BH53" i="5"/>
  <c r="BH28" i="11"/>
  <c r="BH50" i="11" s="1"/>
  <c r="BH42" i="5"/>
  <c r="BH17" i="11"/>
  <c r="BH39" i="11" s="1"/>
  <c r="BG51" i="5"/>
  <c r="BG26" i="11"/>
  <c r="BG48" i="11" s="1"/>
  <c r="BF52" i="5"/>
  <c r="BF27" i="11"/>
  <c r="BF49" i="11" s="1"/>
  <c r="BL22" i="5"/>
  <c r="BI20" i="11"/>
  <c r="BF53" i="5"/>
  <c r="BF28" i="11"/>
  <c r="BF50" i="11" s="1"/>
  <c r="BE52" i="5"/>
  <c r="BE27" i="11"/>
  <c r="BE49" i="11" s="1"/>
  <c r="BH51" i="5"/>
  <c r="BH26" i="11"/>
  <c r="BH48" i="11" s="1"/>
  <c r="BL40" i="5"/>
  <c r="BL15" i="11"/>
  <c r="BL37" i="11" s="1"/>
  <c r="BL49" i="5"/>
  <c r="BL24" i="11"/>
  <c r="BL46" i="11" s="1"/>
  <c r="BJ49" i="5"/>
  <c r="BJ24" i="11"/>
  <c r="BJ46" i="11" s="1"/>
  <c r="BK46" i="5"/>
  <c r="BK21" i="11"/>
  <c r="BK43" i="11" s="1"/>
  <c r="BI38" i="11"/>
  <c r="BE42" i="5"/>
  <c r="BE17" i="11"/>
  <c r="BE39" i="11" s="1"/>
  <c r="BF50" i="5"/>
  <c r="BF25" i="11"/>
  <c r="BF47" i="11" s="1"/>
  <c r="BJ44" i="5"/>
  <c r="BJ19" i="11"/>
  <c r="BJ41" i="11" s="1"/>
  <c r="BM18" i="5"/>
  <c r="BN23" i="5"/>
  <c r="BN21" i="11" s="1"/>
  <c r="BG38" i="5"/>
  <c r="BK22" i="5"/>
  <c r="BJ18" i="5"/>
  <c r="BJ47" i="5"/>
  <c r="BE38" i="5"/>
  <c r="BI15" i="5"/>
  <c r="BK15" i="5" s="1"/>
  <c r="BI29" i="5"/>
  <c r="BN26" i="5"/>
  <c r="BN24" i="11" s="1"/>
  <c r="BF38" i="5"/>
  <c r="BN21" i="5"/>
  <c r="BN19" i="11" s="1"/>
  <c r="BH31" i="5"/>
  <c r="BG31" i="5"/>
  <c r="BF31" i="5"/>
  <c r="BE31" i="5"/>
  <c r="BK29" i="5"/>
  <c r="BN17" i="5"/>
  <c r="BN15" i="11" s="1"/>
  <c r="BI28" i="5"/>
  <c r="BI26" i="11" s="1"/>
  <c r="BK19" i="5"/>
  <c r="BF35" i="5"/>
  <c r="BF10" i="11"/>
  <c r="BF32" i="11" s="1"/>
  <c r="BE10" i="11"/>
  <c r="BE32" i="11" s="1"/>
  <c r="BE35" i="5"/>
  <c r="BI12" i="5"/>
  <c r="BH11" i="11"/>
  <c r="BH33" i="11" s="1"/>
  <c r="BH36" i="5"/>
  <c r="BG35" i="5"/>
  <c r="BG10" i="11"/>
  <c r="BG32" i="11" s="1"/>
  <c r="BF11" i="11"/>
  <c r="BF33" i="11" s="1"/>
  <c r="BF36" i="5"/>
  <c r="BH10" i="11"/>
  <c r="BH32" i="11" s="1"/>
  <c r="BH35" i="5"/>
  <c r="BG36" i="5"/>
  <c r="BG11" i="11"/>
  <c r="BG33" i="11" s="1"/>
  <c r="BE11" i="11"/>
  <c r="BE33" i="11" s="1"/>
  <c r="BI13" i="5"/>
  <c r="BE36" i="5"/>
  <c r="BH37" i="5"/>
  <c r="BH12" i="11"/>
  <c r="BH34" i="11" s="1"/>
  <c r="BI11" i="5"/>
  <c r="BE34" i="5"/>
  <c r="BE9" i="11"/>
  <c r="BG14" i="11"/>
  <c r="BG36" i="11" s="1"/>
  <c r="BG39" i="5"/>
  <c r="BH9" i="11"/>
  <c r="BH34" i="5"/>
  <c r="BH14" i="11"/>
  <c r="BH36" i="11" s="1"/>
  <c r="BH39" i="5"/>
  <c r="BE39" i="5"/>
  <c r="BE14" i="11"/>
  <c r="BE36" i="11" s="1"/>
  <c r="BI16" i="5"/>
  <c r="BE12" i="11"/>
  <c r="BE34" i="11" s="1"/>
  <c r="BE37" i="5"/>
  <c r="BI14" i="5"/>
  <c r="BD31" i="11"/>
  <c r="BD51" i="11" s="1"/>
  <c r="BF39" i="5"/>
  <c r="BF14" i="11"/>
  <c r="BF36" i="11" s="1"/>
  <c r="BG12" i="11"/>
  <c r="BG34" i="11" s="1"/>
  <c r="BG37" i="5"/>
  <c r="BG9" i="11"/>
  <c r="BG34" i="5"/>
  <c r="BF37" i="5"/>
  <c r="BF12" i="11"/>
  <c r="BF34" i="11" s="1"/>
  <c r="BF9" i="11"/>
  <c r="BF34" i="5"/>
  <c r="BI35" i="11"/>
  <c r="BN18" i="5" l="1"/>
  <c r="BN16" i="11" s="1"/>
  <c r="BJ19" i="5"/>
  <c r="BM19" i="5"/>
  <c r="BL19" i="5"/>
  <c r="BN44" i="5"/>
  <c r="BM18" i="11"/>
  <c r="BM40" i="11" s="1"/>
  <c r="BI51" i="5"/>
  <c r="BI50" i="11"/>
  <c r="BN43" i="11"/>
  <c r="BI50" i="5"/>
  <c r="BN49" i="5"/>
  <c r="BN40" i="5"/>
  <c r="BI52" i="5"/>
  <c r="BK42" i="5"/>
  <c r="BK17" i="11"/>
  <c r="BK39" i="11" s="1"/>
  <c r="BK52" i="5"/>
  <c r="BK27" i="11"/>
  <c r="BK49" i="11" s="1"/>
  <c r="BL47" i="5"/>
  <c r="BL22" i="11"/>
  <c r="BL44" i="11" s="1"/>
  <c r="BJ42" i="5"/>
  <c r="BJ17" i="11"/>
  <c r="BJ39" i="11" s="1"/>
  <c r="BJ29" i="5"/>
  <c r="BI27" i="11"/>
  <c r="BN41" i="11"/>
  <c r="BM30" i="5"/>
  <c r="BI28" i="11"/>
  <c r="BJ30" i="5"/>
  <c r="BL30" i="5"/>
  <c r="BK30" i="5"/>
  <c r="BK43" i="5"/>
  <c r="BK18" i="11"/>
  <c r="BK40" i="11" s="1"/>
  <c r="BL42" i="5"/>
  <c r="BL17" i="11"/>
  <c r="BL39" i="11" s="1"/>
  <c r="BI49" i="11"/>
  <c r="BN37" i="11"/>
  <c r="BM15" i="5"/>
  <c r="BM13" i="11" s="1"/>
  <c r="BM35" i="11" s="1"/>
  <c r="BN24" i="5"/>
  <c r="BN22" i="11" s="1"/>
  <c r="BI39" i="11"/>
  <c r="BI48" i="11"/>
  <c r="BI25" i="11"/>
  <c r="BJ27" i="5"/>
  <c r="BK27" i="5"/>
  <c r="BL27" i="5"/>
  <c r="BM27" i="5"/>
  <c r="BJ41" i="5"/>
  <c r="BJ16" i="11"/>
  <c r="BJ38" i="11" s="1"/>
  <c r="BM41" i="5"/>
  <c r="BM16" i="11"/>
  <c r="BM38" i="11" s="1"/>
  <c r="BL45" i="5"/>
  <c r="BL20" i="11"/>
  <c r="BL42" i="11" s="1"/>
  <c r="BK41" i="5"/>
  <c r="BK16" i="11"/>
  <c r="BK38" i="11" s="1"/>
  <c r="BI53" i="5"/>
  <c r="BN46" i="11"/>
  <c r="BL43" i="5"/>
  <c r="BL18" i="11"/>
  <c r="BL40" i="11" s="1"/>
  <c r="BG29" i="11"/>
  <c r="BM42" i="5"/>
  <c r="BM17" i="11"/>
  <c r="BM39" i="11" s="1"/>
  <c r="BI38" i="5"/>
  <c r="BK45" i="5"/>
  <c r="BK20" i="11"/>
  <c r="BK42" i="11" s="1"/>
  <c r="BN22" i="5"/>
  <c r="BN20" i="11" s="1"/>
  <c r="BN46" i="5"/>
  <c r="BN20" i="5"/>
  <c r="BN18" i="11" s="1"/>
  <c r="BI42" i="5"/>
  <c r="BM47" i="5"/>
  <c r="BM22" i="11"/>
  <c r="BM44" i="11" s="1"/>
  <c r="BI47" i="11"/>
  <c r="BJ43" i="5"/>
  <c r="BJ18" i="11"/>
  <c r="BJ40" i="11" s="1"/>
  <c r="BE29" i="11"/>
  <c r="BH31" i="11"/>
  <c r="BH51" i="11" s="1"/>
  <c r="BH29" i="11"/>
  <c r="BF29" i="11"/>
  <c r="BL15" i="5"/>
  <c r="BL38" i="5" s="1"/>
  <c r="BI13" i="11"/>
  <c r="BJ15" i="5"/>
  <c r="BJ13" i="11" s="1"/>
  <c r="BJ35" i="11" s="1"/>
  <c r="BM29" i="5"/>
  <c r="BL29" i="5"/>
  <c r="BI31" i="5"/>
  <c r="BN19" i="5"/>
  <c r="BN17" i="11" s="1"/>
  <c r="BM28" i="5"/>
  <c r="BJ28" i="5"/>
  <c r="BK28" i="5"/>
  <c r="BL28" i="5"/>
  <c r="BI35" i="5"/>
  <c r="BI33" i="11"/>
  <c r="BI32" i="11"/>
  <c r="BI36" i="5"/>
  <c r="BL12" i="5"/>
  <c r="BJ12" i="5"/>
  <c r="BK12" i="5"/>
  <c r="BM12" i="5"/>
  <c r="BI10" i="11"/>
  <c r="BM13" i="5"/>
  <c r="BJ13" i="5"/>
  <c r="BL13" i="5"/>
  <c r="BI11" i="11"/>
  <c r="BK13" i="5"/>
  <c r="BF31" i="11"/>
  <c r="BF51" i="11" s="1"/>
  <c r="BI36" i="11"/>
  <c r="BI39" i="5"/>
  <c r="BG31" i="11"/>
  <c r="BG51" i="11" s="1"/>
  <c r="BI37" i="5"/>
  <c r="BI34" i="5"/>
  <c r="BM14" i="5"/>
  <c r="BK14" i="5"/>
  <c r="BI12" i="11"/>
  <c r="BJ14" i="5"/>
  <c r="BL14" i="5"/>
  <c r="BE31" i="11"/>
  <c r="BE51" i="11" s="1"/>
  <c r="BI34" i="11"/>
  <c r="BJ11" i="5"/>
  <c r="BI9" i="11"/>
  <c r="BM11" i="5"/>
  <c r="BL11" i="5"/>
  <c r="BK11" i="5"/>
  <c r="BL16" i="5"/>
  <c r="BK16" i="5"/>
  <c r="BI14" i="11"/>
  <c r="BJ16" i="5"/>
  <c r="BM16" i="5"/>
  <c r="BK13" i="11"/>
  <c r="BK35" i="11" s="1"/>
  <c r="BK38" i="5"/>
  <c r="BN29" i="5" l="1"/>
  <c r="BN27" i="11" s="1"/>
  <c r="BJ38" i="5"/>
  <c r="BN40" i="11"/>
  <c r="BN39" i="11"/>
  <c r="BN44" i="11"/>
  <c r="BN38" i="11"/>
  <c r="BN42" i="11"/>
  <c r="BN47" i="5"/>
  <c r="BN42" i="5"/>
  <c r="BL53" i="5"/>
  <c r="BL28" i="11"/>
  <c r="BL50" i="11" s="1"/>
  <c r="BJ53" i="5"/>
  <c r="BJ28" i="11"/>
  <c r="BJ50" i="11" s="1"/>
  <c r="BN30" i="5"/>
  <c r="BN28" i="11" s="1"/>
  <c r="BM38" i="5"/>
  <c r="BJ51" i="5"/>
  <c r="BJ26" i="11"/>
  <c r="BJ48" i="11" s="1"/>
  <c r="BI54" i="5"/>
  <c r="BM53" i="5"/>
  <c r="BM28" i="11"/>
  <c r="BM50" i="11" s="1"/>
  <c r="BN43" i="5"/>
  <c r="BJ52" i="5"/>
  <c r="BJ27" i="11"/>
  <c r="BJ49" i="11" s="1"/>
  <c r="BM50" i="5"/>
  <c r="BM25" i="11"/>
  <c r="BM47" i="11" s="1"/>
  <c r="BM51" i="5"/>
  <c r="BM26" i="11"/>
  <c r="BM48" i="11" s="1"/>
  <c r="BL52" i="5"/>
  <c r="BL27" i="11"/>
  <c r="BL49" i="11" s="1"/>
  <c r="BL50" i="5"/>
  <c r="BL25" i="11"/>
  <c r="BL47" i="11" s="1"/>
  <c r="BM52" i="5"/>
  <c r="BM27" i="11"/>
  <c r="BM49" i="11" s="1"/>
  <c r="BK50" i="5"/>
  <c r="BK25" i="11"/>
  <c r="BK47" i="11" s="1"/>
  <c r="BJ50" i="5"/>
  <c r="BJ25" i="11"/>
  <c r="BJ47" i="11" s="1"/>
  <c r="BN27" i="5"/>
  <c r="BN25" i="11" s="1"/>
  <c r="BL51" i="5"/>
  <c r="BL26" i="11"/>
  <c r="BL48" i="11" s="1"/>
  <c r="BK51" i="5"/>
  <c r="BK26" i="11"/>
  <c r="BK48" i="11" s="1"/>
  <c r="BG54" i="5"/>
  <c r="BH54" i="5"/>
  <c r="BE54" i="5"/>
  <c r="BF54" i="5"/>
  <c r="BN45" i="5"/>
  <c r="BN41" i="5"/>
  <c r="BK53" i="5"/>
  <c r="BK28" i="11"/>
  <c r="BK50" i="11" s="1"/>
  <c r="BI29" i="11"/>
  <c r="BN15" i="5"/>
  <c r="BN13" i="11" s="1"/>
  <c r="BL13" i="11"/>
  <c r="BL35" i="11" s="1"/>
  <c r="BN35" i="11" s="1"/>
  <c r="BM31" i="5"/>
  <c r="BJ31" i="5"/>
  <c r="BK31" i="5"/>
  <c r="BL31" i="5"/>
  <c r="BN28" i="5"/>
  <c r="BN26" i="11" s="1"/>
  <c r="BL10" i="11"/>
  <c r="BL32" i="11" s="1"/>
  <c r="BL35" i="5"/>
  <c r="BM11" i="11"/>
  <c r="BM33" i="11" s="1"/>
  <c r="BM36" i="5"/>
  <c r="BM10" i="11"/>
  <c r="BM32" i="11" s="1"/>
  <c r="BM35" i="5"/>
  <c r="BJ35" i="5"/>
  <c r="BJ10" i="11"/>
  <c r="BJ32" i="11" s="1"/>
  <c r="BN12" i="5"/>
  <c r="BN10" i="11" s="1"/>
  <c r="BL11" i="11"/>
  <c r="BL33" i="11" s="1"/>
  <c r="BL36" i="5"/>
  <c r="BJ36" i="5"/>
  <c r="BN13" i="5"/>
  <c r="BN11" i="11" s="1"/>
  <c r="BJ11" i="11"/>
  <c r="BJ33" i="11" s="1"/>
  <c r="BK36" i="5"/>
  <c r="BK11" i="11"/>
  <c r="BK33" i="11" s="1"/>
  <c r="BK10" i="11"/>
  <c r="BK32" i="11" s="1"/>
  <c r="BK35" i="5"/>
  <c r="BK34" i="5"/>
  <c r="BK9" i="11"/>
  <c r="BK12" i="11"/>
  <c r="BK34" i="11" s="1"/>
  <c r="BK37" i="5"/>
  <c r="BL34" i="5"/>
  <c r="BL9" i="11"/>
  <c r="BM12" i="11"/>
  <c r="BM34" i="11" s="1"/>
  <c r="BM37" i="5"/>
  <c r="BM14" i="11"/>
  <c r="BM36" i="11" s="1"/>
  <c r="BM39" i="5"/>
  <c r="BJ9" i="11"/>
  <c r="BJ34" i="5"/>
  <c r="BN11" i="5"/>
  <c r="BL12" i="11"/>
  <c r="BL34" i="11" s="1"/>
  <c r="BL37" i="5"/>
  <c r="BL39" i="5"/>
  <c r="BL14" i="11"/>
  <c r="BL36" i="11" s="1"/>
  <c r="BM9" i="11"/>
  <c r="BM34" i="5"/>
  <c r="BI31" i="11"/>
  <c r="BI51" i="11" s="1"/>
  <c r="BJ39" i="5"/>
  <c r="BJ14" i="11"/>
  <c r="BJ36" i="11" s="1"/>
  <c r="BN16" i="5"/>
  <c r="BN14" i="11" s="1"/>
  <c r="BK39" i="5"/>
  <c r="BK14" i="11"/>
  <c r="BK36" i="11" s="1"/>
  <c r="BJ37" i="5"/>
  <c r="BN14" i="5"/>
  <c r="BN12" i="11" s="1"/>
  <c r="BJ12" i="11"/>
  <c r="BJ34" i="11" s="1"/>
  <c r="BN38" i="5" l="1"/>
  <c r="BN50" i="11"/>
  <c r="BN48" i="11"/>
  <c r="BN51" i="5"/>
  <c r="BN49" i="11"/>
  <c r="BN47" i="11"/>
  <c r="BN50" i="5"/>
  <c r="BN52" i="5"/>
  <c r="BN53" i="5"/>
  <c r="BM29" i="11"/>
  <c r="BK31" i="11"/>
  <c r="BK51" i="11" s="1"/>
  <c r="BK29" i="11"/>
  <c r="BJ31" i="11"/>
  <c r="BJ51" i="11" s="1"/>
  <c r="BJ29" i="11"/>
  <c r="BL29" i="11"/>
  <c r="BN31" i="5"/>
  <c r="BN33" i="11"/>
  <c r="BN36" i="5"/>
  <c r="BN32" i="11"/>
  <c r="BN35" i="5"/>
  <c r="BN37" i="5"/>
  <c r="BN34" i="5"/>
  <c r="BL31" i="11"/>
  <c r="BL51" i="11" s="1"/>
  <c r="BN34" i="11"/>
  <c r="BN36" i="11"/>
  <c r="BN39" i="5"/>
  <c r="BM31" i="11"/>
  <c r="BM51" i="11" s="1"/>
  <c r="BN9" i="11"/>
  <c r="BN29" i="11" s="1"/>
  <c r="BK54" i="5" l="1"/>
  <c r="BL54" i="5"/>
  <c r="BM54" i="5"/>
  <c r="BJ54" i="5"/>
  <c r="BN54" i="5"/>
  <c r="BN31" i="11"/>
  <c r="BN51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tc={C882ADBF-D0FE-49F5-B9F6-7A58456971C7}</author>
    <author>tc={1878B45B-1D74-46BD-931C-E8D3B62DEA5F}</author>
    <author>tc={A401416E-EF2B-4F66-992F-BB12D5C27456}</author>
  </authors>
  <commentList>
    <comment ref="B29" authorId="0" shapeId="0" xr:uid="{C882ADBF-D0FE-49F5-B9F6-7A58456971C7}">
      <text>
        <t>[Threaded comment]
Your version of Excel allows you to read this threaded comment; however, any edits to it will get removed if the file is opened in a newer version of Excel. Learn more: https://go.microsoft.com/fwlink/?linkid=870924
Comment:
    Wo. capital raises</t>
      </text>
    </comment>
    <comment ref="E29" authorId="1" shapeId="0" xr:uid="{1878B45B-1D74-46BD-931C-E8D3B62DEA5F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loan repayment</t>
      </text>
    </comment>
    <comment ref="B30" authorId="2" shapeId="0" xr:uid="{A401416E-EF2B-4F66-992F-BB12D5C27456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large carryforward losses, no tax expense in those years forecast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 Haim</author>
  </authors>
  <commentList>
    <comment ref="T6" authorId="0" shapeId="0" xr:uid="{5D6BF017-D5A7-46A0-AEFF-A27970350156}">
      <text>
        <r>
          <rPr>
            <b/>
            <sz val="9"/>
            <color indexed="81"/>
            <rFont val="Tahoma"/>
            <family val="2"/>
          </rPr>
          <t>Raphael Haim:</t>
        </r>
        <r>
          <rPr>
            <sz val="9"/>
            <color indexed="81"/>
            <rFont val="Tahoma"/>
            <family val="2"/>
          </rPr>
          <t xml:space="preserve">
MISSING INPUT: model has no expansion ARR breakdown.</t>
        </r>
      </text>
    </comment>
    <comment ref="P24" authorId="0" shapeId="0" xr:uid="{EB25A2DB-E406-43B4-B509-C7CB9B9AEA8A}">
      <text>
        <r>
          <rPr>
            <b/>
            <sz val="9"/>
            <color indexed="81"/>
            <rFont val="Tahoma"/>
            <family val="2"/>
          </rPr>
          <t>Raphael Haim:</t>
        </r>
        <r>
          <rPr>
            <sz val="9"/>
            <color indexed="81"/>
            <rFont val="Tahoma"/>
            <family val="2"/>
          </rPr>
          <t xml:space="preserve">
MISSING INPUT: cash balance not in model. Once entered, Runway in P20 = Cash / ABS(P19).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<sst xmlns="http://schemas.openxmlformats.org/spreadsheetml/2006/main" count="3531" uniqueCount="945">
  <si>
    <t>Qualitative Assumptions:</t>
  </si>
  <si>
    <t>Assumptions Metrics</t>
  </si>
  <si>
    <t>Product A</t>
  </si>
  <si>
    <t>Product B</t>
  </si>
  <si>
    <t>Unit Cost:</t>
  </si>
  <si>
    <t>Unit Sale Price:</t>
  </si>
  <si>
    <t>CAGR</t>
  </si>
  <si>
    <t>% Growth</t>
  </si>
  <si>
    <t>Gross Profit</t>
  </si>
  <si>
    <t>% Margin</t>
  </si>
  <si>
    <t>S&amp;M</t>
  </si>
  <si>
    <t>G&amp;A</t>
  </si>
  <si>
    <t>R&amp;D</t>
  </si>
  <si>
    <t>OPEX %</t>
  </si>
  <si>
    <t>Adj. EBITDA</t>
  </si>
  <si>
    <t>WC rate from rev.</t>
  </si>
  <si>
    <t>WC</t>
  </si>
  <si>
    <t>Capex</t>
  </si>
  <si>
    <t>Financing, net</t>
  </si>
  <si>
    <t>Tax</t>
  </si>
  <si>
    <t>Free Cash Flow</t>
  </si>
  <si>
    <t>Revenues</t>
  </si>
  <si>
    <t>COGS</t>
  </si>
  <si>
    <t>Total OPEX</t>
  </si>
  <si>
    <t>Revenue Type</t>
  </si>
  <si>
    <t>Customer A- Product A</t>
  </si>
  <si>
    <t>Customer A- Product B</t>
  </si>
  <si>
    <t>Customer A- Product C</t>
  </si>
  <si>
    <t>Customer B- Product A</t>
  </si>
  <si>
    <t>Customer B- Product B</t>
  </si>
  <si>
    <t>Customer B- Product C</t>
  </si>
  <si>
    <t>Customer C- Product A</t>
  </si>
  <si>
    <t>Customer C- Product B</t>
  </si>
  <si>
    <t>Customer C- Product C</t>
  </si>
  <si>
    <t>Product C</t>
  </si>
  <si>
    <t>Price Increase</t>
  </si>
  <si>
    <t>Cost Increase</t>
  </si>
  <si>
    <t>Notes</t>
  </si>
  <si>
    <t>Q.</t>
  </si>
  <si>
    <t>Rev.</t>
  </si>
  <si>
    <t>Price</t>
  </si>
  <si>
    <t>Total</t>
  </si>
  <si>
    <t>Customer's Questioniere</t>
  </si>
  <si>
    <t>Company's sector</t>
  </si>
  <si>
    <t>Sector</t>
  </si>
  <si>
    <t>Stage</t>
  </si>
  <si>
    <t>Description</t>
  </si>
  <si>
    <t>Post_Money_Valuation_Low_$M</t>
  </si>
  <si>
    <t>Post_Money_Valuation_Base_$M</t>
  </si>
  <si>
    <t>Post_Money_Valuation_High_$M</t>
  </si>
  <si>
    <t>Raise_Low_$M</t>
  </si>
  <si>
    <t>Raise_Base_$M</t>
  </si>
  <si>
    <t>Raise_High_$M</t>
  </si>
  <si>
    <t>Dilution_Low</t>
  </si>
  <si>
    <t>Dilution_Base</t>
  </si>
  <si>
    <t>Dilution_High</t>
  </si>
  <si>
    <t>Runway_Low_Months</t>
  </si>
  <si>
    <t>Runway_Base_Months</t>
  </si>
  <si>
    <t>Runway_High_Months</t>
  </si>
  <si>
    <t>R&amp;D_%</t>
  </si>
  <si>
    <t>S&amp;M_%</t>
  </si>
  <si>
    <t>G&amp;A_%</t>
  </si>
  <si>
    <t>COGS_%</t>
  </si>
  <si>
    <t>Benchmark_Source_Type</t>
  </si>
  <si>
    <t>Confidence_Level</t>
  </si>
  <si>
    <t>Evidence_Basis</t>
  </si>
  <si>
    <t>Source_URLs</t>
  </si>
  <si>
    <t>Avg_Years_Since_Founding</t>
  </si>
  <si>
    <t>ARR_Low_$M</t>
  </si>
  <si>
    <t>ARR_High_$M</t>
  </si>
  <si>
    <t>Annual_ARPU_or_ACV_Low_$</t>
  </si>
  <si>
    <t>Annual_ARPU_or_ACV_High_$</t>
  </si>
  <si>
    <t>Annual_Churn_Low</t>
  </si>
  <si>
    <t>Annual_Churn_High</t>
  </si>
  <si>
    <t>EBITDA_Margin_Low</t>
  </si>
  <si>
    <t>EBITDA_Margin_High</t>
  </si>
  <si>
    <t>Annual_CF_Low_$M</t>
  </si>
  <si>
    <t>Annual_CF_High_$M</t>
  </si>
  <si>
    <t>WC_%_Revenue_Low</t>
  </si>
  <si>
    <t>WC_%_Revenue_High</t>
  </si>
  <si>
    <t>Revenue_Multiple_Low</t>
  </si>
  <si>
    <t>Revenue_Multiple_High</t>
  </si>
  <si>
    <t>Prominent_Funds_by_Sector_Stage</t>
  </si>
  <si>
    <t>Metric_Source_URLs</t>
  </si>
  <si>
    <t>Investor_Source_URLs</t>
  </si>
  <si>
    <t>Metric_Confidence</t>
  </si>
  <si>
    <t>Metric_Notes</t>
  </si>
  <si>
    <t>Revenue_Growth_Low</t>
  </si>
  <si>
    <t>Revenue_Growth_High</t>
  </si>
  <si>
    <t>Growth_Source_URLs</t>
  </si>
  <si>
    <t>Growth_Notes</t>
  </si>
  <si>
    <t>SaaS B2B</t>
  </si>
  <si>
    <t>Idea / Concept</t>
  </si>
  <si>
    <t>רעיון, אין מוצר, אין הכנסות</t>
  </si>
  <si>
    <t>Carta; PitchBook/NVCA; SaaS Capital; BenchmarkIt</t>
  </si>
  <si>
    <t>Medium-High</t>
  </si>
  <si>
    <t>Derived benchmark: stage baseline × sector multiplier; Use of Proceeds allocation adjusted for sector cost structure.</t>
  </si>
  <si>
    <t>https://carta.com/data/record-setting-valuations/ | https://carta.com/data/state-of-private-markets-q4-2025/ | https://nvca.org/wp-content/uploads/2026/01/q4-2025-pitchbook-nvca-venture-monitor.pdf | https://www.saas-capital.com/blog-posts/spending-benchmarks-for-private-b2b-saas-companies/ | https://www.benchmarkit.ai/2025benchmarks</t>
  </si>
  <si>
    <t>Y Combinator; Seedcamp; Accel; Bessemer Venture Partners; Lightspeed; Point Nine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</si>
  <si>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https://www.saas-capital.com/blog-posts/private-saas-company-valuations-multiples/ | https://www.saas-capital.com/blog-posts/spending-benchmarks-for-private-b2b-saas-companies/ | https://www.benchmarkit.ai/2025benchmarks | https://highalpha.com/saas-benchmarks/2024</t>
  </si>
  <si>
    <t>https://www.forbes.com/lists/midas/ | https://time.com/7309945/top-venture-capital-firms-usa-2025/</t>
  </si>
  <si>
    <t>Medium</t>
  </si>
  <si>
    <t>Stage age is a benchmark estimate anchored to PitchBook stage-age definitions, reported seed-to-Series A stretching, and public-listing timelines; sector adjustments reflect typical regulatory/capital intensity. ARPU should be interpreted as annual ACV/contract value for B2B models; churn is annual gross/logo churn unless the client has NRR/GRR data.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</si>
  <si>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https://www.saas-capital.com/research/private-saas-company-growth-rate-benchmarks/ | https://www.benchmarkit.ai/2025benchmarks | https://www.lightercapital.com/blog/2025-b2b-saas-startup-benchmarks</t>
  </si>
  <si>
    <t>Revenue growth is not meaningful at idea stage because the company is usually pre-revenue.</t>
  </si>
  <si>
    <t>n.m.</t>
  </si>
  <si>
    <t>Pre-Seed</t>
  </si>
  <si>
    <t>MVP / POC ראשוני</t>
  </si>
  <si>
    <t>Derived benchmark based on sector funding context and available revenue-growth benchmarks; use as a planning assumption, not a single observed market statistic.</t>
  </si>
  <si>
    <t>Seed</t>
  </si>
  <si>
    <t>מוצר ראשוני, לקוחות ראשונים</t>
  </si>
  <si>
    <t>Late Seed / Seed+</t>
  </si>
  <si>
    <t>Traction, ARR/GMV ראשוני</t>
  </si>
  <si>
    <t>Bessemer Venture Partners; Accel; Sequoia Capital; Index Ventures; Lightspeed; General Catalyst</t>
  </si>
  <si>
    <t>Series A</t>
  </si>
  <si>
    <t>Product Market Fit ראשוני</t>
  </si>
  <si>
    <t>Series B</t>
  </si>
  <si>
    <t>Scale-up, צמיחה מסחרית</t>
  </si>
  <si>
    <t>Series C</t>
  </si>
  <si>
    <t>Expansion, כניסה לשווקים</t>
  </si>
  <si>
    <t>Insight Partners; Tiger Global; Coatue; Sequoia Capital; General Catalyst; Bessemer Venture Partners</t>
  </si>
  <si>
    <t>Series D/E</t>
  </si>
  <si>
    <t>Growth מתקדם</t>
  </si>
  <si>
    <t>Pre-IPO</t>
  </si>
  <si>
    <t>חברה בשלה לפני הנפקה</t>
  </si>
  <si>
    <t>AI / GenAI</t>
  </si>
  <si>
    <t>CB Insights AI; Carta Seed AI premium; PitchBook/NVCA</t>
  </si>
  <si>
    <t>https://www.cbinsights.com/research/report/ai-trends-2025/ | https://carta.com/data/resources/state-of-seed-2025/ | https://nvca.org/wp-content/uploads/2026/01/q4-2025-pitchbook-nvca-venture-monitor.pdf</t>
  </si>
  <si>
    <t>Y Combinator; Andreessen Horowitz; Sequoia Capital; Lightspeed; Khosla Ventures; Greylock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</si>
  <si>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https://www.cbinsights.com/research/report/ai-trends-2025/ | https://news.crunchbase.com/venture/data-2025-vs-2021-funding-hottest-companies-ai/ | https://techcrunch.com/2026/01/19/here-are-the-49-us-ai-startups-that-have-raised-100m-or-more-in-2025/</t>
  </si>
  <si>
    <t>https://techcrunch.com/2026/01/19/here-are-the-49-us-ai-startups-that-have-raised-100m-or-more-in-2025/ | https://news.crunchbase.com/venture/data-2025-vs-2021-funding-hottest-companies-ai/ | https://www.forbes.com/lists/midas/</t>
  </si>
  <si>
    <t>https://www.bvp.com/atlas/the-state-of-ai-2025 | https://www.businessinsider.com/q2t3-freakish-new-investor-growth-benchmark-ai-startups-bessemer-2025-8 | https://carta.com/data/resources/state-of-startups-2025/</t>
  </si>
  <si>
    <t>High-growth range reflects AI-native benchmarks and Bessemer's Q2T3 framework; use only for strong product-market pull, not every AI-branded company.</t>
  </si>
  <si>
    <t>Andreessen Horowitz; Sequoia Capital; Lightspeed; Thrive Capital; General Catalyst; Founders Fund</t>
  </si>
  <si>
    <t>SoftBank; Thrive Capital; Microsoft; Nvidia; Coatue; Sequoia Capital</t>
  </si>
  <si>
    <t>Cybersecurity</t>
  </si>
  <si>
    <t>PitchBook Cybersecurity VC Trends; Carta; PitchBook/NVCA</t>
  </si>
  <si>
    <t>https://pitchbook.com/news/reports/q4-2025-cybersecurity-vc-trends | https://pitchbook.com/news/reports/q3-2025-cybersecurity-vc-trends | https://carta.com/data/record-setting-valuations/</t>
  </si>
  <si>
    <t>Cyberstarts; Ballistic Ventures; Glilot Capital Partners; Accel; Sequoia Capital; boldstart ventures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</si>
  <si>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https://pitchbook.com/news/reports/q4-2025-cybersecurity-vc-trends | https://cybersecurityventures.com/cybersecurity-vcs/ | https://www.timesofisrael.com/ai-security-boom-triples-valuation-of-israeli-cyber-startup-to-9-billion-within-a-year/</t>
  </si>
  <si>
    <t>https://cybersecurityventures.com/cybersecurity-vcs/ | https://www.cyberstarts.com/ | https://www.timesofisrael.com/ai-security-boom-triples-valuation-of-israeli-cyber-startup-to-9-billion-within-a-year/</t>
  </si>
  <si>
    <t>https://pitchbook.com/news/reports/q4-2025-cybersecurity-vc-trends | https://www.saas-capital.com/research/private-saas-company-growth-rate-benchmarks/ | https://www.benchmarkit.ai/2025benchmarks</t>
  </si>
  <si>
    <t>Accel; Sequoia Capital; Lightspeed; Insight Partners; Cyberstarts; Georgian</t>
  </si>
  <si>
    <t>Blackstone; Accel; Coatue; Lightspeed; Sapphire Ventures; Sequoia Capital</t>
  </si>
  <si>
    <t>FinTech</t>
  </si>
  <si>
    <t>CB Insights Fintech; Carta; PitchBook/NVCA</t>
  </si>
  <si>
    <t>https://www.cbinsights.com/research/report/fintech-trends-2025/ | https://carta.com/data/record-setting-valuations/ | https://nvca.org/wp-content/uploads/2026/01/q4-2025-pitchbook-nvca-venture-monitor.pdf</t>
  </si>
  <si>
    <t>Y Combinator; QED Investors; Ribbit Capital; Index Ventures; Accel; Nyca Partners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</si>
  <si>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https://www.cbinsights.com/research/report/fintech-trends-2025/ | https://fintechmagazine.com/articles/top-10-vc-firms-for-fintech-companies | https://news.crunchbase.com/venture/most-active-fintech-investors-2025-y-combinator-a16z/</t>
  </si>
  <si>
    <t>https://fintechmagazine.com/articles/top-10-vc-firms-for-fintech-companies | https://news.crunchbase.com/venture/most-active-fintech-investors-2025-y-combinator-a16z/</t>
  </si>
  <si>
    <t>Stage age is a benchmark estimate anchored to PitchBook stage-age definitions, reported seed-to-Series A stretching, and public-listing timelines; sector adjustments reflect typical regulatory/capital intensity.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</si>
  <si>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https://assets.kpmg.com/content/dam/kpmgsites/xx/pdf/2026/02/pulse-of-fintech-h2-2025.pdf | https://www.cbinsights.com/research/report/fintech-trends-2025/</t>
  </si>
  <si>
    <t>QED Investors; Ribbit Capital; Index Ventures; Accel; Oak HC/FT; Andreessen Horowitz</t>
  </si>
  <si>
    <t>Ribbit Capital; Index Ventures; General Atlantic; Tiger Global; Coatue; Insight Partners</t>
  </si>
  <si>
    <t>Digital Health / Med-Tech</t>
  </si>
  <si>
    <t>CB Insights Digital Health; SVB Healthcare; PitchBook/NVCA</t>
  </si>
  <si>
    <t>https://www.cbinsights.com/research/report/digital-health-trends-2025/ | https://www.svb.com/trends-insights/reports/healthcare-investments-and-exits/2025-mid-year/ | https://nvca.org/wp-content/uploads/2026/01/q4-2025-pitchbook-nvca-venture-monitor.pdf</t>
  </si>
  <si>
    <t>Flare Capital Partners; Rock Health; 7wireVentures; Define Ventures; Khosla Ventures; General Catalyst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</si>
  <si>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https://www.cbinsights.com/research/report/digital-health-trends-2025/ | https://rockhealth.com/insights/2025-year-end-digital-health-funding-overview-a-tale-of-two-markets/ | https://www.galengrowth.com/50-core-digital-health-investors-2025/</t>
  </si>
  <si>
    <t>https://www.galengrowth.com/50-core-digital-health-investors-2025/ | https://rockhealth.com/insights/2025-year-end-digital-health-funding-overview-a-tale-of-two-markets/ | https://medtechfounder.com/best-digital-health-investors/</t>
  </si>
  <si>
    <t>https://rockhealth.com/insights/2025-year-end-digital-health-funding-overview-a-tale-of-two-markets/ | https://www.biopharmadive.com/news/digital-health-funding-2025-boosted-ai-rock-health/809484/</t>
  </si>
  <si>
    <t>General Catalyst; Andreessen Horowitz; Flare Capital Partners; Khosla Ventures; HealthQuest Capital; Kleiner Perkins</t>
  </si>
  <si>
    <t>General Catalyst; Andreessen Horowitz; Kleiner Perkins; Insight Partners; Khosla Ventures; Flare Capital Partners</t>
  </si>
  <si>
    <t>Bio-Tech / Biopharma</t>
  </si>
  <si>
    <t>J.P. Morgan Biopharma; SVB Healthcare; PitchBook Biopharma</t>
  </si>
  <si>
    <t>Medium-Low</t>
  </si>
  <si>
    <t>https://www.jpmorgan.com/content/dam/jpmorgan/documents/cb/insights/outlook/jpm-biopharma-deck-q4-2025.pdf | https://www.svb.com/trends-insights/reports/healthcare-investments-and-exits/ | https://pitchbook.com/news/reports/q2-2025-pitchbook-analyst-note-the-evolution-of-biotech-vc-funds</t>
  </si>
  <si>
    <t>Flagship Pioneering; ARCH Venture Partners; Third Rock Ventures; Atlas Venture; 5AM Ventures; RA Capital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</si>
  <si>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https://www.statnews.com/2025/08/27/third-rock-ventures-tops-stat-annual-biotech-vc-rankings/ | https://go.zageno.com/blog/9-venture-capital-firms-fueling-innovation-in-biotech</t>
  </si>
  <si>
    <t>https://www.statnews.com/2025/08/27/third-rock-ventures-tops-stat-annual-biotech-vc-rankings/ | https://go.zageno.com/blog/9-venture-capital-firms-fueling-innovation-in-biotech</t>
  </si>
  <si>
    <t>Stage age is a benchmark estimate anchored to PitchBook stage-age definitions, reported seed-to-Series A stretching, and public-listing timelines; sector adjustments reflect typical regulatory/capital intensity. ARR/churn/revenue multiples usually not meaningful before commercialization; valuations are milestone/platform-data driven.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</si>
  <si>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https://www.svb.com/trends-insights/reports/healthcare-investments-and-exits-annual-report/ | https://www.jpmorgan.com/insights/global-research/healthcare/biotech-outlook</t>
  </si>
  <si>
    <t>Revenue growth is often not meaningful before commercialization/clearance; use clinical, regulatory and milestone KPIs alongside this field.</t>
  </si>
  <si>
    <t>ARCH Venture Partners; Third Rock Ventures; Flagship Pioneering; OrbiMed; RA Capital; Versant Ventures</t>
  </si>
  <si>
    <t>RA Capital; OrbiMed; ARCH Venture Partners; Flagship Pioneering; Third Rock Ventures; Foresite Capital</t>
  </si>
  <si>
    <t>Hardware / IoT</t>
  </si>
  <si>
    <t>PitchBook/NVCA; AgFunder; sector-derived capital intensity</t>
  </si>
  <si>
    <t>https://nvca.org/wp-content/uploads/2026/01/q4-2025-pitchbook-nvca-venture-monitor.pdf | https://agfunder.com/research/agfunder-global-agrifoodtech-investment-report-2025/</t>
  </si>
  <si>
    <t>SOSV/HAX; Khosla Ventures; Eclipse Ventures; Lux Capital; Foundry Group; Bolt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</si>
  <si>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 | https://www.saas-capital.com/blog-posts/private-saas-company-valuations-multiples/</t>
  </si>
  <si>
    <t>Stage age is a benchmark estimate anchored to PitchBook stage-age definitions, reported seed-to-Series A stretching, and public-listing timelines; sector adjustments reflect typical regulatory/capital intensity. Working capital and cash burn can be materially higher due to inventory, pilots, certification, capex or project-development cycles.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</si>
  <si>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https://nvca.org/wp-content/uploads/2026/01/q4-2025-pitchbook-nvca-venture-monitor.pdf | https://www.benchmarkit.ai/2025benchmarks</t>
  </si>
  <si>
    <t>Eclipse Ventures; Lux Capital; Khosla Ventures; Founders Fund; Bessemer Venture Partners; Bosch Ventures</t>
  </si>
  <si>
    <t>Founders Fund; Khosla Ventures; Lux Capital; Bosch Ventures; Intel Capital; Temasek</t>
  </si>
  <si>
    <t>Automotive / Telematics</t>
  </si>
  <si>
    <t>PitchBook/NVCA; sector-derived capital intensity</t>
  </si>
  <si>
    <t>https://nvca.org/wp-content/uploads/2026/01/q4-2025-pitchbook-nvca-venture-monitor.pdf</t>
  </si>
  <si>
    <t>Eclipse Ventures; Trucks Venture Capital; Maniv Mobility; Autotech Ventures; UP.Partners; Fontinalis Partners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</si>
  <si>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 | https://pitchbook.com/news/reports/q4-2025-pitchbook-nvca-venture-monitor</t>
  </si>
  <si>
    <t>https://nvca.org/wp-content/uploads/2026/01/q4-2025-pitchbook-nvca-venture-monitor.pdf | https://www.pwc.com/gx/en/industries/automotive/publications.html</t>
  </si>
  <si>
    <t>Autotech Ventures; Maniv Mobility; Fontinalis Partners; Toyota Ventures; Porsche Ventures; BMW i Ventures</t>
  </si>
  <si>
    <t>Toyota Ventures; BMW i Ventures; Porsche Ventures; SoftBank; Temasek; General Motors Ventures</t>
  </si>
  <si>
    <t>Food-Tech / Ag-Tech</t>
  </si>
  <si>
    <t>AgFunder; PitchBook Agtech; PitchBook/NVCA</t>
  </si>
  <si>
    <t>https://agfunder.com/research/agfunder-global-agrifoodtech-investment-report-2025/ | https://pitchbook.com/news/reports/q2-2025-agtech-vc-trends | https://nvca.org/wp-content/uploads/2026/01/q4-2025-pitchbook-nvca-venture-monitor.pdf</t>
  </si>
  <si>
    <t>AgFunder; SOSV/IndieBio; Omnivore; S2G Ventures; The Production Board; SVG Ventures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</si>
  <si>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https://agfunder.com/research/agfunder-global-agrifoodtech-investment-report-2025/ | https://agfunder.com/research/developing-markets-agrifoodtech-investment-report-2025/</t>
  </si>
  <si>
    <t>https://agfunder.com/research/agfunder-global-agrifoodtech-investment-report-2025/ | https://agfunder.com/research/developing-markets-agrifoodtech-investment-report-2025/</t>
  </si>
  <si>
    <t>S2G Ventures; AgFunder; The Production Board; Temasek; Astanor Ventures; Blue Horizon</t>
  </si>
  <si>
    <t>Temasek; S2G Ventures; Astanor Ventures; Blue Horizon; Rabobank; ADM Ventures</t>
  </si>
  <si>
    <t>Marketplace</t>
  </si>
  <si>
    <t>PitchBook/NVCA; SaaS/VC derived marketplace benchmarks</t>
  </si>
  <si>
    <t>Y Combinator; Accel; Index Ventures; Bessemer Venture Partners; NFX; First Round Capital</t>
  </si>
  <si>
    <t>Stage age is a benchmark estimate anchored to PitchBook stage-age definitions, reported seed-to-Series A stretching, and public-listing timelines; sector adjustments reflect typical regulatory/capital intensity. Revenue represents net revenue/take-rate, not GMV.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</si>
  <si>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https://www.saas-capital.com/research/private-saas-company-growth-rate-benchmarks/ | https://www.benchmarkit.ai/2025benchmarks</t>
  </si>
  <si>
    <t>Accel; Index Ventures; Bessemer Venture Partners; General Catalyst; Andreessen Horowitz; NFX</t>
  </si>
  <si>
    <t>Tiger Global; Coatue; Insight Partners; General Catalyst; Index Ventures; Sequoia Capital</t>
  </si>
  <si>
    <t>Consumer App</t>
  </si>
  <si>
    <t>PitchBook/NVCA; VC derived consumer benchmarks</t>
  </si>
  <si>
    <t>Low-Medium</t>
  </si>
  <si>
    <t>Y Combinator; Forerunner Ventures; Lerer Hippeau; NFX; Lightspeed; Benchmark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</si>
  <si>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 | https://highalpha.com/saas-benchmarks/2024</t>
  </si>
  <si>
    <t>Forerunner Ventures; Lightspeed; Benchmark; Andreessen Horowitz; General Catalyst; Sequoia Capital</t>
  </si>
  <si>
    <t>Coatue; Tiger Global; General Catalyst; Sequoia Capital; Lightspeed; Andreessen Horowitz</t>
  </si>
  <si>
    <t>Medical Device</t>
  </si>
  <si>
    <t>J.P. Morgan MedTech; SVB Healthcare; Life Science Market Research/HSBC; Carta; PitchBook/NVCA</t>
  </si>
  <si>
    <t>Derived benchmark with higher R&amp;D/G&amp;A due to product development, QA/regulatory and clinical/commercial validation; COGS reflects prototypes, manufacturing and operations.</t>
  </si>
  <si>
    <t>https://www.jpmorgan.com/content/dam/jpmorgan/documents/cb/insights/outlook/jpm-medtech-deck-q2-2025-final-ada.pdf | https://www.svb.com/trends-insights/reports/healthcare-investments-and-exits/ | https://www.lifesciencemarketresearch.com/insights/q1-2025-medical-device-investment-roundup-a-record-breaking-start-to-a-year-of-reckoning | https://carta.com/data/record-setting-valuations/ | https://nvca.org/wp-content/uploads/2026/01/q4-2025-pitchbook-nvca-venture-monitor.pdf</t>
  </si>
  <si>
    <t>Sonder Capital; Cultivate(MD); Texas Medical Center Venture Fund; JJDC; MedTech Innovator; Vesalius Biocapital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</si>
  <si>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https://www.lifesciencemarketresearch.com/insights/q1-2025-medical-device-investment-roundup-a-record-breaking-start-to-a-year-of-reckoning | https://www.greenlight.guru/blog/top-50-venture-capital-firms-for-medical-device-startups</t>
  </si>
  <si>
    <t>https://www.greenlight.guru/blog/top-50-venture-capital-firms-for-medical-device-startups | https://www.lifesciencemarketresearch.com/insights/q1-2025-medical-device-investment-roundup-a-record-breaking-start-to-a-year-of-reckoning</t>
  </si>
  <si>
    <t>https://www.jpmorgan.com/content/dam/jpmorgan/documents/cb/insights/outlook/jpm-medtech-deck-q2-2025-final-ada.pdf | https://www.jpmorgan.com/content/dam/jpmorgan/documents/cb/insights/outlook/jpm-medtech-deck-q4-2025.pdf</t>
  </si>
  <si>
    <t>JJDC; Sonder Capital; Vesalius Biocapital; HealthQuest Capital; Lightstone Ventures; Canaan</t>
  </si>
  <si>
    <t>JJDC; HealthQuest Capital; OrbiMed; Canaan; Lightstone Ventures; TPG Biotech</t>
  </si>
  <si>
    <t>Defense Tech</t>
  </si>
  <si>
    <t>Carta; PitchBook/NVCA; high-level derived dual-use market benchmark</t>
  </si>
  <si>
    <t>High-level dual-use sector benchmark only; higher raise sizes reflect hardware/prototyping, production scale-up, long sales cycles and compliance. No product-level or weapons-specific operational assumptions or source links included.</t>
  </si>
  <si>
    <t>https://carta.com/data/record-setting-valuations/ | https://carta.com/data/state-of-private-markets-q4-2025/ | https://nvca.org/wp-content/uploads/2026/01/q4-2025-pitchbook-nvca-venture-monitor.pdf</t>
  </si>
  <si>
    <t>Not listed in this workbook. Use a compliant professional investor database and legal review for dual-use/defense businesses.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</si>
  <si>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</t>
  </si>
  <si>
    <t>Not provided in workbook for age/safety reasons; use compliant professional databases and legal review.</t>
  </si>
  <si>
    <t>Stage age is a benchmark estimate anchored to PitchBook stage-age definitions, reported seed-to-Series A stretching, and public-listing timelines; sector adjustments reflect typical regulatory/capital intensity. Prominent funds intentionally not listed; keep analysis high-level and use compliant professional resources/legal review for dual-use/defense businesses.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</si>
  <si>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https://nvca.org/wp-content/uploads/2026/01/q4-2025-pitchbook-nvca-venture-monitor.pdf | https://pitchbook.com/news/reports/q4-2025-defense-tech-vc-trends</t>
  </si>
  <si>
    <t>Renewable Energies</t>
  </si>
  <si>
    <t>PitchBook Climate/Clean Energy VC; IEA; SVB Climate Tech; Carta; PitchBook/NVCA</t>
  </si>
  <si>
    <t>Derived benchmark for renewable-energy and climate infrastructure startups; higher COGS/Operations allocation reflects pilots, deployment, grid/storage/infrastructure, equipment and project-development costs.</t>
  </si>
  <si>
    <t>https://pitchbook.com/news/reports/q4-2025-climate-tech-vc-trends | https://pitchbook.com/news/reports/q3-2025-clean-energy-vc-trends | https://www.iea.org/reports/world-energy-investment-2025 | https://www.iea.org/reports/renewables-2025 | https://www.svb.com/trends-insights/reports/future-of-climate-tech/2025/ | https://carta.com/data/record-setting-valuations/</t>
  </si>
  <si>
    <t>Breakthrough Energy Ventures; Lowercarbon Capital; Congruent Ventures; Prelude Ventures; Khosla Ventures; SOSV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</si>
  <si>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https://www.iea.org/reports/world-energy-investment-2025 | https://energydigital.com/top10/top-10-venture-capital-funds-investing-in-renewable-energy | https://agfunder.com/research/agfunder-global-agrifoodtech-investment-report-2025/</t>
  </si>
  <si>
    <t>https://energydigital.com/top10/top-10-venture-capital-funds-investing-in-renewable-energy | https://www.ellty.com/blog/cleantech-investors | https://www.reuters.com/sustainability/climate-energy/blackrock-temasek-led-group-invest-150-mln-thermal-battery-maker-antora-2024-02-22/</t>
  </si>
  <si>
    <t>https://pitchbook.com/news/reports/q4-2025-climate-tech-vc-trends | https://www.iea.org/data-and-statistics/charts/total-venture-capital-funding-into-energy-related-start-ups</t>
  </si>
  <si>
    <t>Breakthrough Energy Ventures; Energy Impact Partners; Lowercarbon Capital; Congruent Ventures; 2150; World Fund</t>
  </si>
  <si>
    <t>Energy Impact Partners; Breakthrough Energy Ventures; Decarbonization Partners; Temasek; Shell Ventures; BHP Ventures</t>
  </si>
  <si>
    <t>Other Industries</t>
  </si>
  <si>
    <t>Carta; PitchBook/NVCA; sector-neutral derived benchmark</t>
  </si>
  <si>
    <t>Generic fallback for sectors not separately mapped. Recommended only for early scoping until a more specific industry benchmark is selected.</t>
  </si>
  <si>
    <t>Y Combinator; Techstars; Seedcamp; Accel; Sequoia Capital; Lightspeed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</si>
  <si>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https://carta.com/data/record-setting-valuations/ | https://nvca.org/wp-content/uploads/2026/01/q4-2025-pitchbook-nvca-venture-monitor.pdf</t>
  </si>
  <si>
    <t>https://nvca.org/wp-content/uploads/2026/01/q4-2025-pitchbook-nvca-venture-monitor.pdf | https://www.saas-capital.com/research/private-saas-company-growth-rate-benchmarks/</t>
  </si>
  <si>
    <t>Accel; Sequoia Capital; Lightspeed; General Catalyst; Index Ventures; Bessemer Venture Partners</t>
  </si>
  <si>
    <t>Insight Partners; Tiger Global; Coatue; General Catalyst; Sequoia Capital; SoftBank</t>
  </si>
  <si>
    <t>Upcoming Round</t>
  </si>
  <si>
    <t>Capital Raise Goal</t>
  </si>
  <si>
    <t>Revenue_Growth_Base</t>
  </si>
  <si>
    <t>First Year Financial Model</t>
  </si>
  <si>
    <t>Revenue_High_$</t>
  </si>
  <si>
    <t>Revenue_Base_$</t>
  </si>
  <si>
    <t>Revenue_Low_$</t>
  </si>
  <si>
    <t>Direct</t>
  </si>
  <si>
    <t>Customer Name</t>
  </si>
  <si>
    <t>Type</t>
  </si>
  <si>
    <t>Other</t>
  </si>
  <si>
    <t>Territory</t>
  </si>
  <si>
    <t>US</t>
  </si>
  <si>
    <t>EU</t>
  </si>
  <si>
    <t>Product Name</t>
  </si>
  <si>
    <t>Please fill-in the following questionnaire in order  to complete the financial model:</t>
  </si>
  <si>
    <t>Please specify the FTE's (Full-Time-Employment) headcount in the following sections:</t>
  </si>
  <si>
    <t>G&amp;a</t>
  </si>
  <si>
    <t>P&amp;L Section:</t>
  </si>
  <si>
    <t>B2C</t>
  </si>
  <si>
    <t>Revenue Benchmark</t>
  </si>
  <si>
    <t>Growth Benchmark</t>
  </si>
  <si>
    <t>Period</t>
  </si>
  <si>
    <t>Unit Cost</t>
  </si>
  <si>
    <t>Hardware</t>
  </si>
  <si>
    <t>Customer</t>
  </si>
  <si>
    <t>Product</t>
  </si>
  <si>
    <t>—</t>
  </si>
  <si>
    <t>Input / Annual</t>
  </si>
  <si>
    <t>R&amp;D — Operating Expenses</t>
  </si>
  <si>
    <t>Selected Stage</t>
  </si>
  <si>
    <t>Selected Sector</t>
  </si>
  <si>
    <t>Applied R&amp;D Growth %</t>
  </si>
  <si>
    <t>Avg Annual Salary per R&amp;D FTE (USD)</t>
  </si>
  <si>
    <t>Annual →</t>
  </si>
  <si>
    <t># of R&amp;D FTEs</t>
  </si>
  <si>
    <t>R&amp;D Salaries</t>
  </si>
  <si>
    <t>R&amp;D Subcontractors (input)</t>
  </si>
  <si>
    <t>R&amp;D Other Variable Costs (input)</t>
  </si>
  <si>
    <t>Total R&amp;D OPEX</t>
  </si>
  <si>
    <t>S&amp;M — Operating Expenses</t>
  </si>
  <si>
    <t>Applied S&amp;M Growth %</t>
  </si>
  <si>
    <t>Avg Annual Salary per S&amp;M FTE (USD)</t>
  </si>
  <si>
    <t># of S&amp;M FTEs</t>
  </si>
  <si>
    <t>S&amp;M Salaries</t>
  </si>
  <si>
    <t>S&amp;M Subcontractors (input)</t>
  </si>
  <si>
    <t>S&amp;M Other Variable Costs (input)</t>
  </si>
  <si>
    <t>Total S&amp;M OPEX</t>
  </si>
  <si>
    <t>G&amp;A — Operating Expenses</t>
  </si>
  <si>
    <t>Applied G&amp;A Growth %</t>
  </si>
  <si>
    <t>Avg Annual Salary per G&amp;A FTE (USD)</t>
  </si>
  <si>
    <t># of G&amp;A FTEs</t>
  </si>
  <si>
    <t>G&amp;A Salaries</t>
  </si>
  <si>
    <t>G&amp;A Subcontractors (input)</t>
  </si>
  <si>
    <t>G&amp;A Other Variable Costs (input)</t>
  </si>
  <si>
    <t>Total G&amp;A OPEX</t>
  </si>
  <si>
    <t>TOTAL OPEX</t>
  </si>
  <si>
    <t>R&amp;D_Growth_Low</t>
  </si>
  <si>
    <t>R&amp;D_Growth_Base</t>
  </si>
  <si>
    <t>R&amp;D_Growth_High</t>
  </si>
  <si>
    <t>S&amp;M_Growth_Low</t>
  </si>
  <si>
    <t>S&amp;M_Growth_Base</t>
  </si>
  <si>
    <t>S&amp;M_Growth_High</t>
  </si>
  <si>
    <t>G&amp;A_Growth_Low</t>
  </si>
  <si>
    <t>G&amp;A_Growth_Base</t>
  </si>
  <si>
    <t>G&amp;A_Growth_High</t>
  </si>
  <si>
    <t>OPEX Benchmark</t>
  </si>
  <si>
    <t>TOTAL Revenues</t>
  </si>
  <si>
    <t>Revenue CAGR (Yr1→Yr5)</t>
  </si>
  <si>
    <t>Software ARR (Yr 5)</t>
  </si>
  <si>
    <t>Year 1 (2026)</t>
  </si>
  <si>
    <t>Year 2 (2027)</t>
  </si>
  <si>
    <t>Year 3 (2028)</t>
  </si>
  <si>
    <t>Year 4 (2029)</t>
  </si>
  <si>
    <t>Year 5 (2030)</t>
  </si>
  <si>
    <t>Total Revenue</t>
  </si>
  <si>
    <t>Software ARR</t>
  </si>
  <si>
    <t>HELPER — line-item detail (do not edit)</t>
  </si>
  <si>
    <t>% Contribution</t>
  </si>
  <si>
    <t>CAGR Trajectory</t>
  </si>
  <si>
    <t>Financial Dashboard</t>
  </si>
  <si>
    <t>5-Year revenue, ARR &amp; mix overview</t>
  </si>
  <si>
    <t>Key metrics — Year 5 (2030)</t>
  </si>
  <si>
    <t>Total revenue (Yr 5)</t>
  </si>
  <si>
    <t>Largest customer (Yr 5)</t>
  </si>
  <si>
    <t>1  Total revenue &amp; CAGR</t>
  </si>
  <si>
    <t>2  Software ARR</t>
  </si>
  <si>
    <t>3  Revenue breakdown — by customer</t>
  </si>
  <si>
    <t>4  Revenue breakdown — by product</t>
  </si>
  <si>
    <t>5  Revenue breakdown — by territory</t>
  </si>
  <si>
    <t>Supporting data</t>
  </si>
  <si>
    <t>Software CAGR Trajectory</t>
  </si>
  <si>
    <t xml:space="preserve">Name: </t>
  </si>
  <si>
    <t>Commercial:</t>
  </si>
  <si>
    <t>Please define the Customers and Products</t>
  </si>
  <si>
    <t>Customers:</t>
  </si>
  <si>
    <t>Products:</t>
  </si>
  <si>
    <t>Price:</t>
  </si>
  <si>
    <t>Type:</t>
  </si>
  <si>
    <t>Revenue Type:</t>
  </si>
  <si>
    <t>6.a.</t>
  </si>
  <si>
    <t>6.b.</t>
  </si>
  <si>
    <t>Lets Scale:</t>
  </si>
  <si>
    <t xml:space="preserve"> Please specify the Deployment Plan:</t>
  </si>
  <si>
    <t>GOOGOO DOLLS</t>
  </si>
  <si>
    <t>Round C</t>
  </si>
  <si>
    <t>Hungry AF</t>
  </si>
  <si>
    <t>BULO</t>
  </si>
  <si>
    <t>Big MAC</t>
  </si>
  <si>
    <t>MCMC</t>
  </si>
  <si>
    <t>Total (5Y)</t>
  </si>
  <si>
    <t>Unique Customers (sorted by 5Y rev. desc)</t>
  </si>
  <si>
    <t>Unique Products (sorted by 5Y rev. desc)</t>
  </si>
  <si>
    <t>Unique Territories (sorted by 5Y rev. desc)</t>
  </si>
  <si>
    <t>Gross margin (Yr 5)</t>
  </si>
  <si>
    <t>Gross Margin % by Revenue Type (helper for GM trend chart)</t>
  </si>
  <si>
    <t>Weighted Avg</t>
  </si>
  <si>
    <t>P&amp;L</t>
  </si>
  <si>
    <t>Slide_Number</t>
  </si>
  <si>
    <t>Slide_Title</t>
  </si>
  <si>
    <t>Placeholder_Name</t>
  </si>
  <si>
    <t>Calculated_Value</t>
  </si>
  <si>
    <t>Formula_Logic</t>
  </si>
  <si>
    <t>Calculation_Description</t>
  </si>
  <si>
    <t>Purpose_in_Investor_Deck</t>
  </si>
  <si>
    <t>Source_Sheet_or_Table</t>
  </si>
  <si>
    <t>Source_Cells_or_Named_Ranges</t>
  </si>
  <si>
    <t>Notes_or_Assumptions</t>
  </si>
  <si>
    <t>Unit</t>
  </si>
  <si>
    <t>Investment Highlights</t>
  </si>
  <si>
    <t>{{ROUND_SIZE}}</t>
  </si>
  <si>
    <t>Total capital raised in current round (input)</t>
  </si>
  <si>
    <t>Fundraising amount requested from investors</t>
  </si>
  <si>
    <t>Shows size of financing round</t>
  </si>
  <si>
    <t>N/A - not in model</t>
  </si>
  <si>
    <t>MISSING INPUT: Financial model does not contain fundraising round size. User must enter value in D2 (USD).</t>
  </si>
  <si>
    <t>USD</t>
  </si>
  <si>
    <t>{{TRACTION_MULTIPLE}}</t>
  </si>
  <si>
    <t>Current revenue / prior-year revenue (no ARR vs total-rev distinction available in model)</t>
  </si>
  <si>
    <t>Revenue growth multiple (Y5/Y4)</t>
  </si>
  <si>
    <t>Demonstrates commercial traction and growth momentum</t>
  </si>
  <si>
    <t>P&amp;L'!H5, 'P&amp;L'!G5</t>
  </si>
  <si>
    <t>Using latest two annual periods (2030/2029). Result = 1.00x because P&amp;L is flat after 2027 — flag with finance team.</t>
  </si>
  <si>
    <t>multiple</t>
  </si>
  <si>
    <t>{{MARKET_SIZE}}</t>
  </si>
  <si>
    <t>Link to TAM</t>
  </si>
  <si>
    <t>Total market size</t>
  </si>
  <si>
    <t>Shows large addressable market</t>
  </si>
  <si>
    <t>MISSING INPUT: No TAM/market sizing tab in workbook. Enter value in D4 (USD millions). Once entered, will mirror {{TAM_VALUE}}.</t>
  </si>
  <si>
    <t>USD millions</t>
  </si>
  <si>
    <t>{{UNIT_ECON_MULTIPLE}}</t>
  </si>
  <si>
    <t>LTV / CAC</t>
  </si>
  <si>
    <t>LTV/CAC ratio</t>
  </si>
  <si>
    <t>Shows whether customer acquisition is economically attractive</t>
  </si>
  <si>
    <t>This sheet (derived)</t>
  </si>
  <si>
    <t>LTV_VALUE, CAC_VALUE</t>
  </si>
  <si>
    <t>Depends on CAC and LTV inputs (rows 55-57). Will return MISSING INPUT until both are entered.</t>
  </si>
  <si>
    <t>{{ASK_AMOUNT}}</t>
  </si>
  <si>
    <t>Same as ROUND_SIZE unless investor-specific allocation</t>
  </si>
  <si>
    <t>Amount being requested in financing round</t>
  </si>
  <si>
    <t>Clarifies the investment ask</t>
  </si>
  <si>
    <t>This sheet</t>
  </si>
  <si>
    <t>ROUND_SIZE</t>
  </si>
  <si>
    <t>Will populate automatically once ROUND_SIZE entered in D2.</t>
  </si>
  <si>
    <t>Company Overview</t>
  </si>
  <si>
    <t>{{TEAM_SIZE}}</t>
  </si>
  <si>
    <t>Current total employees (FTE + optional contractors)</t>
  </si>
  <si>
    <t>Current team size</t>
  </si>
  <si>
    <t>Shows company scale</t>
  </si>
  <si>
    <t>MISSING INPUT: Headcount not tracked in model. Enter value in D7 (count).</t>
  </si>
  <si>
    <t>count</t>
  </si>
  <si>
    <t>{{TOTAL_RAISED}}</t>
  </si>
  <si>
    <t>Sum of all historical capital raised pre-current round</t>
  </si>
  <si>
    <t>Total capital raised to date</t>
  </si>
  <si>
    <t>Shows financing history</t>
  </si>
  <si>
    <t>MISSING INPUT: Prior financing rounds not in model. Enter total in D8 (USD).</t>
  </si>
  <si>
    <t>{{CUSTOMER_COUNT}}</t>
  </si>
  <si>
    <t>Count of active customers in latest reporting period</t>
  </si>
  <si>
    <t>Current number of customers</t>
  </si>
  <si>
    <t>Shows commercial validation</t>
  </si>
  <si>
    <t>Dashboard - Revenue breakdown by customer</t>
  </si>
  <si>
    <t>Dashboard!C108:C113</t>
  </si>
  <si>
    <t>Counts non-blank/non-zero entries in customer list. Model currently shows 2 named customers (Hungry AF, BULO).</t>
  </si>
  <si>
    <t>Market Opportunity</t>
  </si>
  <si>
    <t>{{TAM_VALUE}}</t>
  </si>
  <si>
    <t>Total potential customers × annual revenue per customer</t>
  </si>
  <si>
    <t>Total Addressable Market</t>
  </si>
  <si>
    <t>Maximum market opportunity</t>
  </si>
  <si>
    <t>MISSING INPUT: No market sizing tab. Enter potential customer count and ARPU, or hard-code TAM in D10 (USD millions).</t>
  </si>
  <si>
    <t>{{CAGR}}</t>
  </si>
  <si>
    <t>(Ending Market Size / Beginning Market Size) ^ (1/Years) - 1</t>
  </si>
  <si>
    <t>Annual market growth rate</t>
  </si>
  <si>
    <t>Shows market expansion</t>
  </si>
  <si>
    <t>MISSING INPUT: Requires market size start/end values. Enter as decimal (e.g. 0.15 for 15%) in D11.</t>
  </si>
  <si>
    <t>%</t>
  </si>
  <si>
    <t>{{SAM_VALUE}}</t>
  </si>
  <si>
    <t>Target segment customers × annual revenue per customer</t>
  </si>
  <si>
    <t>Serviceable Available Market</t>
  </si>
  <si>
    <t>Realistic addressable portion</t>
  </si>
  <si>
    <t>MISSING INPUT: Enter SAM in D12 (USD millions).</t>
  </si>
  <si>
    <t>{{SOM_VALUE}}</t>
  </si>
  <si>
    <t>Obtainable customers in 5 yrs × expected ACV</t>
  </si>
  <si>
    <t>Serviceable Obtainable Market</t>
  </si>
  <si>
    <t>Realistic 5-year market capture</t>
  </si>
  <si>
    <t>MISSING INPUT: Enter SOM in D13 (USD millions).</t>
  </si>
  <si>
    <t>Business Model</t>
  </si>
  <si>
    <t>{{REVENUE_STREAM_01_PCT}}</t>
  </si>
  <si>
    <t>Big MAC revenue (Y1) / Total revenue (Y1)</t>
  </si>
  <si>
    <t>% of total revenue from primary stream</t>
  </si>
  <si>
    <t>Revenue concentration / mix</t>
  </si>
  <si>
    <t>Dashboard - Revenue by product</t>
  </si>
  <si>
    <t>{{REVENUE_STREAM_02_PCT}}</t>
  </si>
  <si>
    <t>MCMC revenue (Y1) / Total revenue (Y1)</t>
  </si>
  <si>
    <t>% of total revenue from expansion stream</t>
  </si>
  <si>
    <t>Secondary revenue contribution</t>
  </si>
  <si>
    <t>{{REVENUE_STREAM_03_PCT}}</t>
  </si>
  <si>
    <t>Stream 3 revenue (Y1) / Total revenue (Y1)</t>
  </si>
  <si>
    <t>% of total revenue from emerging stream</t>
  </si>
  <si>
    <t>Future revenue diversification</t>
  </si>
  <si>
    <t>{{AVG_ACV}}</t>
  </si>
  <si>
    <t>ARR / number of active paying customers</t>
  </si>
  <si>
    <t>Average Annual Contract Value</t>
  </si>
  <si>
    <t>Average revenue per customer</t>
  </si>
  <si>
    <t>ARR_CURRENT, CUSTOMER_COUNT</t>
  </si>
  <si>
    <t>Uses Year 1 software ARR (50K) / 2 customers = 25K. Verify customer count includes only paying customers.</t>
  </si>
  <si>
    <t>{{GROSS_MARGIN}}</t>
  </si>
  <si>
    <t>(Revenue - COGS) / Revenue, latest year</t>
  </si>
  <si>
    <t>Gross margin %</t>
  </si>
  <si>
    <t>Scalability and profitability</t>
  </si>
  <si>
    <t>P&amp;L'!H5, 'P&amp;L'!H8</t>
  </si>
  <si>
    <t>Uses Y5 (2030) values — model shows 75%.</t>
  </si>
  <si>
    <t>Dashboard!K78</t>
  </si>
  <si>
    <t>Big MAC % contribution Y1. Model: 50%.</t>
  </si>
  <si>
    <t>Dashboard!K79</t>
  </si>
  <si>
    <t>MCMC % contribution Y1. Model: 50%.</t>
  </si>
  <si>
    <t>Dashboard!K80</t>
  </si>
  <si>
    <t>Stream 3 % contribution. Currently 0% — model only has 2 product streams.</t>
  </si>
  <si>
    <t>Commercial Traction</t>
  </si>
  <si>
    <t>{{CUSTOMERS}}</t>
  </si>
  <si>
    <t>Active paying customers, latest period</t>
  </si>
  <si>
    <t>Current customer count</t>
  </si>
  <si>
    <t>Commercial adoption</t>
  </si>
  <si>
    <t>CUSTOMER_COUNT</t>
  </si>
  <si>
    <t>Mirrors {{CUSTOMER_COUNT}}.</t>
  </si>
  <si>
    <t>{{CUSTOMERS_DELTA}}</t>
  </si>
  <si>
    <t>(Current - Prior) / Prior customers</t>
  </si>
  <si>
    <t>Customer growth rate</t>
  </si>
  <si>
    <t>Customer growth momentum</t>
  </si>
  <si>
    <t>MISSING INPUT: Model has no prior-period customer count history. Enter % growth in D20.</t>
  </si>
  <si>
    <t>{{ARR_CURRENT}}</t>
  </si>
  <si>
    <t>Software ARR Year 1 (2026) from Dashboard section 2</t>
  </si>
  <si>
    <t>Current Annual Recurring Revenue</t>
  </si>
  <si>
    <t>Revenue scale</t>
  </si>
  <si>
    <t>Dashboard</t>
  </si>
  <si>
    <t>{{ARR_GROWTH}}</t>
  </si>
  <si>
    <t>(Y2 ARR - Y1 ARR) / Y1 ARR</t>
  </si>
  <si>
    <t>ARR growth rate</t>
  </si>
  <si>
    <t>Revenue momentum</t>
  </si>
  <si>
    <t>{{NRR}}</t>
  </si>
  <si>
    <t>(Starting ARR + Expansion - Contraction - Churn) / Starting ARR</t>
  </si>
  <si>
    <t>Net Revenue Retention</t>
  </si>
  <si>
    <t>Ability to expand revenue from existing customers</t>
  </si>
  <si>
    <t>MISSING INPUT: Model has no expansion/contraction/churn breakdown. Enter NRR as decimal in D23 (e.g. 1.20).</t>
  </si>
  <si>
    <t>{{NRR_BENCHMARK}}</t>
  </si>
  <si>
    <t>Benchmark NRR from peer table</t>
  </si>
  <si>
    <t>Market benchmark NRR</t>
  </si>
  <si>
    <t>Peer comparison</t>
  </si>
  <si>
    <t>Benchmark_Table (if available)</t>
  </si>
  <si>
    <t>MISSING INPUT: Locate NRR benchmark in Benchmark_Table or enter manually (e.g. 1.10).</t>
  </si>
  <si>
    <t>{{LOGO_RETENTION}}</t>
  </si>
  <si>
    <t>Retained logos / starting logos over trailing 12 months</t>
  </si>
  <si>
    <t>Logo retention rate</t>
  </si>
  <si>
    <t>Customer stickiness</t>
  </si>
  <si>
    <t>MISSING INPUT: No churn data in model. Enter as decimal in D25.</t>
  </si>
  <si>
    <t>{{CHART_REVENUE_5Y}}</t>
  </si>
  <si>
    <t>See chart data block: O2:T6</t>
  </si>
  <si>
    <t>Chart data table: Total Revenue &amp; Software ARR by year</t>
  </si>
  <si>
    <t>Revenue/ARR build chart</t>
  </si>
  <si>
    <t>Visualize growth composition</t>
  </si>
  <si>
    <t>This sheet - chart data block</t>
  </si>
  <si>
    <t>CHART_REVENUE_5Y (range O2:T6)</t>
  </si>
  <si>
    <t>Trailing 8-quarter data not available; using 5 annual periods from P&amp;L.</t>
  </si>
  <si>
    <t>table</t>
  </si>
  <si>
    <t>Dashboard!C74</t>
  </si>
  <si>
    <t>Software ARR Year 1 = 40K (from Rev. Build via Dashboard).</t>
  </si>
  <si>
    <t>Dashboard!C74, Dashboard!D74</t>
  </si>
  <si>
    <t>ARR Y2/Y1 growth = 25% (50K/40K-1).</t>
  </si>
  <si>
    <t>Key Financial Metrics</t>
  </si>
  <si>
    <t>{{KPI_ARR_VALUE}}</t>
  </si>
  <si>
    <t>ARR for selected KPI period</t>
  </si>
  <si>
    <t>ARR value</t>
  </si>
  <si>
    <t>ARR_CURRENT</t>
  </si>
  <si>
    <t>Mirrors {{ARR_CURRENT}}.</t>
  </si>
  <si>
    <t>{{KPI_ARR_DELTA}}</t>
  </si>
  <si>
    <t>(Current ARR - Prior ARR) / Prior ARR</t>
  </si>
  <si>
    <t>ARR growth vs prior period</t>
  </si>
  <si>
    <t>Growth momentum</t>
  </si>
  <si>
    <t>ARR_GROWTH</t>
  </si>
  <si>
    <t>Mirrors {{ARR_GROWTH}}.</t>
  </si>
  <si>
    <t>{{KPI_NRR_VALUE}}</t>
  </si>
  <si>
    <t>Revenue expansion from existing customers</t>
  </si>
  <si>
    <t>MISSING INPUT: same as {{NRR}}. Enter in D29.</t>
  </si>
  <si>
    <t>{{KPI_NRR_DELTA}}</t>
  </si>
  <si>
    <t>Current NRR - Prior NRR</t>
  </si>
  <si>
    <t>Change in NRR</t>
  </si>
  <si>
    <t>Retention quality trend</t>
  </si>
  <si>
    <t>MISSING INPUT: requires two periods of NRR.</t>
  </si>
  <si>
    <t>{{KPI_GM_VALUE}}</t>
  </si>
  <si>
    <t>(Revenue - COGS) / Revenue</t>
  </si>
  <si>
    <t>Gross margin</t>
  </si>
  <si>
    <t>Scalability</t>
  </si>
  <si>
    <t>GROSS_MARGIN</t>
  </si>
  <si>
    <t>Mirrors {{GROSS_MARGIN}}.</t>
  </si>
  <si>
    <t>{{KPI_GM_DELTA}}</t>
  </si>
  <si>
    <t>Current GM - Prior GM (Y5 vs Y4)</t>
  </si>
  <si>
    <t>Change in gross margin</t>
  </si>
  <si>
    <t>Margin improvement</t>
  </si>
  <si>
    <t>P&amp;L'!G5:H5, 'P&amp;L'!G8:H8</t>
  </si>
  <si>
    <t>Y5 GM - Y4 GM. Model is flat → 0.</t>
  </si>
  <si>
    <t>{{KPI_BURN_VALUE}}</t>
  </si>
  <si>
    <t>Annual Free Cash Flow / 12 → monthly net burn (negative)</t>
  </si>
  <si>
    <t>Net burn (monthly)</t>
  </si>
  <si>
    <t>Capital consumption</t>
  </si>
  <si>
    <t>{{CHART_ARR_5Y}}</t>
  </si>
  <si>
    <t>See chart data block: O8:T10</t>
  </si>
  <si>
    <t>ARR by year (historical + forecast)</t>
  </si>
  <si>
    <t>ARR build over time</t>
  </si>
  <si>
    <t>Historical and forecast growth</t>
  </si>
  <si>
    <t>CHART_ARR_5Y (range O8:T10)</t>
  </si>
  <si>
    <t>5-year annual ARR series from Rev. Build.</t>
  </si>
  <si>
    <t>{{TABLE_KEY_FINANCIAL_METRICS}}</t>
  </si>
  <si>
    <t>See table block: O12:Q24</t>
  </si>
  <si>
    <t>Compact KPI table: CAC, Payback, Magic Number, Rule of 40, GM, Burn, Runway, ARR Growth, NRR, Logo Retention</t>
  </si>
  <si>
    <t>Key operating and financial metrics</t>
  </si>
  <si>
    <t>Compact view of business quality</t>
  </si>
  <si>
    <t>This sheet - KPI table block</t>
  </si>
  <si>
    <t>TABLE_KEY_FINANCIAL_METRICS (range O12:Q24)</t>
  </si>
  <si>
    <t>Table built below; cells reference this sheet's calculated metrics.</t>
  </si>
  <si>
    <t>P&amp;L'!H23 (EBITDA Y5)</t>
  </si>
  <si>
    <t>Using Y5 Adj. EBITDA / 12 as monthly burn proxy (FCF row in model is blank). EBITDA Y5 = -1,425,000 → monthly burn ≈ -118,750.</t>
  </si>
  <si>
    <t>5-Year Financial Plan</t>
  </si>
  <si>
    <t>{{REV_Y1}}</t>
  </si>
  <si>
    <t>Revenue Year 1 (2026)</t>
  </si>
  <si>
    <t>Annual revenue forecast</t>
  </si>
  <si>
    <t>Top-line growth</t>
  </si>
  <si>
    <t>P&amp;L'!D5</t>
  </si>
  <si>
    <t>Y1 = 2026.</t>
  </si>
  <si>
    <t>{{REV_Y2}}</t>
  </si>
  <si>
    <t>Revenue Year 2 (2027)</t>
  </si>
  <si>
    <t>P&amp;L'!E5</t>
  </si>
  <si>
    <t>{{REV_Y3}}</t>
  </si>
  <si>
    <t>Revenue Year 3 (2028)</t>
  </si>
  <si>
    <t>P&amp;L'!F5</t>
  </si>
  <si>
    <t>{{REV_Y4}}</t>
  </si>
  <si>
    <t>Revenue Year 4 (2029)</t>
  </si>
  <si>
    <t>P&amp;L'!G5</t>
  </si>
  <si>
    <t>{{REV_Y5}}</t>
  </si>
  <si>
    <t>Revenue Year 5 (2030)</t>
  </si>
  <si>
    <t>P&amp;L'!H5</t>
  </si>
  <si>
    <t>{{REV_CAGR}}</t>
  </si>
  <si>
    <t>(Rev Y5 / Rev Y1)^(1/4) - 1</t>
  </si>
  <si>
    <t>Revenue CAGR</t>
  </si>
  <si>
    <t>Annualized growth rate</t>
  </si>
  <si>
    <t>REV_Y1, REV_Y5</t>
  </si>
  <si>
    <t>Model shows 5.74% (relatively low because forecast flat after Y2).</t>
  </si>
  <si>
    <t>{{COGS_Y1}}</t>
  </si>
  <si>
    <t>COGS Year 1</t>
  </si>
  <si>
    <t>Cost of goods</t>
  </si>
  <si>
    <t>Direct delivery cost</t>
  </si>
  <si>
    <t>P&amp;L'!D8</t>
  </si>
  <si>
    <t>{{COGS_Y2}}</t>
  </si>
  <si>
    <t>COGS Year 2</t>
  </si>
  <si>
    <t>P&amp;L'!E8</t>
  </si>
  <si>
    <t>{{COGS_Y3}}</t>
  </si>
  <si>
    <t>COGS Year 3</t>
  </si>
  <si>
    <t>P&amp;L'!F8</t>
  </si>
  <si>
    <t>{{COGS_Y4}}</t>
  </si>
  <si>
    <t>COGS Year 4</t>
  </si>
  <si>
    <t>P&amp;L'!G8</t>
  </si>
  <si>
    <t>{{COGS_Y5}}</t>
  </si>
  <si>
    <t>COGS Year 5</t>
  </si>
  <si>
    <t>P&amp;L'!H8</t>
  </si>
  <si>
    <t>{{GP_Y1}}</t>
  </si>
  <si>
    <t>Gross Profit Year 1 (Revenue - COGS)</t>
  </si>
  <si>
    <t>Gross profit</t>
  </si>
  <si>
    <t>Profit after direct costs</t>
  </si>
  <si>
    <t>P&amp;L'!D10</t>
  </si>
  <si>
    <t>{{GP_Y2}}</t>
  </si>
  <si>
    <t>Gross Profit Year 2</t>
  </si>
  <si>
    <t>P&amp;L'!E10</t>
  </si>
  <si>
    <t>{{GP_Y3}}</t>
  </si>
  <si>
    <t>Gross Profit Year 3</t>
  </si>
  <si>
    <t>P&amp;L'!F10</t>
  </si>
  <si>
    <t>{{GP_Y4}}</t>
  </si>
  <si>
    <t>Gross Profit Year 4</t>
  </si>
  <si>
    <t>P&amp;L'!G10</t>
  </si>
  <si>
    <t>{{GP_Y5}}</t>
  </si>
  <si>
    <t>Gross Profit Year 5</t>
  </si>
  <si>
    <t>P&amp;L'!H10</t>
  </si>
  <si>
    <t>{{GP_CAGR}}</t>
  </si>
  <si>
    <t>(GP Y5 / GP Y1)^(1/4) - 1</t>
  </si>
  <si>
    <t>Gross Profit CAGR</t>
  </si>
  <si>
    <t>Scaling of gross profit</t>
  </si>
  <si>
    <t>GP_Y1, GP_Y5</t>
  </si>
  <si>
    <t>{{GM_Y1}}</t>
  </si>
  <si>
    <t>Gross Margin Year 1</t>
  </si>
  <si>
    <t>GM %</t>
  </si>
  <si>
    <t>Margin profile</t>
  </si>
  <si>
    <t>P&amp;L'!D11</t>
  </si>
  <si>
    <t>{{GM_Y2}}</t>
  </si>
  <si>
    <t>Gross Margin Year 2</t>
  </si>
  <si>
    <t>P&amp;L'!E11</t>
  </si>
  <si>
    <t>{{GM_Y3}}</t>
  </si>
  <si>
    <t>Gross Margin Year 3</t>
  </si>
  <si>
    <t>P&amp;L'!F11</t>
  </si>
  <si>
    <t>{{GM_Y4}}</t>
  </si>
  <si>
    <t>Gross Margin Year 4</t>
  </si>
  <si>
    <t>P&amp;L'!G11</t>
  </si>
  <si>
    <t>{{GM_Y5}}</t>
  </si>
  <si>
    <t>Gross Margin Year 5</t>
  </si>
  <si>
    <t>P&amp;L'!H11</t>
  </si>
  <si>
    <t>{{GM_DELTA}}</t>
  </si>
  <si>
    <t>GM Y5 - GM Y1</t>
  </si>
  <si>
    <t>Gross margin improvement</t>
  </si>
  <si>
    <t>Operating leverage</t>
  </si>
  <si>
    <t>GM_Y1, GM_Y5</t>
  </si>
  <si>
    <t>{{OPEX_Y1}}</t>
  </si>
  <si>
    <t>Total OPEX Year 1 (S&amp;M+G&amp;A+R&amp;D)</t>
  </si>
  <si>
    <t>Operating expense forecast</t>
  </si>
  <si>
    <t>Investment to scale</t>
  </si>
  <si>
    <t>P&amp;L'!D20</t>
  </si>
  <si>
    <t>{{OPEX_Y2}}</t>
  </si>
  <si>
    <t>Total OPEX Year 2</t>
  </si>
  <si>
    <t>OpEx forecast</t>
  </si>
  <si>
    <t>P&amp;L'!E20</t>
  </si>
  <si>
    <t>{{OPEX_Y3}}</t>
  </si>
  <si>
    <t>Total OPEX Year 3</t>
  </si>
  <si>
    <t>P&amp;L'!F20</t>
  </si>
  <si>
    <t>{{OPEX_Y4}}</t>
  </si>
  <si>
    <t>Total OPEX Year 4</t>
  </si>
  <si>
    <t>P&amp;L'!G20</t>
  </si>
  <si>
    <t>{{OPEX_Y5}}</t>
  </si>
  <si>
    <t>Total OPEX Year 5</t>
  </si>
  <si>
    <t>P&amp;L'!H20</t>
  </si>
  <si>
    <t>{{EBITDA_Y1}}</t>
  </si>
  <si>
    <t>Adj. EBITDA Year 1</t>
  </si>
  <si>
    <t>EBITDA forecast</t>
  </si>
  <si>
    <t>Path to profitability</t>
  </si>
  <si>
    <t>P&amp;L'!D23</t>
  </si>
  <si>
    <t>{{EBITDA_Y2}}</t>
  </si>
  <si>
    <t>Adj. EBITDA Year 2</t>
  </si>
  <si>
    <t>P&amp;L'!E23</t>
  </si>
  <si>
    <t>{{EBITDA_Y3}}</t>
  </si>
  <si>
    <t>Adj. EBITDA Year 3</t>
  </si>
  <si>
    <t>P&amp;L'!F23</t>
  </si>
  <si>
    <t>{{EBITDA_Y4}}</t>
  </si>
  <si>
    <t>Adj. EBITDA Year 4</t>
  </si>
  <si>
    <t>P&amp;L'!G23</t>
  </si>
  <si>
    <t>{{EBITDA_Y5}}</t>
  </si>
  <si>
    <t>Adj. EBITDA Year 5</t>
  </si>
  <si>
    <t>P&amp;L'!H23</t>
  </si>
  <si>
    <t>{{TABLE_PNL_SUMMARY_5Y}}</t>
  </si>
  <si>
    <t>See table block: O26:U35</t>
  </si>
  <si>
    <t>P&amp;L summary: Revenue, COGS, GP, GM, OpEx, EBITDA, CAGRs</t>
  </si>
  <si>
    <t>5-year P&amp;L summary table</t>
  </si>
  <si>
    <t>Financial plan for investor deck</t>
  </si>
  <si>
    <t>This sheet - P&amp;L summary block</t>
  </si>
  <si>
    <t>TABLE_PNL_SUMMARY_5Y (range O26:U35)</t>
  </si>
  <si>
    <t>Built below; pulls from this sheet's row-by-row P&amp;L.</t>
  </si>
  <si>
    <t>Revenue Build</t>
  </si>
  <si>
    <t>{{ARR_TODAY}}</t>
  </si>
  <si>
    <t>Current ARR</t>
  </si>
  <si>
    <t>Starting ARR</t>
  </si>
  <si>
    <t>Revenue base</t>
  </si>
  <si>
    <t>{{ARR_FY29}}</t>
  </si>
  <si>
    <t>Forecast ARR Year 4 (2029) from Dashboard</t>
  </si>
  <si>
    <t>Ending ARR target</t>
  </si>
  <si>
    <t>Revenue ambition</t>
  </si>
  <si>
    <t>Dashboard!F74</t>
  </si>
  <si>
    <t>Using FY29 (Year 4) software ARR = 50K. If user wants FY30, change to G74.</t>
  </si>
  <si>
    <t>{{CHART_REVENUE_BUILD_WATERFALL}}</t>
  </si>
  <si>
    <t>See waterfall data block: O37:P43</t>
  </si>
  <si>
    <t>Starting ARR + New + Expansion + Pricing + Intl - Churn = Ending</t>
  </si>
  <si>
    <t>ARR bridge waterfall</t>
  </si>
  <si>
    <t>How company reaches ARR target</t>
  </si>
  <si>
    <t>This sheet - waterfall block</t>
  </si>
  <si>
    <t>CHART_REVENUE_BUILD_WATERFALL (range O37:P43)</t>
  </si>
  <si>
    <t>Drivers below feed this waterfall.</t>
  </si>
  <si>
    <t>{{DRIVER_01_VALUE}}</t>
  </si>
  <si>
    <t>New customers × expected ACV</t>
  </si>
  <si>
    <t>ARR from new logos</t>
  </si>
  <si>
    <t>New customer growth</t>
  </si>
  <si>
    <t>MISSING INPUT: model has no new-logo plan. Enter USD value in D73.</t>
  </si>
  <si>
    <t>{{DRIVER_02_VALUE}}</t>
  </si>
  <si>
    <t>Existing ARR × expansion rate</t>
  </si>
  <si>
    <t>ARR from expansion</t>
  </si>
  <si>
    <t>Land-and-expand potential</t>
  </si>
  <si>
    <t>MISSING INPUT.</t>
  </si>
  <si>
    <t>{{DRIVER_03_VALUE}}</t>
  </si>
  <si>
    <t>ARR base × pricing uplift %</t>
  </si>
  <si>
    <t>ARR from price increases</t>
  </si>
  <si>
    <t>Pricing power</t>
  </si>
  <si>
    <t>Qualitative Assumptions (price increase assumed = 2%)</t>
  </si>
  <si>
    <t>MISSING INPUT: Qual. Assumptions shows 2% price increase but ARR uplift not separately modeled. Enter in D75.</t>
  </si>
  <si>
    <t>{{DRIVER_04_VALUE}}</t>
  </si>
  <si>
    <t>International customers × expected international ACV</t>
  </si>
  <si>
    <t>ARR from international</t>
  </si>
  <si>
    <t>New-market growth</t>
  </si>
  <si>
    <t>MISSING INPUT: model has US/EU territory split but no separate international forecast.</t>
  </si>
  <si>
    <t>Unit Economics</t>
  </si>
  <si>
    <t>{{LTV_CAC_MULTIPLE}}</t>
  </si>
  <si>
    <t>Customer acquisition economics</t>
  </si>
  <si>
    <t>Mirrors {{UNIT_ECON_MULTIPLE}}.</t>
  </si>
  <si>
    <t>{{CAC_VALUE}}</t>
  </si>
  <si>
    <t>S&amp;M acquisition spend / new customers acquired</t>
  </si>
  <si>
    <t>Blended CAC</t>
  </si>
  <si>
    <t>Cost to acquire a customer</t>
  </si>
  <si>
    <t>P&amp;L S&amp;M / customer count (manual)</t>
  </si>
  <si>
    <t>MISSING INPUT: model has S&amp;M ('P&amp;L'!D14 = 400,000 Y1) but no 'new customers acquired' figure. Enter CAC in D78 (USD).</t>
  </si>
  <si>
    <t>{{CAC_DELTA}}</t>
  </si>
  <si>
    <t>Current CAC - Prior CAC</t>
  </si>
  <si>
    <t>Change in CAC</t>
  </si>
  <si>
    <t>Sales efficiency trend</t>
  </si>
  <si>
    <t>{{LTV_VALUE}}</t>
  </si>
  <si>
    <t>ARPA × gross margin × lifetime (1/churn)</t>
  </si>
  <si>
    <t>Customer lifetime value</t>
  </si>
  <si>
    <t>Economic value of a customer</t>
  </si>
  <si>
    <t>MISSING INPUT: requires ARPA, GM, churn. GM available (75%) but churn missing. Enter LTV in D80.</t>
  </si>
  <si>
    <t>{{LTV_DELTA}}</t>
  </si>
  <si>
    <t>Current LTV - Prior LTV</t>
  </si>
  <si>
    <t>Change in LTV</t>
  </si>
  <si>
    <t>Customer value trend</t>
  </si>
  <si>
    <t>{{PAYBACK_VALUE}}</t>
  </si>
  <si>
    <t>CAC / (monthly gross profit per customer)</t>
  </si>
  <si>
    <t>CAC payback in months</t>
  </si>
  <si>
    <t>How fast acquisition spend is recovered</t>
  </si>
  <si>
    <t>CAC_VALUE, AVG_ACV, GROSS_MARGIN</t>
  </si>
  <si>
    <t>Computes once CAC entered.</t>
  </si>
  <si>
    <t>months</t>
  </si>
  <si>
    <t>{{PAYBACK_DELTA}}</t>
  </si>
  <si>
    <t>Current payback - Prior payback</t>
  </si>
  <si>
    <t>Change in payback period</t>
  </si>
  <si>
    <t>Capital efficiency trend</t>
  </si>
  <si>
    <t>{{MAGIC_NUMBER_VALUE}}</t>
  </si>
  <si>
    <t>(Net New ARR × 4) / Prior Q S&amp;M spend</t>
  </si>
  <si>
    <t>SaaS Magic Number</t>
  </si>
  <si>
    <t>Sales &amp; marketing efficiency</t>
  </si>
  <si>
    <t>N/A - not in model (quarterly data missing)</t>
  </si>
  <si>
    <t>MISSING INPUT: P&amp;L is annual only; quarterly net new ARR + prior-Q S&amp;M not in model. Enter manually.</t>
  </si>
  <si>
    <t>{{COHORT_1_VALUE}}</t>
  </si>
  <si>
    <t>LTV/CAC for cohort 1</t>
  </si>
  <si>
    <t>Cohort-level unit econ</t>
  </si>
  <si>
    <t>Newer cohorts becoming more efficient</t>
  </si>
  <si>
    <t>{{COHORT_2_VALUE}}</t>
  </si>
  <si>
    <t>LTV/CAC for cohort 2</t>
  </si>
  <si>
    <t>Cohort efficiency</t>
  </si>
  <si>
    <t>{{COHORT_3_VALUE}}</t>
  </si>
  <si>
    <t>LTV/CAC for cohort 3</t>
  </si>
  <si>
    <t>{{COHORT_4_VALUE}}</t>
  </si>
  <si>
    <t>LTV/CAC for cohort 4</t>
  </si>
  <si>
    <t>Customer ROI</t>
  </si>
  <si>
    <t>{{ROI_MULTIPLE}}</t>
  </si>
  <si>
    <t>Annual customer value delivered / annual customer cost</t>
  </si>
  <si>
    <t>Customer ROI multiple</t>
  </si>
  <si>
    <t>Product creates measurable value</t>
  </si>
  <si>
    <t>TOTAL_ANNUAL_VALUE, AVG_ACV</t>
  </si>
  <si>
    <t>Uses AVG_ACV (25K) as 'annual customer cost'. Adjust if a different cost basis is preferred.</t>
  </si>
  <si>
    <t>{{VALUE_01}}</t>
  </si>
  <si>
    <t>Annual value from value driver 1</t>
  </si>
  <si>
    <t>Quantified value driver 1</t>
  </si>
  <si>
    <t>Supports ROI case</t>
  </si>
  <si>
    <t>MISSING INPUT: customer value drivers not modeled. Enter USD value in D90.</t>
  </si>
  <si>
    <t>{{VALUE_02}}</t>
  </si>
  <si>
    <t>Annual value from value driver 2</t>
  </si>
  <si>
    <t>Quantified value driver 2</t>
  </si>
  <si>
    <t>{{VALUE_03}}</t>
  </si>
  <si>
    <t>Annual value from value driver 3</t>
  </si>
  <si>
    <t>Quantified value driver 3</t>
  </si>
  <si>
    <t>{{TOTAL_ANNUAL_VALUE}}</t>
  </si>
  <si>
    <t>VALUE_01 + VALUE_02 + VALUE_03</t>
  </si>
  <si>
    <t>Total annual value delivered</t>
  </si>
  <si>
    <t>Full quantified ROI</t>
  </si>
  <si>
    <t>D90:D92</t>
  </si>
  <si>
    <t>Auto-sums once value drivers entered. Will be 0 until inputs are provided.</t>
  </si>
  <si>
    <t>Use of Funds</t>
  </si>
  <si>
    <t>{{ALLOC_01_PCT}}</t>
  </si>
  <si>
    <t>Allocation % - category 1 (e.g. Product/R&amp;D)</t>
  </si>
  <si>
    <t>% allocation - category 1</t>
  </si>
  <si>
    <t>Capital deployment plan</t>
  </si>
  <si>
    <t>This sheet (placeholder default)</t>
  </si>
  <si>
    <t>PLACEHOLDER: default 40% suggested. Adjust to align with strategy. Total of ALLOC_01-04 PCT must equal 100%.</t>
  </si>
  <si>
    <t>{{ALLOC_02_PCT}}</t>
  </si>
  <si>
    <t>Allocation % - category 2 (e.g. S&amp;M)</t>
  </si>
  <si>
    <t>% allocation - category 2</t>
  </si>
  <si>
    <t>PLACEHOLDER: default 30%.</t>
  </si>
  <si>
    <t>{{ALLOC_03_PCT}}</t>
  </si>
  <si>
    <t>Allocation % - category 3 (e.g. G&amp;A/Ops)</t>
  </si>
  <si>
    <t>% allocation - category 3</t>
  </si>
  <si>
    <t>PLACEHOLDER: default 20%.</t>
  </si>
  <si>
    <t>{{ALLOC_04_PCT}}</t>
  </si>
  <si>
    <t>Allocation % - category 4 (e.g. Working capital/Reserve)</t>
  </si>
  <si>
    <t>% allocation - category 4</t>
  </si>
  <si>
    <t>PLACEHOLDER: default 10%. Sum check below.</t>
  </si>
  <si>
    <t>{{ALLOC_01}}</t>
  </si>
  <si>
    <t>Round size × allocation % - category 1</t>
  </si>
  <si>
    <t>USD allocation - category 1</t>
  </si>
  <si>
    <t>USD value of capital allocation</t>
  </si>
  <si>
    <t>ROUND_SIZE, ALLOC_01_PCT</t>
  </si>
  <si>
    <t>Auto-calculates once ROUND_SIZE entered.</t>
  </si>
  <si>
    <t>{{ALLOC_02}}</t>
  </si>
  <si>
    <t>Round size × allocation % - category 2</t>
  </si>
  <si>
    <t>USD allocation - category 2</t>
  </si>
  <si>
    <t>ROUND_SIZE, ALLOC_02_PCT</t>
  </si>
  <si>
    <t>{{ALLOC_03}}</t>
  </si>
  <si>
    <t>Round size × allocation % - category 3</t>
  </si>
  <si>
    <t>USD allocation - category 3</t>
  </si>
  <si>
    <t>ROUND_SIZE, ALLOC_03_PCT</t>
  </si>
  <si>
    <t>{{ALLOC_04}}</t>
  </si>
  <si>
    <t>Round size × allocation % - category 4</t>
  </si>
  <si>
    <t>USD allocation - category 4</t>
  </si>
  <si>
    <t>ROUND_SIZE, ALLOC_04_PCT</t>
  </si>
  <si>
    <t>Milestones &amp; Roadmap</t>
  </si>
  <si>
    <t>{{COMMIT_ARR}}</t>
  </si>
  <si>
    <t>ARR forecast at month 24 post-close</t>
  </si>
  <si>
    <t>24-month ARR milestone</t>
  </si>
  <si>
    <t>Expected post-funding achievement</t>
  </si>
  <si>
    <t>Rev. Build (if 24mo post-close mapped)</t>
  </si>
  <si>
    <t>MISSING INPUT: requires defining round close date to identify month-24 ARR. Enter manually or link to Rev. Build period.</t>
  </si>
  <si>
    <t>{{COMMIT_CUSTOMERS}}</t>
  </si>
  <si>
    <t>Active customers forecast at month 24</t>
  </si>
  <si>
    <t>24-month customer milestone</t>
  </si>
  <si>
    <t>Expected post-funding scale</t>
  </si>
  <si>
    <t>MISSING INPUT: model has no time-phased customer count.</t>
  </si>
  <si>
    <t>{{COMMIT_EBITDA}}</t>
  </si>
  <si>
    <t>EBITDA at month 24 post-close</t>
  </si>
  <si>
    <t>24-month EBITDA milestone</t>
  </si>
  <si>
    <t>Expected profitability/burn</t>
  </si>
  <si>
    <t>P&amp;L (interpolation needed)</t>
  </si>
  <si>
    <t>MISSING INPUT: requires round close date → month-24 EBITDA. Enter manually.</t>
  </si>
  <si>
    <t>The Ask</t>
  </si>
  <si>
    <t>{{ROUND_SIZE_ASK}}</t>
  </si>
  <si>
    <t>Same as ROUND_SIZE</t>
  </si>
  <si>
    <t>Total capital being raised</t>
  </si>
  <si>
    <t>Final fundraising ask</t>
  </si>
  <si>
    <t>Slide 20 references {{ROUND_SIZE}} again. Renamed here as {{ROUND_SIZE_ASK}} to avoid duplicate placeholder names in the table; both slots in PPT can be filled from ROUND_SIZE named range.</t>
  </si>
  <si>
    <t>CHART &amp; TABLE DATA BLOCKS</t>
  </si>
  <si>
    <t>CHART_REVENUE_5Y</t>
  </si>
  <si>
    <t>Series</t>
  </si>
  <si>
    <t>Expansion ARR</t>
  </si>
  <si>
    <t>CHART_ARR_5Y</t>
  </si>
  <si>
    <t>ARR</t>
  </si>
  <si>
    <t>TABLE_KEY_FINANCIAL_METRICS</t>
  </si>
  <si>
    <t>Metric</t>
  </si>
  <si>
    <t>Value</t>
  </si>
  <si>
    <t>CAC</t>
  </si>
  <si>
    <t>CAC Payback</t>
  </si>
  <si>
    <t>Magic Number</t>
  </si>
  <si>
    <t>Rule of 40</t>
  </si>
  <si>
    <t>Gross Margin</t>
  </si>
  <si>
    <t>Net Burn (monthly)</t>
  </si>
  <si>
    <t>Runway</t>
  </si>
  <si>
    <t>ARR Growth</t>
  </si>
  <si>
    <t>NRR</t>
  </si>
  <si>
    <t>Logo Retention</t>
  </si>
  <si>
    <t>(Runway = Cash / Net Burn)</t>
  </si>
  <si>
    <t>Cash balance</t>
  </si>
  <si>
    <t>TABLE_PNL_SUMMARY_5Y</t>
  </si>
  <si>
    <t>Line item</t>
  </si>
  <si>
    <t>Y1 (2026)</t>
  </si>
  <si>
    <t>Y2 (2027)</t>
  </si>
  <si>
    <t>Y3 (2028)</t>
  </si>
  <si>
    <t>Y4 (2029)</t>
  </si>
  <si>
    <t>Y5 (2030)</t>
  </si>
  <si>
    <t>CAGR / Delta</t>
  </si>
  <si>
    <t>Revenue</t>
  </si>
  <si>
    <t>Gross Margin %</t>
  </si>
  <si>
    <t>Total OpEx</t>
  </si>
  <si>
    <t>CHART_REVENUE_BUILD_WATERFALL</t>
  </si>
  <si>
    <t>Starting ARR (FY26)</t>
  </si>
  <si>
    <t>= Ending ARR (FY29)</t>
  </si>
  <si>
    <t>Quantity</t>
  </si>
  <si>
    <t>Total Qty</t>
  </si>
  <si>
    <t>Cost</t>
  </si>
  <si>
    <t>Total COGS</t>
  </si>
  <si>
    <t>Cost:</t>
  </si>
  <si>
    <t>Software / SaaS</t>
  </si>
  <si>
    <t>Usage-Based Revenue</t>
  </si>
  <si>
    <t>Maintenance &amp; Support</t>
  </si>
  <si>
    <t>Professional Services / NRE</t>
  </si>
  <si>
    <t>Installation &amp; Training</t>
  </si>
  <si>
    <t>Licensing / Royalties</t>
  </si>
  <si>
    <t>Revenue Share / Success Fees</t>
  </si>
  <si>
    <t>Consumables / Parts / Accessories</t>
  </si>
  <si>
    <t>POC / Pilot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</si>
</sst>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0&quot;E&quot;"/>
    <numFmt numFmtId="166" formatCode="&quot;$&quot;#,##0.0_);\(&quot;$&quot;#,##0.0\)"/>
    <numFmt numFmtId="167" formatCode="0.0%_);\(0.0%\);0.0%_);@_)"/>
    <numFmt numFmtId="168" formatCode="0%_);\(0%\);0%_);@_)"/>
    <numFmt numFmtId="169" formatCode="#,##0_);\(#,##0\)_)"/>
    <numFmt numFmtId="170" formatCode="#,##0.0_);\(#,##0.0\)"/>
    <numFmt numFmtId="171" formatCode="0&quot;Act.&quot;"/>
    <numFmt numFmtId="172" formatCode="#,##0,;\(#,##0,\)"/>
    <numFmt numFmtId="173" formatCode="[$-409]mmmm/yy;@"/>
    <numFmt numFmtId="174" formatCode="_(&quot;$&quot;* #,##0_);_(&quot;$&quot;* \(#,##0\);_(&quot;$&quot;* &quot;-&quot;??_);_(@_)"/>
    <numFmt numFmtId="175" formatCode="0.0%"/>
    <numFmt numFmtId="176" formatCode="_(* #,##0_);_(* \(#,##0\);_(* &quot;-&quot;??_);_(@_)"/>
    <numFmt numFmtId="178" formatCode="0.0"/>
    <numFmt numFmtId="179" formatCode="0.0%;\(0.0%\);&quot;n.m.&quot;"/>
    <numFmt numFmtId="180" formatCode="&quot;$&quot;#,##0;\(&quot;$&quot;#,##0\);\-"/>
    <numFmt numFmtId="181" formatCode="0.00&quot;x&quot;"/>
    <numFmt numFmtId="182" formatCode="&quot;$&quot;#,##0,,&quot; M&quot;;\(&quot;$&quot;#,##0,,&quot; M&quot;\);\-"/>
    <numFmt numFmtId="183" formatCode="#,##0;\(#,##0\);\-"/>
    <numFmt numFmtId="184" formatCode="0.0%;\(0.0%\);\-"/>
    <numFmt numFmtId="185" formatCode="0.0&quot; mo&quot;"/>
    <numFmt numFmtId="186" formatCode="&quot;$&quot;#,##0"/>
    <numFmt numFmtId="187" formatCode="&quot;$&quot;#,##0;\(&quot;$&quot;#,##0\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5A5A5A"/>
      <name val="Arial"/>
      <family val="2"/>
    </font>
    <font>
      <sz val="10"/>
      <color rgb="FF0066CC"/>
      <name val="Arial"/>
      <family val="2"/>
    </font>
    <font>
      <b/>
      <sz val="10"/>
      <color rgb="FF5A5A5A"/>
      <name val="Arial"/>
      <family val="2"/>
    </font>
    <font>
      <i/>
      <sz val="9"/>
      <color rgb="FF5A5A5A"/>
      <name val="Arial"/>
      <family val="2"/>
    </font>
    <font>
      <i/>
      <sz val="10"/>
      <color rgb="FF5A5A5A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rlito"/>
    </font>
    <font>
      <b/>
      <sz val="11"/>
      <color rgb="FF1F2937"/>
      <name val="Carlito"/>
    </font>
    <font>
      <b/>
      <sz val="11"/>
      <name val="Carlito"/>
    </font>
    <font>
      <sz val="10"/>
      <name val="Arial"/>
      <family val="2"/>
    </font>
    <font>
      <sz val="11"/>
      <color rgb="FF1F2937"/>
      <name val="Carlito"/>
    </font>
    <font>
      <i/>
      <sz val="10"/>
      <color theme="1"/>
      <name val="Arial"/>
      <family val="2"/>
    </font>
    <font>
      <b/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9"/>
      <color rgb="FF5A5A5A"/>
      <name val="Arial"/>
      <family val="2"/>
    </font>
    <font>
      <sz val="11"/>
      <color rgb="FF0070C0"/>
      <name val="Arial"/>
      <family val="2"/>
    </font>
    <font>
      <b/>
      <sz val="11"/>
      <color rgb="FFFFFFFF"/>
      <name val="Arial"/>
      <family val="2"/>
    </font>
    <font>
      <i/>
      <sz val="11"/>
      <color theme="1"/>
      <name val="Arial"/>
      <family val="2"/>
    </font>
    <font>
      <b/>
      <sz val="10"/>
      <color rgb="FFFFFFFF"/>
      <name val="Inter"/>
    </font>
    <font>
      <sz val="10"/>
      <color rgb="FF0F172A"/>
      <name val="Inter"/>
    </font>
    <font>
      <sz val="10"/>
      <color rgb="FF64748B"/>
      <name val="Inter"/>
    </font>
    <font>
      <sz val="10"/>
      <color rgb="FFFFFFFF"/>
      <name val="Inter"/>
    </font>
    <font>
      <b/>
      <sz val="22"/>
      <color rgb="FFFFFFFF"/>
      <name val="Inter"/>
    </font>
    <font>
      <i/>
      <sz val="10"/>
      <color rgb="FFC9D3E8"/>
      <name val="Inter"/>
    </font>
    <font>
      <b/>
      <sz val="18"/>
      <color rgb="FF203764"/>
      <name val="Inter"/>
    </font>
    <font>
      <i/>
      <sz val="8"/>
      <color rgb="FF9CA3AF"/>
      <name val="Arial"/>
      <family val="2"/>
    </font>
    <font>
      <b/>
      <sz val="10"/>
      <color rgb="FF64748B"/>
      <name val="Arial"/>
      <family val="2"/>
    </font>
    <font>
      <sz val="11"/>
      <color rgb="FF203764"/>
      <name val="Inter"/>
    </font>
    <font>
      <b/>
      <sz val="11"/>
      <color rgb="FFFFFF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rgb="FF808080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D9E1F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EA5E9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43F5E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 style="thin">
        <color rgb="FFD1D5D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indexed="64"/>
      </right>
      <top style="thin">
        <color rgb="FFE5E7EB"/>
      </top>
      <bottom style="thin">
        <color rgb="FFE5E7EB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7" fillId="4" borderId="0" applyNumberFormat="0" applyFill="0" applyBorder="0" applyAlignment="0" applyProtection="0">
      <alignment horizontal="right"/>
    </xf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</cellStyleXfs>
  <cellXfs count="22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readingOrder="1"/>
    </xf>
    <xf numFmtId="0" fontId="2" fillId="2" borderId="0" xfId="0" applyFont="1" applyFill="1" applyAlignment="1">
      <alignment horizontal="left" readingOrder="1"/>
    </xf>
    <xf numFmtId="0" fontId="3" fillId="2" borderId="0" xfId="0" applyFont="1" applyFill="1" applyAlignment="1">
      <alignment horizontal="left" readingOrder="1"/>
    </xf>
    <xf numFmtId="164" fontId="0" fillId="2" borderId="0" xfId="0" applyNumberFormat="1" applyFill="1"/>
    <xf numFmtId="0" fontId="4" fillId="2" borderId="0" xfId="0" applyFont="1" applyFill="1" applyAlignment="1">
      <alignment horizontal="left" readingOrder="1"/>
    </xf>
    <xf numFmtId="164" fontId="0" fillId="3" borderId="0" xfId="0" applyNumberFormat="1" applyFill="1"/>
    <xf numFmtId="0" fontId="5" fillId="5" borderId="0" xfId="2" applyFill="1"/>
    <xf numFmtId="172" fontId="6" fillId="5" borderId="0" xfId="2" applyNumberFormat="1" applyFont="1" applyFill="1" applyAlignment="1">
      <alignment horizontal="center"/>
    </xf>
    <xf numFmtId="167" fontId="9" fillId="5" borderId="0" xfId="3" applyNumberFormat="1" applyFont="1" applyFill="1" applyBorder="1" applyAlignment="1">
      <alignment horizontal="right"/>
    </xf>
    <xf numFmtId="0" fontId="9" fillId="5" borderId="0" xfId="2" applyFont="1" applyFill="1" applyAlignment="1">
      <alignment horizontal="left" vertical="center" indent="1"/>
    </xf>
    <xf numFmtId="168" fontId="9" fillId="5" borderId="0" xfId="3" applyNumberFormat="1" applyFont="1" applyFill="1" applyBorder="1" applyAlignment="1">
      <alignment horizontal="center" vertical="center"/>
    </xf>
    <xf numFmtId="0" fontId="6" fillId="5" borderId="0" xfId="2" applyFont="1" applyFill="1"/>
    <xf numFmtId="0" fontId="6" fillId="5" borderId="0" xfId="2" applyFont="1" applyFill="1" applyAlignment="1">
      <alignment horizontal="center"/>
    </xf>
    <xf numFmtId="0" fontId="8" fillId="5" borderId="2" xfId="2" applyFont="1" applyFill="1" applyBorder="1"/>
    <xf numFmtId="172" fontId="6" fillId="5" borderId="2" xfId="2" applyNumberFormat="1" applyFont="1" applyFill="1" applyBorder="1" applyAlignment="1">
      <alignment horizontal="center"/>
    </xf>
    <xf numFmtId="170" fontId="5" fillId="5" borderId="2" xfId="2" applyNumberFormat="1" applyFill="1" applyBorder="1"/>
    <xf numFmtId="169" fontId="5" fillId="5" borderId="0" xfId="2" applyNumberFormat="1" applyFill="1"/>
    <xf numFmtId="0" fontId="8" fillId="5" borderId="0" xfId="2" applyFont="1" applyFill="1"/>
    <xf numFmtId="169" fontId="8" fillId="5" borderId="0" xfId="3" applyNumberFormat="1" applyFont="1" applyFill="1" applyBorder="1" applyAlignment="1">
      <alignment horizontal="center"/>
    </xf>
    <xf numFmtId="170" fontId="5" fillId="5" borderId="0" xfId="2" applyNumberFormat="1" applyFill="1"/>
    <xf numFmtId="0" fontId="8" fillId="5" borderId="0" xfId="2" applyFont="1" applyFill="1" applyAlignment="1">
      <alignment vertical="center"/>
    </xf>
    <xf numFmtId="0" fontId="5" fillId="5" borderId="0" xfId="2" applyFill="1" applyAlignment="1">
      <alignment vertical="center"/>
    </xf>
    <xf numFmtId="0" fontId="6" fillId="5" borderId="0" xfId="2" applyFont="1" applyFill="1" applyAlignment="1">
      <alignment horizontal="left" vertical="center"/>
    </xf>
    <xf numFmtId="167" fontId="10" fillId="5" borderId="0" xfId="3" applyNumberFormat="1" applyFont="1" applyFill="1" applyBorder="1" applyAlignment="1">
      <alignment horizontal="center" vertical="center"/>
    </xf>
    <xf numFmtId="0" fontId="6" fillId="5" borderId="0" xfId="2" applyFont="1" applyFill="1" applyAlignment="1">
      <alignment vertical="center"/>
    </xf>
    <xf numFmtId="0" fontId="6" fillId="5" borderId="2" xfId="2" applyFont="1" applyFill="1" applyBorder="1" applyAlignment="1">
      <alignment horizontal="center"/>
    </xf>
    <xf numFmtId="0" fontId="8" fillId="5" borderId="1" xfId="2" applyFont="1" applyFill="1" applyBorder="1"/>
    <xf numFmtId="172" fontId="8" fillId="5" borderId="0" xfId="2" applyNumberFormat="1" applyFont="1" applyFill="1" applyAlignment="1">
      <alignment horizontal="center"/>
    </xf>
    <xf numFmtId="168" fontId="9" fillId="5" borderId="0" xfId="3" applyNumberFormat="1" applyFont="1" applyFill="1" applyBorder="1" applyAlignment="1">
      <alignment horizontal="center"/>
    </xf>
    <xf numFmtId="0" fontId="10" fillId="5" borderId="0" xfId="2" applyFont="1" applyFill="1" applyAlignment="1">
      <alignment horizontal="left" indent="1"/>
    </xf>
    <xf numFmtId="167" fontId="10" fillId="5" borderId="2" xfId="3" applyNumberFormat="1" applyFont="1" applyFill="1" applyBorder="1" applyAlignment="1">
      <alignment horizontal="center"/>
    </xf>
    <xf numFmtId="9" fontId="0" fillId="5" borderId="0" xfId="4" applyFont="1" applyFill="1" applyBorder="1" applyAlignment="1">
      <alignment horizontal="center"/>
    </xf>
    <xf numFmtId="172" fontId="11" fillId="5" borderId="0" xfId="2" applyNumberFormat="1" applyFont="1" applyFill="1" applyAlignment="1">
      <alignment horizontal="center"/>
    </xf>
    <xf numFmtId="0" fontId="5" fillId="5" borderId="0" xfId="2" applyFill="1" applyAlignment="1">
      <alignment horizontal="center"/>
    </xf>
    <xf numFmtId="5" fontId="6" fillId="5" borderId="0" xfId="3" applyNumberFormat="1" applyFont="1" applyFill="1" applyBorder="1" applyAlignment="1">
      <alignment horizontal="center"/>
    </xf>
    <xf numFmtId="166" fontId="6" fillId="5" borderId="0" xfId="3" applyNumberFormat="1" applyFont="1" applyFill="1" applyBorder="1" applyAlignment="1">
      <alignment horizontal="center"/>
    </xf>
    <xf numFmtId="0" fontId="5" fillId="5" borderId="2" xfId="2" applyFill="1" applyBorder="1" applyAlignment="1">
      <alignment horizontal="center"/>
    </xf>
    <xf numFmtId="166" fontId="8" fillId="5" borderId="2" xfId="3" applyNumberFormat="1" applyFont="1" applyFill="1" applyBorder="1" applyAlignment="1">
      <alignment horizontal="center"/>
    </xf>
    <xf numFmtId="0" fontId="11" fillId="5" borderId="2" xfId="2" applyFont="1" applyFill="1" applyBorder="1" applyAlignment="1">
      <alignment vertical="center"/>
    </xf>
    <xf numFmtId="171" fontId="12" fillId="5" borderId="2" xfId="2" applyNumberFormat="1" applyFont="1" applyFill="1" applyBorder="1" applyAlignment="1">
      <alignment horizontal="center" vertical="center"/>
    </xf>
    <xf numFmtId="165" fontId="12" fillId="5" borderId="2" xfId="2" applyNumberFormat="1" applyFont="1" applyFill="1" applyBorder="1" applyAlignment="1">
      <alignment horizontal="center" vertical="center"/>
    </xf>
    <xf numFmtId="0" fontId="5" fillId="6" borderId="0" xfId="2" applyFill="1"/>
    <xf numFmtId="168" fontId="9" fillId="6" borderId="0" xfId="3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9" fontId="14" fillId="3" borderId="0" xfId="0" applyNumberFormat="1" applyFont="1" applyFill="1" applyAlignment="1">
      <alignment horizontal="center"/>
    </xf>
    <xf numFmtId="173" fontId="12" fillId="5" borderId="2" xfId="2" applyNumberFormat="1" applyFont="1" applyFill="1" applyBorder="1" applyAlignment="1">
      <alignment horizontal="center" vertical="center"/>
    </xf>
    <xf numFmtId="0" fontId="11" fillId="5" borderId="0" xfId="2" applyFont="1" applyFill="1" applyAlignment="1">
      <alignment horizontal="center" vertical="center"/>
    </xf>
    <xf numFmtId="0" fontId="11" fillId="5" borderId="2" xfId="2" applyFont="1" applyFill="1" applyBorder="1" applyAlignment="1">
      <alignment horizontal="center" vertical="center"/>
    </xf>
    <xf numFmtId="0" fontId="12" fillId="5" borderId="0" xfId="2" applyFont="1" applyFill="1" applyAlignment="1">
      <alignment horizontal="center" vertical="center"/>
    </xf>
    <xf numFmtId="0" fontId="8" fillId="5" borderId="0" xfId="2" applyFont="1" applyFill="1" applyAlignment="1">
      <alignment horizontal="center"/>
    </xf>
    <xf numFmtId="174" fontId="16" fillId="5" borderId="0" xfId="1" applyNumberFormat="1" applyFont="1" applyFill="1" applyAlignment="1">
      <alignment horizontal="center"/>
    </xf>
    <xf numFmtId="174" fontId="16" fillId="5" borderId="0" xfId="2" applyNumberFormat="1" applyFont="1" applyFill="1" applyAlignment="1">
      <alignment horizontal="center"/>
    </xf>
    <xf numFmtId="174" fontId="16" fillId="5" borderId="2" xfId="1" applyNumberFormat="1" applyFont="1" applyFill="1" applyBorder="1" applyAlignment="1">
      <alignment horizontal="center"/>
    </xf>
    <xf numFmtId="174" fontId="16" fillId="5" borderId="2" xfId="2" applyNumberFormat="1" applyFont="1" applyFill="1" applyBorder="1" applyAlignment="1">
      <alignment horizontal="center"/>
    </xf>
    <xf numFmtId="0" fontId="16" fillId="5" borderId="0" xfId="2" applyFont="1" applyFill="1" applyAlignment="1">
      <alignment horizontal="center"/>
    </xf>
    <xf numFmtId="174" fontId="17" fillId="5" borderId="0" xfId="2" applyNumberFormat="1" applyFont="1" applyFill="1" applyAlignment="1">
      <alignment horizontal="center"/>
    </xf>
    <xf numFmtId="0" fontId="19" fillId="0" borderId="0" xfId="7" applyFont="1"/>
    <xf numFmtId="0" fontId="19" fillId="7" borderId="3" xfId="7" applyFont="1" applyFill="1" applyBorder="1" applyAlignment="1">
      <alignment horizontal="center" vertical="center" wrapText="1"/>
    </xf>
    <xf numFmtId="0" fontId="19" fillId="7" borderId="4" xfId="7" applyFont="1" applyFill="1" applyBorder="1" applyAlignment="1">
      <alignment horizontal="center" vertical="center" wrapText="1"/>
    </xf>
    <xf numFmtId="0" fontId="19" fillId="7" borderId="5" xfId="7" applyFont="1" applyFill="1" applyBorder="1" applyAlignment="1">
      <alignment horizontal="center" vertical="center" wrapText="1"/>
    </xf>
    <xf numFmtId="0" fontId="20" fillId="8" borderId="0" xfId="7" applyFont="1" applyFill="1" applyAlignment="1">
      <alignment horizontal="center"/>
    </xf>
    <xf numFmtId="0" fontId="18" fillId="0" borderId="0" xfId="7"/>
    <xf numFmtId="175" fontId="18" fillId="0" borderId="0" xfId="7" applyNumberFormat="1"/>
    <xf numFmtId="1" fontId="18" fillId="0" borderId="0" xfId="7" applyNumberFormat="1"/>
    <xf numFmtId="9" fontId="18" fillId="0" borderId="6" xfId="7" applyNumberFormat="1" applyBorder="1" applyAlignment="1">
      <alignment horizontal="center"/>
    </xf>
    <xf numFmtId="9" fontId="18" fillId="0" borderId="7" xfId="7" applyNumberFormat="1" applyBorder="1" applyAlignment="1">
      <alignment horizontal="center"/>
    </xf>
    <xf numFmtId="0" fontId="18" fillId="0" borderId="7" xfId="7" applyBorder="1" applyAlignment="1">
      <alignment wrapText="1"/>
    </xf>
    <xf numFmtId="0" fontId="18" fillId="0" borderId="8" xfId="7" applyBorder="1" applyAlignment="1">
      <alignment wrapText="1"/>
    </xf>
    <xf numFmtId="0" fontId="18" fillId="0" borderId="0" xfId="7" applyAlignment="1">
      <alignment horizontal="center"/>
    </xf>
    <xf numFmtId="0" fontId="21" fillId="0" borderId="7" xfId="7" applyFont="1" applyBorder="1" applyAlignment="1">
      <alignment wrapText="1"/>
    </xf>
    <xf numFmtId="9" fontId="21" fillId="0" borderId="7" xfId="7" applyNumberFormat="1" applyFont="1" applyBorder="1" applyAlignment="1">
      <alignment wrapText="1"/>
    </xf>
    <xf numFmtId="1" fontId="21" fillId="0" borderId="7" xfId="7" applyNumberFormat="1" applyFont="1" applyBorder="1" applyAlignment="1">
      <alignment wrapText="1"/>
    </xf>
    <xf numFmtId="9" fontId="18" fillId="0" borderId="9" xfId="7" applyNumberFormat="1" applyBorder="1" applyAlignment="1">
      <alignment horizontal="center"/>
    </xf>
    <xf numFmtId="9" fontId="18" fillId="0" borderId="10" xfId="7" applyNumberFormat="1" applyBorder="1" applyAlignment="1">
      <alignment horizontal="center"/>
    </xf>
    <xf numFmtId="0" fontId="18" fillId="0" borderId="10" xfId="7" applyBorder="1" applyAlignment="1">
      <alignment wrapText="1"/>
    </xf>
    <xf numFmtId="0" fontId="18" fillId="0" borderId="11" xfId="7" applyBorder="1" applyAlignment="1">
      <alignment wrapText="1"/>
    </xf>
    <xf numFmtId="0" fontId="22" fillId="0" borderId="0" xfId="7" applyFont="1"/>
    <xf numFmtId="0" fontId="19" fillId="0" borderId="13" xfId="7" applyFont="1" applyBorder="1"/>
    <xf numFmtId="0" fontId="19" fillId="0" borderId="1" xfId="7" applyFont="1" applyBorder="1"/>
    <xf numFmtId="0" fontId="19" fillId="0" borderId="14" xfId="7" applyFont="1" applyBorder="1"/>
    <xf numFmtId="174" fontId="22" fillId="0" borderId="15" xfId="1" applyNumberFormat="1" applyFont="1" applyBorder="1"/>
    <xf numFmtId="174" fontId="22" fillId="0" borderId="0" xfId="1" applyNumberFormat="1" applyFont="1" applyBorder="1"/>
    <xf numFmtId="174" fontId="22" fillId="0" borderId="16" xfId="1" applyNumberFormat="1" applyFont="1" applyBorder="1"/>
    <xf numFmtId="0" fontId="18" fillId="0" borderId="15" xfId="7" applyBorder="1"/>
    <xf numFmtId="0" fontId="18" fillId="0" borderId="16" xfId="7" applyBorder="1"/>
    <xf numFmtId="174" fontId="0" fillId="2" borderId="0" xfId="1" applyNumberFormat="1" applyFont="1" applyFill="1" applyAlignment="1">
      <alignment horizontal="center"/>
    </xf>
    <xf numFmtId="0" fontId="21" fillId="0" borderId="8" xfId="7" applyFont="1" applyBorder="1" applyAlignment="1">
      <alignment wrapText="1"/>
    </xf>
    <xf numFmtId="1" fontId="21" fillId="0" borderId="12" xfId="7" applyNumberFormat="1" applyFont="1" applyBorder="1" applyAlignment="1">
      <alignment wrapText="1"/>
    </xf>
    <xf numFmtId="175" fontId="18" fillId="0" borderId="15" xfId="7" applyNumberFormat="1" applyBorder="1"/>
    <xf numFmtId="175" fontId="18" fillId="0" borderId="16" xfId="7" applyNumberFormat="1" applyBorder="1"/>
    <xf numFmtId="9" fontId="21" fillId="0" borderId="17" xfId="7" applyNumberFormat="1" applyFont="1" applyBorder="1" applyAlignment="1">
      <alignment wrapText="1"/>
    </xf>
    <xf numFmtId="9" fontId="21" fillId="0" borderId="18" xfId="7" applyNumberFormat="1" applyFont="1" applyBorder="1" applyAlignment="1">
      <alignment wrapText="1"/>
    </xf>
    <xf numFmtId="9" fontId="18" fillId="0" borderId="12" xfId="7" applyNumberFormat="1" applyBorder="1" applyAlignment="1">
      <alignment horizontal="center"/>
    </xf>
    <xf numFmtId="0" fontId="19" fillId="0" borderId="0" xfId="7" applyFont="1" applyAlignment="1">
      <alignment horizontal="center"/>
    </xf>
    <xf numFmtId="0" fontId="0" fillId="2" borderId="0" xfId="0" applyFill="1" applyAlignment="1">
      <alignment horizontal="center"/>
    </xf>
    <xf numFmtId="0" fontId="22" fillId="0" borderId="0" xfId="7" applyFont="1" applyAlignment="1">
      <alignment horizontal="center"/>
    </xf>
    <xf numFmtId="0" fontId="12" fillId="5" borderId="2" xfId="2" applyFont="1" applyFill="1" applyBorder="1" applyAlignment="1">
      <alignment horizontal="center" vertical="center"/>
    </xf>
    <xf numFmtId="0" fontId="9" fillId="5" borderId="0" xfId="3" applyNumberFormat="1" applyFont="1" applyFill="1" applyBorder="1" applyAlignment="1">
      <alignment horizontal="center" vertical="center"/>
    </xf>
    <xf numFmtId="0" fontId="23" fillId="5" borderId="0" xfId="2" applyFont="1" applyFill="1" applyAlignment="1">
      <alignment horizontal="center"/>
    </xf>
    <xf numFmtId="168" fontId="10" fillId="5" borderId="0" xfId="3" applyNumberFormat="1" applyFont="1" applyFill="1" applyBorder="1" applyAlignment="1">
      <alignment horizontal="center" vertical="center"/>
    </xf>
    <xf numFmtId="0" fontId="23" fillId="5" borderId="0" xfId="2" applyFont="1" applyFill="1"/>
    <xf numFmtId="9" fontId="23" fillId="5" borderId="0" xfId="6" applyFont="1" applyFill="1" applyAlignment="1">
      <alignment horizontal="center"/>
    </xf>
    <xf numFmtId="0" fontId="6" fillId="5" borderId="2" xfId="2" applyFont="1" applyFill="1" applyBorder="1" applyAlignment="1">
      <alignment vertical="center"/>
    </xf>
    <xf numFmtId="174" fontId="18" fillId="0" borderId="0" xfId="1" applyNumberFormat="1" applyFont="1"/>
    <xf numFmtId="164" fontId="23" fillId="5" borderId="0" xfId="6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5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0" xfId="0" applyFill="1"/>
    <xf numFmtId="0" fontId="2" fillId="2" borderId="0" xfId="0" applyFont="1" applyFill="1" applyAlignment="1">
      <alignment horizontal="center" readingOrder="1"/>
    </xf>
    <xf numFmtId="0" fontId="24" fillId="2" borderId="0" xfId="0" applyFont="1" applyFill="1" applyAlignment="1">
      <alignment horizontal="left" readingOrder="1"/>
    </xf>
    <xf numFmtId="0" fontId="25" fillId="2" borderId="0" xfId="0" applyFont="1" applyFill="1" applyAlignment="1">
      <alignment horizontal="left" readingOrder="1"/>
    </xf>
    <xf numFmtId="0" fontId="2" fillId="2" borderId="2" xfId="0" applyFont="1" applyFill="1" applyBorder="1" applyAlignment="1">
      <alignment horizontal="left" readingOrder="1"/>
    </xf>
    <xf numFmtId="0" fontId="0" fillId="3" borderId="2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76" fontId="0" fillId="3" borderId="0" xfId="5" applyNumberFormat="1" applyFont="1" applyFill="1"/>
    <xf numFmtId="176" fontId="6" fillId="3" borderId="0" xfId="5" applyNumberFormat="1" applyFont="1" applyFill="1" applyAlignment="1">
      <alignment horizontal="center"/>
    </xf>
    <xf numFmtId="176" fontId="0" fillId="3" borderId="0" xfId="5" applyNumberFormat="1" applyFont="1" applyFill="1" applyAlignment="1">
      <alignment horizontal="center"/>
    </xf>
    <xf numFmtId="0" fontId="26" fillId="5" borderId="2" xfId="2" applyFont="1" applyFill="1" applyBorder="1" applyAlignment="1">
      <alignment horizontal="center"/>
    </xf>
    <xf numFmtId="0" fontId="8" fillId="5" borderId="2" xfId="2" applyFont="1" applyFill="1" applyBorder="1" applyAlignment="1">
      <alignment horizontal="center"/>
    </xf>
    <xf numFmtId="168" fontId="27" fillId="5" borderId="0" xfId="3" applyNumberFormat="1" applyFont="1" applyFill="1" applyBorder="1" applyAlignment="1">
      <alignment horizontal="center" vertical="center"/>
    </xf>
    <xf numFmtId="174" fontId="17" fillId="5" borderId="2" xfId="2" applyNumberFormat="1" applyFont="1" applyFill="1" applyBorder="1" applyAlignment="1">
      <alignment horizontal="center"/>
    </xf>
    <xf numFmtId="0" fontId="8" fillId="5" borderId="0" xfId="3" applyNumberFormat="1" applyFont="1" applyFill="1" applyBorder="1" applyAlignment="1">
      <alignment horizontal="center" vertical="center"/>
    </xf>
    <xf numFmtId="178" fontId="6" fillId="5" borderId="0" xfId="2" applyNumberFormat="1" applyFont="1" applyFill="1" applyAlignment="1">
      <alignment horizontal="center"/>
    </xf>
    <xf numFmtId="178" fontId="6" fillId="5" borderId="2" xfId="2" applyNumberFormat="1" applyFont="1" applyFill="1" applyBorder="1" applyAlignment="1">
      <alignment horizontal="center"/>
    </xf>
    <xf numFmtId="9" fontId="18" fillId="0" borderId="0" xfId="7" applyNumberFormat="1" applyAlignment="1">
      <alignment wrapText="1"/>
    </xf>
    <xf numFmtId="9" fontId="18" fillId="0" borderId="0" xfId="7" applyNumberFormat="1" applyAlignment="1">
      <alignment horizontal="center"/>
    </xf>
    <xf numFmtId="0" fontId="5" fillId="9" borderId="0" xfId="0" applyFont="1" applyFill="1"/>
    <xf numFmtId="178" fontId="5" fillId="9" borderId="0" xfId="0" applyNumberFormat="1" applyFont="1" applyFill="1"/>
    <xf numFmtId="44" fontId="28" fillId="9" borderId="0" xfId="0" applyNumberFormat="1" applyFont="1" applyFill="1"/>
    <xf numFmtId="174" fontId="5" fillId="9" borderId="0" xfId="0" applyNumberFormat="1" applyFont="1" applyFill="1"/>
    <xf numFmtId="0" fontId="5" fillId="9" borderId="0" xfId="0" applyFont="1" applyFill="1" applyAlignment="1">
      <alignment horizontal="center"/>
    </xf>
    <xf numFmtId="0" fontId="26" fillId="9" borderId="0" xfId="0" applyFont="1" applyFill="1" applyAlignment="1">
      <alignment horizontal="center"/>
    </xf>
    <xf numFmtId="0" fontId="29" fillId="9" borderId="0" xfId="0" applyFont="1" applyFill="1"/>
    <xf numFmtId="0" fontId="5" fillId="10" borderId="0" xfId="0" applyFont="1" applyFill="1"/>
    <xf numFmtId="0" fontId="26" fillId="10" borderId="0" xfId="0" applyFont="1" applyFill="1"/>
    <xf numFmtId="179" fontId="30" fillId="9" borderId="0" xfId="0" applyNumberFormat="1" applyFont="1" applyFill="1"/>
    <xf numFmtId="174" fontId="28" fillId="9" borderId="0" xfId="0" applyNumberFormat="1" applyFont="1" applyFill="1"/>
    <xf numFmtId="0" fontId="5" fillId="9" borderId="0" xfId="5" applyNumberFormat="1" applyFont="1" applyFill="1"/>
    <xf numFmtId="0" fontId="26" fillId="9" borderId="20" xfId="0" applyFont="1" applyFill="1" applyBorder="1"/>
    <xf numFmtId="0" fontId="26" fillId="9" borderId="21" xfId="0" applyFont="1" applyFill="1" applyBorder="1"/>
    <xf numFmtId="0" fontId="5" fillId="9" borderId="21" xfId="0" applyFont="1" applyFill="1" applyBorder="1"/>
    <xf numFmtId="178" fontId="26" fillId="9" borderId="21" xfId="0" applyNumberFormat="1" applyFont="1" applyFill="1" applyBorder="1"/>
    <xf numFmtId="174" fontId="26" fillId="9" borderId="21" xfId="0" applyNumberFormat="1" applyFont="1" applyFill="1" applyBorder="1"/>
    <xf numFmtId="0" fontId="26" fillId="9" borderId="22" xfId="0" applyFont="1" applyFill="1" applyBorder="1"/>
    <xf numFmtId="174" fontId="26" fillId="9" borderId="22" xfId="0" applyNumberFormat="1" applyFont="1" applyFill="1" applyBorder="1"/>
    <xf numFmtId="0" fontId="5" fillId="9" borderId="20" xfId="0" applyFont="1" applyFill="1" applyBorder="1"/>
    <xf numFmtId="0" fontId="5" fillId="9" borderId="20" xfId="0" applyFont="1" applyFill="1" applyBorder="1" applyAlignment="1">
      <alignment horizontal="center"/>
    </xf>
    <xf numFmtId="174" fontId="28" fillId="3" borderId="0" xfId="0" applyNumberFormat="1" applyFont="1" applyFill="1"/>
    <xf numFmtId="174" fontId="28" fillId="3" borderId="0" xfId="0" applyNumberFormat="1" applyFont="1" applyFill="1" applyAlignment="1">
      <alignment horizontal="center"/>
    </xf>
    <xf numFmtId="0" fontId="32" fillId="12" borderId="0" xfId="0" applyFont="1" applyFill="1"/>
    <xf numFmtId="0" fontId="32" fillId="13" borderId="0" xfId="0" applyFont="1" applyFill="1"/>
    <xf numFmtId="0" fontId="32" fillId="14" borderId="0" xfId="0" applyFont="1" applyFill="1"/>
    <xf numFmtId="0" fontId="32" fillId="15" borderId="0" xfId="0" applyFont="1" applyFill="1"/>
    <xf numFmtId="0" fontId="34" fillId="10" borderId="0" xfId="0" applyFont="1" applyFill="1"/>
    <xf numFmtId="0" fontId="31" fillId="10" borderId="0" xfId="0" applyFont="1" applyFill="1"/>
    <xf numFmtId="0" fontId="35" fillId="10" borderId="0" xfId="0" applyFont="1" applyFill="1" applyAlignment="1">
      <alignment horizontal="left" vertical="center"/>
    </xf>
    <xf numFmtId="0" fontId="36" fillId="10" borderId="0" xfId="0" applyFont="1" applyFill="1"/>
    <xf numFmtId="0" fontId="32" fillId="16" borderId="0" xfId="0" applyFont="1" applyFill="1"/>
    <xf numFmtId="0" fontId="33" fillId="16" borderId="0" xfId="0" applyFont="1" applyFill="1" applyAlignment="1">
      <alignment horizontal="center" vertical="center"/>
    </xf>
    <xf numFmtId="180" fontId="37" fillId="16" borderId="0" xfId="0" applyNumberFormat="1" applyFont="1" applyFill="1" applyAlignment="1">
      <alignment horizontal="center" vertical="center"/>
    </xf>
    <xf numFmtId="0" fontId="37" fillId="16" borderId="0" xfId="0" applyFont="1" applyFill="1" applyAlignment="1">
      <alignment horizontal="center" vertical="center"/>
    </xf>
    <xf numFmtId="0" fontId="0" fillId="16" borderId="0" xfId="0" applyFill="1"/>
    <xf numFmtId="0" fontId="38" fillId="9" borderId="0" xfId="0" applyFont="1" applyFill="1"/>
    <xf numFmtId="0" fontId="5" fillId="9" borderId="19" xfId="0" applyFont="1" applyFill="1" applyBorder="1"/>
    <xf numFmtId="0" fontId="0" fillId="0" borderId="19" xfId="0" applyBorder="1"/>
    <xf numFmtId="0" fontId="4" fillId="2" borderId="0" xfId="0" applyFont="1" applyFill="1"/>
    <xf numFmtId="0" fontId="2" fillId="2" borderId="2" xfId="0" applyFont="1" applyFill="1" applyBorder="1" applyAlignment="1">
      <alignment horizontal="left"/>
    </xf>
    <xf numFmtId="0" fontId="0" fillId="3" borderId="0" xfId="5" applyNumberFormat="1" applyFont="1" applyFill="1" applyAlignment="1">
      <alignment horizontal="center"/>
    </xf>
    <xf numFmtId="0" fontId="0" fillId="3" borderId="2" xfId="5" applyNumberFormat="1" applyFont="1" applyFill="1" applyBorder="1" applyAlignment="1">
      <alignment horizontal="center"/>
    </xf>
    <xf numFmtId="0" fontId="32" fillId="17" borderId="0" xfId="0" applyFont="1" applyFill="1"/>
    <xf numFmtId="0" fontId="39" fillId="9" borderId="0" xfId="0" applyFont="1" applyFill="1"/>
    <xf numFmtId="9" fontId="5" fillId="9" borderId="0" xfId="0" applyNumberFormat="1" applyFont="1" applyFill="1"/>
    <xf numFmtId="0" fontId="40" fillId="9" borderId="0" xfId="0" applyFont="1" applyFill="1"/>
    <xf numFmtId="9" fontId="40" fillId="9" borderId="0" xfId="0" applyNumberFormat="1" applyFont="1" applyFill="1"/>
    <xf numFmtId="0" fontId="0" fillId="0" borderId="0" xfId="0" quotePrefix="1"/>
    <xf numFmtId="0" fontId="2" fillId="0" borderId="0" xfId="0" applyFont="1"/>
    <xf numFmtId="0" fontId="44" fillId="0" borderId="0" xfId="0" applyFont="1"/>
    <xf numFmtId="180" fontId="0" fillId="0" borderId="0" xfId="0" applyNumberFormat="1"/>
    <xf numFmtId="181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0" fontId="41" fillId="18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center"/>
    </xf>
    <xf numFmtId="0" fontId="45" fillId="0" borderId="0" xfId="0" applyFont="1"/>
    <xf numFmtId="0" fontId="0" fillId="19" borderId="0" xfId="0" applyFill="1" applyAlignment="1">
      <alignment horizontal="center"/>
    </xf>
    <xf numFmtId="0" fontId="0" fillId="19" borderId="0" xfId="0" applyFill="1"/>
    <xf numFmtId="0" fontId="45" fillId="19" borderId="0" xfId="0" applyFont="1" applyFill="1"/>
    <xf numFmtId="180" fontId="0" fillId="19" borderId="0" xfId="0" applyNumberFormat="1" applyFill="1"/>
    <xf numFmtId="0" fontId="0" fillId="19" borderId="0" xfId="0" applyFill="1" applyAlignment="1">
      <alignment wrapText="1"/>
    </xf>
    <xf numFmtId="184" fontId="0" fillId="19" borderId="0" xfId="0" applyNumberFormat="1" applyFill="1"/>
    <xf numFmtId="0" fontId="0" fillId="19" borderId="0" xfId="0" quotePrefix="1" applyFill="1" applyAlignment="1">
      <alignment wrapText="1"/>
    </xf>
    <xf numFmtId="185" fontId="0" fillId="19" borderId="0" xfId="0" applyNumberFormat="1" applyFill="1"/>
    <xf numFmtId="180" fontId="0" fillId="20" borderId="0" xfId="0" applyNumberFormat="1" applyFill="1"/>
    <xf numFmtId="182" fontId="0" fillId="20" borderId="0" xfId="0" applyNumberFormat="1" applyFill="1"/>
    <xf numFmtId="183" fontId="0" fillId="20" borderId="0" xfId="0" applyNumberFormat="1" applyFill="1"/>
    <xf numFmtId="184" fontId="0" fillId="20" borderId="0" xfId="0" applyNumberFormat="1" applyFill="1"/>
    <xf numFmtId="185" fontId="0" fillId="20" borderId="0" xfId="0" applyNumberFormat="1" applyFill="1"/>
    <xf numFmtId="181" fontId="0" fillId="20" borderId="0" xfId="0" applyNumberFormat="1" applyFill="1"/>
    <xf numFmtId="0" fontId="46" fillId="9" borderId="0" xfId="0" applyFont="1" applyFill="1"/>
    <xf numFmtId="175" fontId="0" fillId="0" borderId="0" xfId="0" applyNumberFormat="1"/>
    <xf numFmtId="186" fontId="0" fillId="0" borderId="0" xfId="0" applyNumberFormat="1"/>
    <xf numFmtId="187" fontId="0" fillId="0" borderId="0" xfId="0" applyNumberFormat="1"/>
    <xf numFmtId="0" fontId="0" fillId="3" borderId="0" xfId="5" applyNumberFormat="1" applyFont="1" applyFill="1" applyBorder="1" applyAlignment="1">
      <alignment horizontal="center"/>
    </xf>
    <xf numFmtId="176" fontId="2" fillId="3" borderId="0" xfId="0" applyNumberFormat="1" applyFont="1" applyFill="1" applyAlignment="1">
      <alignment horizontal="center"/>
    </xf>
    <xf numFmtId="174" fontId="16" fillId="5" borderId="0" xfId="1" applyNumberFormat="1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26" fillId="5" borderId="0" xfId="2" applyFont="1" applyFill="1" applyAlignment="1">
      <alignment horizontal="center"/>
    </xf>
    <xf numFmtId="165" fontId="12" fillId="5" borderId="0" xfId="2" applyNumberFormat="1" applyFont="1" applyFill="1" applyAlignment="1">
      <alignment horizontal="center" vertical="center"/>
    </xf>
    <xf numFmtId="173" fontId="12" fillId="5" borderId="0" xfId="2" applyNumberFormat="1" applyFont="1" applyFill="1" applyAlignment="1">
      <alignment horizontal="center" vertical="center"/>
    </xf>
    <xf numFmtId="174" fontId="26" fillId="5" borderId="0" xfId="2" applyNumberFormat="1" applyFont="1" applyFill="1" applyAlignment="1">
      <alignment horizontal="center"/>
    </xf>
    <xf numFmtId="0" fontId="26" fillId="9" borderId="0" xfId="0" applyFont="1" applyFill="1"/>
    <xf numFmtId="178" fontId="26" fillId="9" borderId="0" xfId="0" applyNumberFormat="1" applyFont="1" applyFill="1"/>
    <xf numFmtId="174" fontId="26" fillId="9" borderId="0" xfId="0" applyNumberFormat="1" applyFont="1" applyFill="1"/>
    <xf numFmtId="9" fontId="5" fillId="9" borderId="0" xfId="6" applyFont="1" applyFill="1"/>
    <xf numFmtId="0" fontId="33" fillId="11" borderId="0" xfId="0" applyFont="1" applyFill="1" applyAlignment="1">
      <alignment horizontal="center" vertical="center"/>
    </xf>
    <xf numFmtId="9" fontId="37" fillId="11" borderId="0" xfId="0" applyNumberFormat="1" applyFont="1" applyFill="1" applyAlignment="1">
      <alignment horizontal="center" vertical="center"/>
    </xf>
    <xf numFmtId="0" fontId="0" fillId="0" borderId="0" xfId="0"/>
    <xf numFmtId="180" fontId="37" fillId="11" borderId="0" xfId="0" applyNumberFormat="1" applyFont="1" applyFill="1" applyAlignment="1">
      <alignment horizontal="center" vertical="center"/>
    </xf>
    <xf numFmtId="175" fontId="37" fillId="11" borderId="0" xfId="0" applyNumberFormat="1" applyFont="1" applyFill="1" applyAlignment="1">
      <alignment horizontal="center" vertical="center"/>
    </xf>
    <xf numFmtId="0" fontId="37" fillId="11" borderId="0" xfId="0" applyFont="1" applyFill="1" applyAlignment="1">
      <alignment horizontal="center" vertical="center"/>
    </xf>
  </cellXfs>
  <cellStyles count="8">
    <cellStyle name="Comma" xfId="5" builtinId="3"/>
    <cellStyle name="Currency" xfId="1" builtinId="4"/>
    <cellStyle name="DataOutput" xfId="3" xr:uid="{7A2E1CB8-BE86-4955-8C5C-C5FC0F26C461}"/>
    <cellStyle name="Normal" xfId="0" builtinId="0"/>
    <cellStyle name="Normal 2" xfId="2" xr:uid="{996EF83F-390B-4225-81B6-1D0332B04065}"/>
    <cellStyle name="Normal 3" xfId="7" xr:uid="{70EC9EB6-1A36-4192-8A4D-53ED445F6057}"/>
    <cellStyle name="Percent" xfId="6" builtinId="5"/>
    <cellStyle name="Percent 2" xfId="4" xr:uid="{695B23A4-D54D-4FFE-88F4-864A3A16BA23}"/>
  </cellStyles>
  <dxfs count="6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0066"/>
      <color rgb="FF0C02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1.xml"/><Relationship Id="rId68" Type="http://schemas.openxmlformats.org/officeDocument/2006/relationships/externalLink" Target="externalLinks/externalLink56.xml"/><Relationship Id="rId84" Type="http://schemas.openxmlformats.org/officeDocument/2006/relationships/externalLink" Target="externalLinks/externalLink72.xml"/><Relationship Id="rId89" Type="http://schemas.openxmlformats.org/officeDocument/2006/relationships/externalLink" Target="externalLinks/externalLink77.xml"/><Relationship Id="rId16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74" Type="http://schemas.openxmlformats.org/officeDocument/2006/relationships/externalLink" Target="externalLinks/externalLink62.xml"/><Relationship Id="rId79" Type="http://schemas.openxmlformats.org/officeDocument/2006/relationships/externalLink" Target="externalLinks/externalLink67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8.xml"/><Relationship Id="rId95" Type="http://schemas.openxmlformats.org/officeDocument/2006/relationships/styles" Target="styles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64" Type="http://schemas.openxmlformats.org/officeDocument/2006/relationships/externalLink" Target="externalLinks/externalLink52.xml"/><Relationship Id="rId69" Type="http://schemas.openxmlformats.org/officeDocument/2006/relationships/externalLink" Target="externalLinks/externalLink57.xml"/><Relationship Id="rId80" Type="http://schemas.openxmlformats.org/officeDocument/2006/relationships/externalLink" Target="externalLinks/externalLink68.xml"/><Relationship Id="rId85" Type="http://schemas.openxmlformats.org/officeDocument/2006/relationships/externalLink" Target="externalLinks/externalLink7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externalLink" Target="externalLinks/externalLink55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externalLink" Target="externalLinks/externalLink50.xml"/><Relationship Id="rId70" Type="http://schemas.openxmlformats.org/officeDocument/2006/relationships/externalLink" Target="externalLinks/externalLink58.xml"/><Relationship Id="rId75" Type="http://schemas.openxmlformats.org/officeDocument/2006/relationships/externalLink" Target="externalLinks/externalLink63.xml"/><Relationship Id="rId83" Type="http://schemas.openxmlformats.org/officeDocument/2006/relationships/externalLink" Target="externalLinks/externalLink71.xml"/><Relationship Id="rId88" Type="http://schemas.openxmlformats.org/officeDocument/2006/relationships/externalLink" Target="externalLinks/externalLink76.xml"/><Relationship Id="rId91" Type="http://schemas.openxmlformats.org/officeDocument/2006/relationships/externalLink" Target="externalLinks/externalLink79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73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6.xml"/><Relationship Id="rId81" Type="http://schemas.openxmlformats.org/officeDocument/2006/relationships/externalLink" Target="externalLinks/externalLink69.xml"/><Relationship Id="rId86" Type="http://schemas.openxmlformats.org/officeDocument/2006/relationships/externalLink" Target="externalLinks/externalLink74.xml"/><Relationship Id="rId94" Type="http://schemas.openxmlformats.org/officeDocument/2006/relationships/theme" Target="theme/theme1.xml"/><Relationship Id="rId99" Type="http://schemas.microsoft.com/office/2017/06/relationships/rdRichValueStructure" Target="richData/rdrichvaluestructure.xml"/><Relationship Id="rId10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97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9.xml"/><Relationship Id="rId92" Type="http://schemas.openxmlformats.org/officeDocument/2006/relationships/externalLink" Target="externalLinks/externalLink8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Relationship Id="rId87" Type="http://schemas.openxmlformats.org/officeDocument/2006/relationships/externalLink" Target="externalLinks/externalLink75.xml"/><Relationship Id="rId61" Type="http://schemas.openxmlformats.org/officeDocument/2006/relationships/externalLink" Target="externalLinks/externalLink49.xml"/><Relationship Id="rId82" Type="http://schemas.openxmlformats.org/officeDocument/2006/relationships/externalLink" Target="externalLinks/externalLink70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44.xml"/><Relationship Id="rId77" Type="http://schemas.openxmlformats.org/officeDocument/2006/relationships/externalLink" Target="externalLinks/externalLink65.xml"/><Relationship Id="rId100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93" Type="http://schemas.openxmlformats.org/officeDocument/2006/relationships/externalLink" Target="externalLinks/externalLink81.xml"/><Relationship Id="rId98" Type="http://schemas.microsoft.com/office/2017/06/relationships/rdRichValue" Target="richData/rdrichvalue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Total Revenue ($) — CAGR 92.6% (Yr1→Yr5)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03764"/>
            </a:solidFill>
            <a:ln>
              <a:solidFill>
                <a:srgbClr val="203764"/>
              </a:solidFill>
              <a:prstDash val="solid"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037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0EA5E9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cat>
            <c:strRef>
              <c:f>Dashboard!$C$66:$G$66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Dashboard!$C$67:$G$67</c:f>
              <c:numCache>
                <c:formatCode>General</c:formatCode>
                <c:ptCount val="5"/>
                <c:pt idx="0">
                  <c:v>80000</c:v>
                </c:pt>
                <c:pt idx="1">
                  <c:v>100000</c:v>
                </c:pt>
                <c:pt idx="2">
                  <c:v>135000</c:v>
                </c:pt>
                <c:pt idx="3">
                  <c:v>168750</c:v>
                </c:pt>
                <c:pt idx="4">
                  <c:v>194062.5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8-4F5E-8C07-1115AF722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571887"/>
        <c:axId val="510576687"/>
      </c:barChart>
      <c:catAx>
        <c:axId val="51057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6687"/>
        <c:crosses val="autoZero"/>
        <c:auto val="1"/>
        <c:lblAlgn val="ctr"/>
        <c:lblOffset val="100"/>
        <c:noMultiLvlLbl val="0"/>
      </c:catAx>
      <c:valAx>
        <c:axId val="51057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188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Software ARR ($) — CAGR 99.2% (Yr1→Yr5)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Dashboard!$B$74</c:f>
              <c:strCache>
                <c:ptCount val="1"/>
                <c:pt idx="0">
                  <c:v>Software ARR</c:v>
                </c:pt>
              </c:strCache>
            </c:strRef>
          </c:tx>
          <c:spPr>
            <a:solidFill>
              <a:srgbClr val="203764"/>
            </a:solidFill>
            <a:ln>
              <a:solidFill>
                <a:srgbClr val="203764"/>
              </a:solidFill>
              <a:prstDash val="solid"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037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0EA5E9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cat>
            <c:strRef>
              <c:f>Dashboard!$C$73:$G$73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Dashboard!$C$74:$G$74</c:f>
              <c:numCache>
                <c:formatCode>General</c:formatCode>
                <c:ptCount val="5"/>
                <c:pt idx="0">
                  <c:v>80000</c:v>
                </c:pt>
                <c:pt idx="1">
                  <c:v>100000</c:v>
                </c:pt>
                <c:pt idx="2">
                  <c:v>135000</c:v>
                </c:pt>
                <c:pt idx="3">
                  <c:v>168750</c:v>
                </c:pt>
                <c:pt idx="4">
                  <c:v>194062.5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C-4589-B225-61FF38506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882287"/>
        <c:axId val="552882767"/>
      </c:barChart>
      <c:catAx>
        <c:axId val="55288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82767"/>
        <c:crosses val="autoZero"/>
        <c:auto val="1"/>
        <c:lblAlgn val="ctr"/>
        <c:lblOffset val="100"/>
        <c:noMultiLvlLbl val="0"/>
      </c:catAx>
      <c:valAx>
        <c:axId val="55288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8228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Revenue by Customer ($,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Dashboard!$B$81</c:f>
              <c:strCache>
                <c:ptCount val="1"/>
                <c:pt idx="0">
                  <c:v>Hungry AF</c:v>
                </c:pt>
              </c:strCache>
            </c:strRef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68%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C56-4E46-9084-A160D8F9855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C56-4E46-9084-A160D8F9855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C56-4E46-9084-A160D8F9855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C56-4E46-9084-A160D8F9855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C56-4E46-9084-A160D8F9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Dashboard!$C$81:$G$81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67500</c:v>
                </c:pt>
                <c:pt idx="3">
                  <c:v>84375</c:v>
                </c:pt>
                <c:pt idx="4">
                  <c:v>97031.249999999985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6-4E46-9084-A160D8F9855A}"/>
            </c:ext>
          </c:extLst>
        </c:ser>
        <c:ser>
          <c:idx val="1"/>
          <c:order val="1"/>
          <c:tx>
            <c:strRef>
              <c:f>Dashboard!$B$82</c:f>
              <c:strCache>
                <c:ptCount val="1"/>
                <c:pt idx="0">
                  <c:v>BULO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25%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C56-4E46-9084-A160D8F9855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C56-4E46-9084-A160D8F9855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C56-4E46-9084-A160D8F9855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C56-4E46-9084-A160D8F9855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C56-4E46-9084-A160D8F9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Dashboard!$C$82:$G$82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67500</c:v>
                </c:pt>
                <c:pt idx="3">
                  <c:v>84375</c:v>
                </c:pt>
                <c:pt idx="4">
                  <c:v>97031.25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56-4E46-9084-A160D8F9855A}"/>
            </c:ext>
          </c:extLst>
        </c:ser>
        <c:ser>
          <c:idx val="2"/>
          <c:order val="2"/>
          <c:tx>
            <c:strRef>
              <c:f>Dashboard!$B$83</c:f>
              <c:strCache>
                <c:ptCount val="1"/>
              </c:strCache>
            </c:strRef>
          </c:tx>
          <c:spPr>
            <a:solidFill>
              <a:srgbClr val="F43F5E"/>
            </a:solidFill>
            <a:ln>
              <a:noFill/>
            </a:ln>
            <a:effectLst/>
          </c:spPr>
          <c:invertIfNegative val="0"/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Dashboard!$C$83:$G$83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56-4E46-9084-A160D8F9855A}"/>
            </c:ext>
          </c:extLst>
        </c:ser>
        <c:ser>
          <c:idx val="3"/>
          <c:order val="3"/>
          <c:tx>
            <c:strRef>
              <c:f>Dashboard!$B$84</c:f>
              <c:strCache>
                <c:ptCount val="1"/>
              </c:strCache>
            </c:strRef>
          </c:tx>
          <c:spPr>
            <a:solidFill>
              <a:srgbClr val="8B5CF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C56-4E46-9084-A160D8F9855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C56-4E46-9084-A160D8F9855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C56-4E46-9084-A160D8F9855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C56-4E46-9084-A160D8F9855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FC56-4E46-9084-A160D8F9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Dashboard!$C$84:$G$84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56-4E46-9084-A160D8F9855A}"/>
            </c:ext>
          </c:extLst>
        </c:ser>
        <c:ser>
          <c:idx val="4"/>
          <c:order val="4"/>
          <c:tx>
            <c:strRef>
              <c:f>Dashboard!$B$85</c:f>
              <c:strCache>
                <c:ptCount val="1"/>
              </c:strCache>
            </c:strRef>
          </c:tx>
          <c:spPr>
            <a:solidFill>
              <a:srgbClr val="F59E0B"/>
            </a:solidFill>
            <a:ln>
              <a:noFill/>
            </a:ln>
            <a:effectLst/>
          </c:spPr>
          <c:invertIfNegative val="0"/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Dashboard!$C$85:$G$85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56-4E46-9084-A160D8F9855A}"/>
            </c:ext>
          </c:extLst>
        </c:ser>
        <c:ser>
          <c:idx val="5"/>
          <c:order val="5"/>
          <c:tx>
            <c:strRef>
              <c:f>Dashboard!$B$86</c:f>
              <c:strCache>
                <c:ptCount val="1"/>
              </c:strCache>
            </c:strRef>
          </c:tx>
          <c:spPr>
            <a:solidFill>
              <a:srgbClr val="06B6D4"/>
            </a:solidFill>
            <a:ln>
              <a:noFill/>
            </a:ln>
            <a:effectLst/>
          </c:spPr>
          <c:invertIfNegative val="0"/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Dashboard!$C$86:$G$86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56-4E46-9084-A160D8F98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399951"/>
        <c:axId val="518396591"/>
      </c:barChart>
      <c:catAx>
        <c:axId val="51839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6591"/>
        <c:crosses val="autoZero"/>
        <c:auto val="1"/>
        <c:lblAlgn val="ctr"/>
        <c:lblOffset val="100"/>
        <c:noMultiLvlLbl val="0"/>
      </c:catAx>
      <c:valAx>
        <c:axId val="5183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995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Inter"/>
              <a:ea typeface="Inter"/>
              <a:cs typeface="Inter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Revenue by Product ($,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Dashboard!$J$67</c:f>
              <c:strCache>
                <c:ptCount val="1"/>
                <c:pt idx="0">
                  <c:v>Big MAC</c:v>
                </c:pt>
              </c:strCache>
            </c:strRef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56%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C50-4A45-B759-D7C745B25D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C50-4A45-B759-D7C745B25D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CC50-4A45-B759-D7C745B25D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CC50-4A45-B759-D7C745B25D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CC50-4A45-B759-D7C745B25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Dashboard!$K$67:$O$67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67500</c:v>
                </c:pt>
                <c:pt idx="3">
                  <c:v>84375</c:v>
                </c:pt>
                <c:pt idx="4">
                  <c:v>97031.249999999985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0-4A45-B759-D7C745B25D60}"/>
            </c:ext>
          </c:extLst>
        </c:ser>
        <c:ser>
          <c:idx val="1"/>
          <c:order val="1"/>
          <c:tx>
            <c:strRef>
              <c:f>Dashboard!$J$68</c:f>
              <c:strCache>
                <c:ptCount val="1"/>
                <c:pt idx="0">
                  <c:v>MCMC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Dashboard!$K$68:$O$68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67500</c:v>
                </c:pt>
                <c:pt idx="3">
                  <c:v>84375</c:v>
                </c:pt>
                <c:pt idx="4">
                  <c:v>97031.25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0-4A45-B759-D7C745B25D60}"/>
            </c:ext>
          </c:extLst>
        </c:ser>
        <c:ser>
          <c:idx val="2"/>
          <c:order val="2"/>
          <c:tx>
            <c:strRef>
              <c:f>Dashboard!$J$69</c:f>
              <c:strCache>
                <c:ptCount val="1"/>
              </c:strCache>
            </c:strRef>
          </c:tx>
          <c:spPr>
            <a:solidFill>
              <a:srgbClr val="F43F5E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Dashboard!$K$69:$O$69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50-4A45-B759-D7C745B25D60}"/>
            </c:ext>
          </c:extLst>
        </c:ser>
        <c:ser>
          <c:idx val="3"/>
          <c:order val="3"/>
          <c:tx>
            <c:strRef>
              <c:f>Dashboard!$J$70</c:f>
              <c:strCache>
                <c:ptCount val="1"/>
              </c:strCache>
            </c:strRef>
          </c:tx>
          <c:spPr>
            <a:solidFill>
              <a:srgbClr val="8B5CF6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Dashboard!$K$70:$O$70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50-4A45-B759-D7C745B25D60}"/>
            </c:ext>
          </c:extLst>
        </c:ser>
        <c:ser>
          <c:idx val="4"/>
          <c:order val="4"/>
          <c:tx>
            <c:strRef>
              <c:f>Dashboard!$J$71</c:f>
              <c:strCache>
                <c:ptCount val="1"/>
              </c:strCache>
            </c:strRef>
          </c:tx>
          <c:spPr>
            <a:solidFill>
              <a:srgbClr val="F59E0B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Dashboard!$K$71:$O$71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50-4A45-B759-D7C745B25D60}"/>
            </c:ext>
          </c:extLst>
        </c:ser>
        <c:ser>
          <c:idx val="5"/>
          <c:order val="5"/>
          <c:tx>
            <c:strRef>
              <c:f>Dashboard!$J$72</c:f>
              <c:strCache>
                <c:ptCount val="1"/>
              </c:strCache>
            </c:strRef>
          </c:tx>
          <c:spPr>
            <a:solidFill>
              <a:srgbClr val="06B6D4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Dashboard!$K$72:$O$72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50-4A45-B759-D7C745B25D60}"/>
            </c:ext>
          </c:extLst>
        </c:ser>
        <c:ser>
          <c:idx val="6"/>
          <c:order val="6"/>
          <c:tx>
            <c:strRef>
              <c:f>Dashboard!$J$73</c:f>
              <c:strCache>
                <c:ptCount val="1"/>
              </c:strCache>
            </c:strRef>
          </c:tx>
          <c:spPr>
            <a:solidFill>
              <a:srgbClr val="EC489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CC50-4A45-B759-D7C745B25D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CC50-4A45-B759-D7C745B25D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CC50-4A45-B759-D7C745B25D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CC50-4A45-B759-D7C745B25D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CC50-4A45-B759-D7C745B25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Dashboard!$K$73:$O$73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50-4A45-B759-D7C745B25D60}"/>
            </c:ext>
          </c:extLst>
        </c:ser>
        <c:ser>
          <c:idx val="7"/>
          <c:order val="7"/>
          <c:tx>
            <c:strRef>
              <c:f>Dashboard!$J$74</c:f>
              <c:strCache>
                <c:ptCount val="1"/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CC50-4A45-B759-D7C745B25D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CC50-4A45-B759-D7C745B25D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CC50-4A45-B759-D7C745B25D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CC50-4A45-B759-D7C745B25D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CC50-4A45-B759-D7C745B25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Dashboard!$K$74:$O$74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50-4A45-B759-D7C745B25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398991"/>
        <c:axId val="518393231"/>
      </c:barChart>
      <c:catAx>
        <c:axId val="51839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3231"/>
        <c:crosses val="autoZero"/>
        <c:auto val="1"/>
        <c:lblAlgn val="ctr"/>
        <c:lblOffset val="100"/>
        <c:noMultiLvlLbl val="0"/>
      </c:catAx>
      <c:valAx>
        <c:axId val="51839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899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Inter"/>
              <a:ea typeface="Inter"/>
              <a:cs typeface="Inter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Revenue by Territory ($,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Dashboard!$J$91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8E9-4814-91A5-8A27A661A0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8E9-4814-91A5-8A27A661A0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8E9-4814-91A5-8A27A661A0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8E9-4814-91A5-8A27A661A0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8E9-4814-91A5-8A27A661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Dashboard!$K$90:$O$90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Dashboard!$K$91:$O$91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67500</c:v>
                </c:pt>
                <c:pt idx="3">
                  <c:v>84375</c:v>
                </c:pt>
                <c:pt idx="4">
                  <c:v>97031.249999999985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9-4814-91A5-8A27A661A060}"/>
            </c:ext>
          </c:extLst>
        </c:ser>
        <c:ser>
          <c:idx val="1"/>
          <c:order val="1"/>
          <c:tx>
            <c:strRef>
              <c:f>Dashboard!$J$92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8E9-4814-91A5-8A27A661A0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8E9-4814-91A5-8A27A661A0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8E9-4814-91A5-8A27A661A0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28E9-4814-91A5-8A27A661A0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28E9-4814-91A5-8A27A661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Dashboard!$K$90:$O$90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Dashboard!$K$92:$O$92</c:f>
              <c:numCache>
                <c:formatCode>General</c:formatCode>
                <c:ptCount val="5"/>
                <c:pt idx="0">
                  <c:v>40000</c:v>
                </c:pt>
                <c:pt idx="1">
                  <c:v>50000</c:v>
                </c:pt>
                <c:pt idx="2">
                  <c:v>67500</c:v>
                </c:pt>
                <c:pt idx="3">
                  <c:v>84375</c:v>
                </c:pt>
                <c:pt idx="4">
                  <c:v>97031.25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9-4814-91A5-8A27A661A060}"/>
            </c:ext>
          </c:extLst>
        </c:ser>
        <c:ser>
          <c:idx val="2"/>
          <c:order val="2"/>
          <c:tx>
            <c:strRef>
              <c:f>Dashboard!$J$93</c:f>
              <c:strCache>
                <c:ptCount val="1"/>
              </c:strCache>
            </c:strRef>
          </c:tx>
          <c:spPr>
            <a:solidFill>
              <a:srgbClr val="F43F5E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28E9-4814-91A5-8A27A661A0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28E9-4814-91A5-8A27A661A0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28E9-4814-91A5-8A27A661A0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28E9-4814-91A5-8A27A661A0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28E9-4814-91A5-8A27A661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Dashboard!$K$90:$O$90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Dashboard!$K$93:$O$93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E9-4814-91A5-8A27A661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416271"/>
        <c:axId val="518416751"/>
      </c:barChart>
      <c:catAx>
        <c:axId val="51841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16751"/>
        <c:crosses val="autoZero"/>
        <c:auto val="1"/>
        <c:lblAlgn val="ctr"/>
        <c:lblOffset val="100"/>
        <c:noMultiLvlLbl val="0"/>
      </c:catAx>
      <c:valAx>
        <c:axId val="51841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1627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Inter"/>
              <a:ea typeface="Inter"/>
              <a:cs typeface="Inter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GM.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Dashboard!$A$136</c:f>
              <c:strCache>
                <c:ptCount val="1"/>
                <c:pt idx="0">
                  <c:v>Software / SaaS</c:v>
                </c:pt>
              </c:strCache>
            </c:strRef>
          </c:tx>
          <c:spPr>
            <a:ln w="28575" cap="rnd">
              <a:solidFill>
                <a:srgbClr val="F59E0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59E0B"/>
              </a:solidFill>
              <a:ln w="9525">
                <a:solidFill>
                  <a:srgbClr val="F59E0B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Dashboard!$B$136:$F$136</c:f>
              <c:numCache>
                <c:formatCode>0%</c:formatCode>
                <c:ptCount val="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7-47F1-BDE0-6DC0080A1C53}"/>
            </c:ext>
          </c:extLst>
        </c:ser>
        <c:ser>
          <c:idx val="1"/>
          <c:order val="1"/>
          <c:tx>
            <c:strRef>
              <c:f>Dashboard!$A$137</c:f>
              <c:strCache>
                <c:ptCount val="1"/>
                <c:pt idx="0">
                  <c:v>Hardware</c:v>
                </c:pt>
              </c:strCache>
            </c:strRef>
          </c:tx>
          <c:spPr>
            <a:ln w="28575" cap="rnd">
              <a:solidFill>
                <a:srgbClr val="10B98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0B981"/>
              </a:solidFill>
              <a:ln w="9525">
                <a:solidFill>
                  <a:srgbClr val="10B981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Dashboard!$B$137:$F$137</c:f>
              <c:numCache>
                <c:formatCode>0%</c:formatCode>
                <c:ptCount val="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0.24999999999999997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7-47F1-BDE0-6DC0080A1C53}"/>
            </c:ext>
          </c:extLst>
        </c:ser>
        <c:ser>
          <c:idx val="2"/>
          <c:order val="2"/>
          <c:tx>
            <c:strRef>
              <c:f>Dashboard!$A$138</c:f>
              <c:strCache>
                <c:ptCount val="1"/>
                <c:pt idx="0">
                  <c:v>Usage-Based Revenue</c:v>
                </c:pt>
              </c:strCache>
            </c:strRef>
          </c:tx>
          <c:spPr>
            <a:ln w="28575" cap="rnd">
              <a:solidFill>
                <a:srgbClr val="94A3B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4A3B8"/>
              </a:solidFill>
              <a:ln w="9525">
                <a:solidFill>
                  <a:srgbClr val="94A3B8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Dashboard!$B$138:$F$138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7-47F1-BDE0-6DC0080A1C53}"/>
            </c:ext>
          </c:extLst>
        </c:ser>
        <c:ser>
          <c:idx val="3"/>
          <c:order val="3"/>
          <c:tx>
            <c:strRef>
              <c:f>Dashboard!$A$139</c:f>
              <c:strCache>
                <c:ptCount val="1"/>
                <c:pt idx="0">
                  <c:v>Maintenance &amp; Support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03764"/>
              </a:solidFill>
              <a:ln w="9525">
                <a:solidFill>
                  <a:srgbClr val="203764"/>
                </a:solidFill>
                <a:prstDash val="solid"/>
              </a:ln>
              <a:effectLst/>
            </c:spPr>
          </c:marker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Dashboard!$B$139:$F$139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37-47F1-BDE0-6DC0080A1C53}"/>
            </c:ext>
          </c:extLst>
        </c:ser>
        <c:ser>
          <c:idx val="4"/>
          <c:order val="4"/>
          <c:tx>
            <c:strRef>
              <c:f>Dashboard!$A$140</c:f>
              <c:strCache>
                <c:ptCount val="1"/>
                <c:pt idx="0">
                  <c:v>Professional Services / NRE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Dashboard!$B$140:$F$140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2-4FA6-A6EF-08564E29FC6A}"/>
            </c:ext>
          </c:extLst>
        </c:ser>
        <c:ser>
          <c:idx val="5"/>
          <c:order val="5"/>
          <c:tx>
            <c:strRef>
              <c:f>Dashboard!$A$141</c:f>
              <c:strCache>
                <c:ptCount val="1"/>
                <c:pt idx="0">
                  <c:v>POC / Pilot Revenue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Dashboard!$B$141:$F$141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2-4FA6-A6EF-08564E29FC6A}"/>
            </c:ext>
          </c:extLst>
        </c:ser>
        <c:ser>
          <c:idx val="6"/>
          <c:order val="6"/>
          <c:tx>
            <c:strRef>
              <c:f>Dashboard!$A$142</c:f>
              <c:strCache>
                <c:ptCount val="1"/>
                <c:pt idx="0">
                  <c:v>Installation &amp; Training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Dashboard!$B$142:$F$142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12-4FA6-A6EF-08564E29FC6A}"/>
            </c:ext>
          </c:extLst>
        </c:ser>
        <c:ser>
          <c:idx val="7"/>
          <c:order val="7"/>
          <c:tx>
            <c:strRef>
              <c:f>Dashboard!$A$143</c:f>
              <c:strCache>
                <c:ptCount val="1"/>
                <c:pt idx="0">
                  <c:v>Licensing / Royalties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Dashboard!$B$143:$F$143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12-4FA6-A6EF-08564E29FC6A}"/>
            </c:ext>
          </c:extLst>
        </c:ser>
        <c:ser>
          <c:idx val="8"/>
          <c:order val="8"/>
          <c:tx>
            <c:strRef>
              <c:f>Dashboard!$A$144</c:f>
              <c:strCache>
                <c:ptCount val="1"/>
                <c:pt idx="0">
                  <c:v>Revenue Share / Success Fees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Dashboard!$B$144:$F$144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12-4FA6-A6EF-08564E29FC6A}"/>
            </c:ext>
          </c:extLst>
        </c:ser>
        <c:ser>
          <c:idx val="9"/>
          <c:order val="9"/>
          <c:tx>
            <c:strRef>
              <c:f>Dashboard!$A$145</c:f>
              <c:strCache>
                <c:ptCount val="1"/>
                <c:pt idx="0">
                  <c:v>Consumables / Parts / Accessories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Dashboard!$B$145:$F$145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12-4FA6-A6EF-08564E29FC6A}"/>
            </c:ext>
          </c:extLst>
        </c:ser>
        <c:ser>
          <c:idx val="10"/>
          <c:order val="10"/>
          <c:tx>
            <c:strRef>
              <c:f>Dashboard!$A$147</c:f>
              <c:strCache>
                <c:ptCount val="1"/>
                <c:pt idx="0">
                  <c:v>Weighted Avg</c:v>
                </c:pt>
              </c:strCache>
            </c:strRef>
          </c:tx>
          <c:spPr>
            <a:ln w="28575" cap="rnd">
              <a:solidFill>
                <a:srgbClr val="2037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03764"/>
              </a:solidFill>
              <a:ln w="9525">
                <a:solidFill>
                  <a:srgbClr val="203764"/>
                </a:solidFill>
                <a:prstDash val="solid"/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03764"/>
                    </a:solidFill>
                    <a:latin typeface="Inter"/>
                    <a:ea typeface="Inter"/>
                    <a:cs typeface="Inter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Dashboard!$B$135:$F$135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Dashboard!$B$147:$F$147</c:f>
              <c:numCache>
                <c:formatCode>0%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12-4FA6-A6EF-08564E29F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597295"/>
        <c:axId val="177459183"/>
      </c:lineChart>
      <c:catAx>
        <c:axId val="26259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59183"/>
        <c:crosses val="autoZero"/>
        <c:auto val="1"/>
        <c:lblAlgn val="ctr"/>
        <c:lblOffset val="100"/>
        <c:noMultiLvlLbl val="0"/>
      </c:catAx>
      <c:valAx>
        <c:axId val="17745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9729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4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</xdr:row>
      <xdr:rowOff>22296</xdr:rowOff>
    </xdr:from>
    <xdr:to>
      <xdr:col>5</xdr:col>
      <xdr:colOff>1016001</xdr:colOff>
      <xdr:row>55</xdr:row>
      <xdr:rowOff>63499</xdr:rowOff>
    </xdr:to>
    <xdr:pic>
      <xdr:nvPicPr>
        <xdr:cNvPr id="2" name="Picture 1" descr="Technology abstract with upwards arrows">
          <a:extLst>
            <a:ext uri="{FF2B5EF4-FFF2-40B4-BE49-F238E27FC236}">
              <a16:creationId xmlns:a16="http://schemas.microsoft.com/office/drawing/2014/main" id="{0A83232F-B2E9-4A56-A44C-11591B393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93796"/>
          <a:ext cx="4032250" cy="10074203"/>
        </a:xfrm>
        <a:prstGeom prst="rect">
          <a:avLst/>
        </a:prstGeom>
      </xdr:spPr>
    </xdr:pic>
    <xdr:clientData/>
  </xdr:twoCellAnchor>
  <xdr:twoCellAnchor>
    <xdr:from>
      <xdr:col>19</xdr:col>
      <xdr:colOff>149679</xdr:colOff>
      <xdr:row>47</xdr:row>
      <xdr:rowOff>155348</xdr:rowOff>
    </xdr:from>
    <xdr:to>
      <xdr:col>23</xdr:col>
      <xdr:colOff>66402</xdr:colOff>
      <xdr:row>105</xdr:row>
      <xdr:rowOff>9071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C20106-238F-43D9-8703-DE6E02755F50}"/>
            </a:ext>
          </a:extLst>
        </xdr:cNvPr>
        <xdr:cNvSpPr txBox="1"/>
      </xdr:nvSpPr>
      <xdr:spPr>
        <a:xfrm>
          <a:off x="17711965" y="4291919"/>
          <a:ext cx="2347866" cy="747372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5</xdr:col>
      <xdr:colOff>1023055</xdr:colOff>
      <xdr:row>5</xdr:row>
      <xdr:rowOff>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36DE41-C821-48B3-A3D7-876B63E9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4056944" cy="9877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1143568</xdr:colOff>
      <xdr:row>99</xdr:row>
      <xdr:rowOff>181503</xdr:rowOff>
    </xdr:from>
    <xdr:to>
      <xdr:col>20</xdr:col>
      <xdr:colOff>1161889</xdr:colOff>
      <xdr:row>114</xdr:row>
      <xdr:rowOff>176333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30C2573B-022E-449F-BCB5-8CEBFCB6CB72}"/>
            </a:ext>
          </a:extLst>
        </xdr:cNvPr>
        <xdr:cNvSpPr txBox="1"/>
      </xdr:nvSpPr>
      <xdr:spPr>
        <a:xfrm>
          <a:off x="19590318" y="20025253"/>
          <a:ext cx="4844321" cy="285233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12701</xdr:rowOff>
    </xdr:from>
    <xdr:to>
      <xdr:col>2</xdr:col>
      <xdr:colOff>659848</xdr:colOff>
      <xdr:row>3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C58D99-4A0F-497C-AD26-51EB2E5E6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01"/>
          <a:ext cx="2825750" cy="881822"/>
        </a:xfrm>
        <a:prstGeom prst="rect">
          <a:avLst/>
        </a:prstGeom>
      </xdr:spPr>
    </xdr:pic>
    <xdr:clientData/>
  </xdr:twoCellAnchor>
  <xdr:twoCellAnchor editAs="oneCell">
    <xdr:from>
      <xdr:col>15</xdr:col>
      <xdr:colOff>230716</xdr:colOff>
      <xdr:row>0</xdr:row>
      <xdr:rowOff>7471</xdr:rowOff>
    </xdr:from>
    <xdr:to>
      <xdr:col>17</xdr:col>
      <xdr:colOff>250196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AB91F3-DAF0-42B6-BC9F-63C4A3C79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60966" y="7471"/>
          <a:ext cx="2824063" cy="897404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9</xdr:row>
      <xdr:rowOff>161925</xdr:rowOff>
    </xdr:from>
    <xdr:to>
      <xdr:col>7</xdr:col>
      <xdr:colOff>15875</xdr:colOff>
      <xdr:row>25</xdr:row>
      <xdr:rowOff>92075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679A99A-887C-9CD2-E7B6-65011D846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262467</xdr:colOff>
      <xdr:row>9</xdr:row>
      <xdr:rowOff>161925</xdr:rowOff>
    </xdr:from>
    <xdr:to>
      <xdr:col>13</xdr:col>
      <xdr:colOff>27517</xdr:colOff>
      <xdr:row>25</xdr:row>
      <xdr:rowOff>92075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E5C4589-2960-CC91-3CE8-8DD762558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60325</xdr:colOff>
      <xdr:row>26</xdr:row>
      <xdr:rowOff>139700</xdr:rowOff>
    </xdr:from>
    <xdr:to>
      <xdr:col>7</xdr:col>
      <xdr:colOff>0</xdr:colOff>
      <xdr:row>44</xdr:row>
      <xdr:rowOff>12700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4D2ABFB-B0A6-DA90-5CA5-8F29541F2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241300</xdr:colOff>
      <xdr:row>26</xdr:row>
      <xdr:rowOff>92075</xdr:rowOff>
    </xdr:from>
    <xdr:to>
      <xdr:col>13</xdr:col>
      <xdr:colOff>6350</xdr:colOff>
      <xdr:row>43</xdr:row>
      <xdr:rowOff>155575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FAC0D36-2C28-5035-1288-8C1C547C8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107950</xdr:colOff>
      <xdr:row>44</xdr:row>
      <xdr:rowOff>155575</xdr:rowOff>
    </xdr:from>
    <xdr:to>
      <xdr:col>12</xdr:col>
      <xdr:colOff>1444625</xdr:colOff>
      <xdr:row>61</xdr:row>
      <xdr:rowOff>22225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B9113E0-768B-D9EF-7F17-D1F55B496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716490</xdr:colOff>
      <xdr:row>9</xdr:row>
      <xdr:rowOff>224366</xdr:rowOff>
    </xdr:from>
    <xdr:to>
      <xdr:col>17</xdr:col>
      <xdr:colOff>841375</xdr:colOff>
      <xdr:row>25</xdr:row>
      <xdr:rowOff>52916</xdr:rowOff>
    </xdr:to>
    <xdr:graphicFrame macro="">
      <xdr:nvGraphicFramePr>
        <xdr:cNvPr id="7" name="GM_Trend_Mini">
          <a:extLst>
            <a:ext uri="{FF2B5EF4-FFF2-40B4-BE49-F238E27FC236}">
              <a16:creationId xmlns:a16="http://schemas.microsoft.com/office/drawing/2014/main" id="{DB48BEA2-3E6E-5E43-EB88-2E8AB512C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9070</xdr:rowOff>
    </xdr:from>
    <xdr:to>
      <xdr:col>5</xdr:col>
      <xdr:colOff>1013327</xdr:colOff>
      <xdr:row>33</xdr:row>
      <xdr:rowOff>54428</xdr:rowOff>
    </xdr:to>
    <xdr:pic>
      <xdr:nvPicPr>
        <xdr:cNvPr id="6" name="Picture 5" descr="Technology abstract with upwards arrows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70"/>
          <a:ext cx="4052256" cy="6277429"/>
        </a:xfrm>
        <a:prstGeom prst="rect">
          <a:avLst/>
        </a:prstGeom>
      </xdr:spPr>
    </xdr:pic>
    <xdr:clientData/>
  </xdr:twoCellAnchor>
  <xdr:twoCellAnchor>
    <xdr:from>
      <xdr:col>15</xdr:col>
      <xdr:colOff>226786</xdr:colOff>
      <xdr:row>17</xdr:row>
      <xdr:rowOff>90714</xdr:rowOff>
    </xdr:from>
    <xdr:to>
      <xdr:col>18</xdr:col>
      <xdr:colOff>197938</xdr:colOff>
      <xdr:row>36</xdr:row>
      <xdr:rowOff>79496</xdr:rowOff>
    </xdr:to>
    <xdr:sp macro="" textlink="">
      <xdr:nvSpPr>
        <xdr:cNvPr id="7" name="TextBox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0196286" y="3256643"/>
          <a:ext cx="1794509" cy="31547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172358</xdr:colOff>
      <xdr:row>14</xdr:row>
      <xdr:rowOff>127000</xdr:rowOff>
    </xdr:from>
    <xdr:to>
      <xdr:col>9</xdr:col>
      <xdr:colOff>1359081</xdr:colOff>
      <xdr:row>32</xdr:row>
      <xdr:rowOff>15995</xdr:rowOff>
    </xdr:to>
    <xdr:sp macro="" textlink="">
      <xdr:nvSpPr>
        <xdr:cNvPr id="6" name="TextBox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9407072" y="2485571"/>
          <a:ext cx="1794509" cy="31547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1</xdr:col>
      <xdr:colOff>7471</xdr:colOff>
      <xdr:row>0</xdr:row>
      <xdr:rowOff>0</xdr:rowOff>
    </xdr:from>
    <xdr:to>
      <xdr:col>3</xdr:col>
      <xdr:colOff>859118</xdr:colOff>
      <xdr:row>3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71" y="0"/>
          <a:ext cx="3963147" cy="533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476818</xdr:colOff>
      <xdr:row>94</xdr:row>
      <xdr:rowOff>55561</xdr:rowOff>
    </xdr:from>
    <xdr:to>
      <xdr:col>1</xdr:col>
      <xdr:colOff>848623</xdr:colOff>
      <xdr:row>109</xdr:row>
      <xdr:rowOff>113891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476818" y="11930061"/>
          <a:ext cx="2192138" cy="275708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998515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848" cy="539750"/>
        </a:xfrm>
        <a:prstGeom prst="rect">
          <a:avLst/>
        </a:prstGeom>
      </xdr:spPr>
    </xdr:pic>
    <xdr:clientData/>
  </xdr:twoCellAnchor>
  <xdr:twoCellAnchor editAs="oneCell">
    <xdr:from>
      <xdr:col>18</xdr:col>
      <xdr:colOff>-1</xdr:colOff>
      <xdr:row>0</xdr:row>
      <xdr:rowOff>0</xdr:rowOff>
    </xdr:from>
    <xdr:to>
      <xdr:col>21</xdr:col>
      <xdr:colOff>34295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A190E2-9E9F-4693-8CCB-C2FE8B184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5285" y="0"/>
          <a:ext cx="2827919" cy="5442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476818</xdr:colOff>
      <xdr:row>93</xdr:row>
      <xdr:rowOff>137204</xdr:rowOff>
    </xdr:from>
    <xdr:to>
      <xdr:col>1</xdr:col>
      <xdr:colOff>382956</xdr:colOff>
      <xdr:row>108</xdr:row>
      <xdr:rowOff>172855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D0583B40-6E80-4C46-9CE4-EAF24567CE50}"/>
            </a:ext>
          </a:extLst>
        </xdr:cNvPr>
        <xdr:cNvSpPr txBox="1"/>
      </xdr:nvSpPr>
      <xdr:spPr>
        <a:xfrm>
          <a:off x="476818" y="11930061"/>
          <a:ext cx="2192138" cy="275708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532848</xdr:colOff>
      <xdr:row>2</xdr:row>
      <xdr:rowOff>176893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E23927-198D-496F-B2A9-21CAB0E4B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848" cy="539750"/>
        </a:xfrm>
        <a:prstGeom prst="rect">
          <a:avLst/>
        </a:prstGeom>
      </xdr:spPr>
    </xdr:pic>
    <xdr:clientData/>
  </xdr:twoCellAnchor>
  <xdr:twoCellAnchor editAs="oneCell">
    <xdr:from>
      <xdr:col>19</xdr:col>
      <xdr:colOff>452059</xdr:colOff>
      <xdr:row>0</xdr:row>
      <xdr:rowOff>0</xdr:rowOff>
    </xdr:from>
    <xdr:to>
      <xdr:col>22</xdr:col>
      <xdr:colOff>471236</xdr:colOff>
      <xdr:row>2</xdr:row>
      <xdr:rowOff>176893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29D50E-7F2C-4790-BA66-2B9CC6D34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7416" y="0"/>
          <a:ext cx="2849463" cy="539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694532</xdr:colOff>
      <xdr:row>51</xdr:row>
      <xdr:rowOff>37418</xdr:rowOff>
    </xdr:from>
    <xdr:to>
      <xdr:col>0</xdr:col>
      <xdr:colOff>2886670</xdr:colOff>
      <xdr:row>66</xdr:row>
      <xdr:rowOff>73069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56E92A45-7C2B-416F-A54B-B2A9BA4D7F19}"/>
            </a:ext>
          </a:extLst>
        </xdr:cNvPr>
        <xdr:cNvSpPr txBox="1"/>
      </xdr:nvSpPr>
      <xdr:spPr>
        <a:xfrm>
          <a:off x="694532" y="9299347"/>
          <a:ext cx="2192138" cy="275707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2818848</xdr:colOff>
      <xdr:row>2</xdr:row>
      <xdr:rowOff>176893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DB12BD-F1B5-41F4-A2B8-EFE3A2BC6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848" cy="539750"/>
        </a:xfrm>
        <a:prstGeom prst="rect">
          <a:avLst/>
        </a:prstGeom>
      </xdr:spPr>
    </xdr:pic>
    <xdr:clientData/>
  </xdr:twoCellAnchor>
  <xdr:twoCellAnchor editAs="oneCell">
    <xdr:from>
      <xdr:col>20</xdr:col>
      <xdr:colOff>188987</xdr:colOff>
      <xdr:row>0</xdr:row>
      <xdr:rowOff>0</xdr:rowOff>
    </xdr:from>
    <xdr:to>
      <xdr:col>23</xdr:col>
      <xdr:colOff>616379</xdr:colOff>
      <xdr:row>2</xdr:row>
      <xdr:rowOff>176893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03C85C-3552-4087-8FEE-062CE77B3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7416" y="0"/>
          <a:ext cx="2849463" cy="539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WINDOWS\TEMP\ALISUB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9\12.99\SIVAN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My%20Documents\Expense%20Reports\Michal\NY%207.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ania\My%20Documents\G\BAKARA%20OLD\BAKARA1205\BUDGET_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nts%20and%20Settings\evardi\Local%20Settings\Temporary%20Internet%20Files\OLK93\&#1508;&#1512;&#1493;&#1497;&#1497;&#1511;&#1496;%20&#1513;&#1491;&#1512;&#1493;&#1490;&#1497;&#1501;%20-%20&#1497;&#1493;&#1500;&#149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May%202006\&#1502;&#1493;&#1491;&#1500;%20&#1502;&#1499;&#1497;&#1512;&#1493;&#1514;%20&#1502;&#1488;&#1497;%20200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WINDOWS\TEMP\rafiXL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K\VOL6\DATA\ZVIKA\LEVY\ALIS\1998\ALIS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d021243/AppData/Roaming/Microsoft/AddIns/BYDTools_last_known_good.xlam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Budget%20Templates/Source/Source%20Budget%20template.xlsx" TargetMode="External"/><Relationship Id="rId1" Type="http://schemas.openxmlformats.org/officeDocument/2006/relationships/externalLinkPath" Target="https://nanoxmail.sharepoint.com/sites/AOP/Shared%20Documents/AOP%202026/Budget%20Templates/Source/Source%20Budget%20templat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Financial%20Statements\Financial%20Statements%202005\&#1499;&#1493;&#1500;&#1500;%20&#1508;&#1511;&#1493;&#1491;&#1493;&#1514;%20&#1502;&#1497;&#1493;&#1495;&#1491;&#1493;&#1514;%2005-05\&#1499;&#1493;&#1500;&#1500;%20&#1502;&#1497;&#1493;&#1495;&#1491;&#1493;&#1514;+US%20GAAP+&#1488;&#1511;&#1493;&#1497;&#1496;&#1497;%205.05\cimagis%205-2005&#1499;&#1493;&#1500;&#1500;%20&#1508;&#1511;&#1493;&#1491;&#1493;&#1514;%20&#1504;&#1493;&#1505;&#1508;&#1493;&#1514;+u.s.gaap&#1500;&#1502;&#150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vig/Local%20Settings/Temporary%20Internet%20Files/Content.Outlook/ULSK061X/Copy%20of%20Budget%202015%20Input%20file%20Platform%20(05%2011%2014)%20v0%202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415\G\SIV129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NEW%20bsbk\Clients\Notal%20Vision\financial%20statements\12.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pmachova/Dropbox/HCL%20Cleantech/Accounting%20MEC/2011/HCL%2001.2011/Board%20Package/Financials/HCL%20Israel%20%20-%2001.2011%20-%20Financial%20Statement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bsbk\Clients\Extricom\report%20pack\12-2002\Extricom%2012%202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ackup\orna\&#1502;&#1489;&#1496;&#1495;%20&#1488;&#1495;&#1494;&#1511;&#1493;&#1514;\&#1502;&#1489;&#1496;&#1495;%20&#1504;&#1506;\2005\BAAM12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o.corp\public\Project_Management\_PM_Management\Pro_General\Management\Budget%202017\CP%20internal%20files\2017_budget_CP-%20AH%20V4%20for%20platforme%20from%20Arnon%2001.08.2016_alin240816%20BL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\n\DOCUME~1\orlym\LOCALS~1\Temp\Oct%202004%20Fin%20Stmt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pmachova/Dropbox/HCL%20Cleantech/Accounting%20MEC/2011/HCL%2008.2011/Board%20Package/Financials/HCL%20-%2008.2011%20-%20Financial%20Statements%20-%20LT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y%20Documents\Expense%20Reports\Michal\NY%207.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6\Data\anat\&#1491;&#1493;&#1495;&#1493;&#1514;%20&#1499;&#1505;&#1508;&#1497;&#1497;&#1501;%20&#1491;&#1510;&#1502;&#1489;&#1512;%202008\&#1492;&#1512;&#1499;&#1489;&#1492;%2012.08\&#1488;&#1497;&#1504;&#1505;&#1508;&#1497;&#1497;&#1512;%20&#1492;&#1512;&#1499;&#1489;&#1492;%20%20&#1491;&#1510;&#1502;&#1489;&#1512;%202008%20IFR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ony2\d\windows\TEMP\EUDORA\attach\Billable_1998_8_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huva\&#1488;&#1514;&#1504;&#1492;\Quarter%20Report%20Master%20-%20060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rporate_new\Finance\Director\1.%20Budget%202019%20Model\SOW%20Raw%20Data\SOW_Ag-Bi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BERMAN\Fserver\&#1502;&#1505;&#1502;&#1499;&#1497;&#1501;\&#1502;&#1505;&#1502;&#1499;&#1497;%20&#1488;&#1511;&#1505;&#1500;\&#1506;&#1493;&#1494;&#1493;&#1497;&#1494;'&#1503;\&#1491;&#1493;&#1495;&#1493;&#1514;%202005\03-2005\March05%20Israel%20040620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nc\users\Documents%20and%20Settings\Ariel%20Pelli\My%20Documents\Customers\Evergreen\~9433988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1ss01\finance$\&#1495;&#1513;&#1489;&#1493;&#1514;\2006\&#1495;&#1499;&#1497;&#1512;&#1514;%20&#1511;&#1493;&#1493;&#1497;&#1501;%20&#1493;&#1488;&#1497;&#1504;&#1496;&#1512;&#1504;&#1496;%20&#1490;&#1493;&#1500;&#1491;%202006\&#1495;&#1499;&#1497;&#1512;&#1492;%20&#1502;&#1497;&#1502;&#1493;&#1504;&#1497;&#1514;%2031.10.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rporate_new\Finance\Director\Budget\Budget%202018\Budget%20-%20BOD\2018%20Budget%20-%20Approved%20by%20the%20BOD%20(Dont%20change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amirw/AppData/Local/Microsoft/Windows/INetCache/Content.Outlook/QQQ9T9F3/IMAmt%20budget%202018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MAA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8\SIV1298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WINDOWS\TEMP\TBT99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49\1998\MS1298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hadar-jerusalem\bikoret\Ar%20Caffe\2006-&#1513;&#1488;&#1493;&#1500;\1050\&#1490;&#1493;&#1497;&#1492;%20&#1512;&#1502;&#1495;105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Documents%20and%20Settings\ben.SHONUTIL\Local%20Settings\Temporary%20Internet%20Files\Content.IE5\ZKDGWGNE\CONS120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2000\SIV0900\SIVAN90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January%202006\VAS+&#1489;&#1491;&#1497;&#1511;&#1492;%202%20-%20&#1502;&#1493;&#1491;&#1500;%20&#1502;&#1499;&#1497;&#1512;&#1493;&#1514;%20&#1497;&#1504;&#1493;&#1488;&#1512;%20200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April%202006\&#1489;&#1491;&#1497;&#1511;&#1492;%20-%20&#1502;&#1493;&#1491;&#1500;%20&#1502;&#1499;&#1497;&#1512;&#1493;&#1514;%20&#1488;&#1508;&#1512;&#1497;&#1500;%20200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30\G\1996\RTS129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Financial%20Statements\Financial%20Statements%20FY%202006\05-2006\Tax\20060718%20tasi%2031.05.0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6\Data\anat\&#1491;&#1493;&#1495;&#1493;&#1514;%20&#1499;&#1505;&#1508;&#1497;&#1497;&#1501;%20&#1491;&#1510;&#1502;&#1489;&#1512;%202009\&#1492;&#1506;&#1512;&#1499;&#1514;%20&#1502;&#1505;%202009\&#1491;&#1493;&#1495;&#1493;&#1514;%20&#1499;&#1505;&#1508;&#1497;&#1497;&#1501;%20&#1497;&#1493;&#1504;&#1497;%202008\&#1489;&#1497;&#1488;&#1493;&#1512;&#1497;&#1501;\Quarterly%20Liability%202008%20&#1508;&#1497;&#1510;&#1493;&#1497;&#1497;&#150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Preminger\066605\2004\audit\12.04\Files%20from%20Ofer\Camero%2012%202004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t-appl\osher\finance\reports\&#1504;&#1497;&#1497;&#1512;&#1493;&#1514;%20&#1506;&#1489;&#1493;&#1491;&#1492;-&#1502;&#1488;&#1494;&#1503;%20&#1495;&#1493;&#1491;&#1513;&#1497;%20&#1488;&#1493;&#1490;&#1493;&#1505;&#1496;%2020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111%20Revenues%20-%20gross%20Combined%20Leadsheet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FELLUS\036184\1996\06-96\ACOUNT\UNI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\n\KLF\OREN_B\4749\2004\Q4\E&amp;Y&#1502;&#1488;&#1494;&#1503;%20&#1489;&#1493;&#1495;&#1503;%20&#1505;&#1493;&#1508;&#149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5440%20&#1502;&#1491;&#1490;&#1501;%20&#1502;&#1500;&#1488;&#1497;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Budget%20Templates/Services/USARAD&amp;MDW%20Budget%20template.xlsx" TargetMode="External"/><Relationship Id="rId1" Type="http://schemas.openxmlformats.org/officeDocument/2006/relationships/externalLinkPath" Target="https://nanoxmail.sharepoint.com/sites/AOP/Shared%20Documents/AOP%202026/Budget%20Templates/Services/USARAD&amp;MDW%20Budget%20template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Finance%20(C)\Xtend\Eilon%20on%20Xtend\MFG-SAP\Xtend%208dig%20budget%20code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t-appl\osher\finance\reports\&#1502;&#1488;&#1494;&#1504;&#1497;&#1501;%20&#1512;&#1489;&#1506;&#1493;&#1504;&#1497;&#1497;&#1501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nts%20and%20Settings\asimon\Local%20Settings\Temporary%20Internet%20Files\OLK12A\IAS%20Quarterly%20Liability%202007%20Barak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gili\finance\My%20Documents\&#1514;&#1495;&#1494;&#1497;&#1514;-&#1499;&#1493;&#1500;&#1500;%20&#1512;&#1489;&#1506;&#1493;&#1504;&#1497;&#1501;%203+4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levi/Desktop/&#1504;&#1489;&#1497;&#1506;&#1493;&#1514;/2002/0302/&#1489;&#1497;&#1510;&#1493;&#1506;%20&#1489;&#1497;&#1511;&#1493;&#1512;&#1514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3083\CA\2004\TAX\&#1492;&#1493;&#1510;&#1488;&#1493;&#1514;%20&#1506;&#1493;&#1491;&#1508;&#1493;&#1514;\&#1506;&#1493;&#1491;&#1508;&#1493;&#1514;%2020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1513;&#1512;&#1493;&#1514;&#1497;%20&#1502;&#1497;&#1491;&#1506;\2001\Tax%20Proforma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ocuments%20and%20Settings\ofer\Local%20Settings\Temporary%20Internet%20Files\OLK2\&#1491;&#1493;&#1495;%20&#1502;&#1505;%2012.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ania\My%20Documents\G\Inventory\03_2006\&#1491;&#1497;&#1504;&#1492;%20%2031.3.06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1558\G\TAL397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DP_ACCO\Excell%202002\promazan\12-2002\tasi09-0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19\G\1999\1299\WL1299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LEVY\047522\1999\AUDIT\ALIS99RT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hadar-jerusalem\DOCUME~1\malca\LOCALS~1\Temp\d.data.notes\data\My%20Documents\GENERAL\&#1513;-&#1496;&#1508;&#1505;&#1497;%20&#1502;&#1505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3282\2002\TAX\TAX%20120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levi/Desktop/&#1513;&#1493;&#1504;&#1493;&#1514;/&#1508;&#1512;&#1496;&#1497;&#1493;&#1514;/&#1508;&#1512;&#1496;&#1497;&#1493;&#1514;%20&#1513;&#1500;%20&#1511;&#1493;&#1500;&#1492;/&#1493;&#1512;&#1496;&#1492;&#1497;&#1497;&#1501;%20&#1493;&#1495;&#1493;&#1513;&#1502;&#1503;/2001/&#1502;.%20&#1493;&#1512;&#1496;&#1492;&#1497;&#1497;&#1501;%20%20200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Ronit\My%20Documents\G\COST_2006\Cost_teken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&#1514;&#1493;&#1498;%20%204500-15%20%20-%20%20&#1502;&#1506;&#1490;&#1500;&#1497;%20&#1497;&#1506;&#1493;&#1491;&#1492;%20&#1493;&#1506;&#1514;&#1493;&#1491;&#1492;%20&#1500;&#1508;&#1497;&#1510;&#1493;&#1497;&#1497;&#1501;%20%20-%20%20Katz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My%20Documents\&#1506;&#1493;&#1512;&#1511;%20&#1513;&#1512;&#1493;&#1514;&#1497;%20&#1502;&#1497;&#1491;&#1506;\1200\&#1489;&#1497;&#1511;&#1493;&#1512;&#1514;%20&#1502;&#1488;&#1493;&#1495;&#1491;%20200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MONI-P-TIKVA\SYS\EXCLFILE\LIORA\03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78\97\MAGM129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1513;&#1499;&#1512;%20&#1495;&#1489;&#1512;&#1497;&#1501;\MANKIB10_2004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KLF\YORAM_T\1549\2003\30.06.2003\walla%206_03%20daft290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y%20Documents\Financial%20Statements\2001\Quarterly\EY\Fox1201-f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ronit\COST\COST\Actual\1-6_2004\cost%20price_EURO1-6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Users\user\AppData\Local\Microsoft\Windows\Temporary%20Internet%20Files\Low\Content.IE5\9V64ZWQ2\HARCAVA1%20_&#1514;&#1491;&#1497;&#1512;&#1490;&#1503;%20%20&#1492;&#1514;&#1511;&#1489;&#1500;%203.8.09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EREZ\061093\2002\tax\TAX2002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rel%20Net%20LTD\Financial%20Statements\31.12.1999\Profor_4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Content.IE5/OLQJO96N/RIMONI/&#1490;&#1500;&#1497;&#1493;&#1504;&#1493;&#1514;%20&#1500;&#1497;&#1488;&#1493;&#1512;&#1492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Clients\Maxbill\TRAVEL9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3282\2001\MAS\NIS120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OLKC230/WIN95/TEMP/600mp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כז ער&quot;ז"/>
      <sheetName val="עידן 1099"/>
      <sheetName val="ערוצי זהב 1099"/>
      <sheetName val="ערוצי אדום 1099"/>
      <sheetName val="טורים 98"/>
      <sheetName val="מדריכי פנאי"/>
      <sheetName val="netcom "/>
      <sheetName val="מרכז_ער&quot;ז"/>
      <sheetName val="עידן_1099"/>
      <sheetName val="ערוצי_זהב_1099"/>
      <sheetName val="ערוצי_אדום_1099"/>
      <sheetName val="טורים_98"/>
      <sheetName val="מדריכי_פנאי"/>
      <sheetName val="netcom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1998</v>
          </cell>
          <cell r="AZ1">
            <v>0</v>
          </cell>
          <cell r="BE1" t="str">
            <v>;</v>
          </cell>
          <cell r="BG1" t="str">
            <v>CONSOLIDATED STATEMENTS</v>
          </cell>
          <cell r="BS1" t="str">
            <v xml:space="preserve"> AS AT </v>
          </cell>
          <cell r="BU1">
            <v>36160</v>
          </cell>
          <cell r="CX1">
            <v>36160</v>
          </cell>
          <cell r="FG1" t="str">
            <v>מד"פ</v>
          </cell>
          <cell r="FH1" t="str">
            <v>נטקום</v>
          </cell>
          <cell r="FI1" t="str">
            <v>ער"ז</v>
          </cell>
          <cell r="FJ1" t="str">
            <v>עידן</v>
          </cell>
          <cell r="FK1" t="str">
            <v>עידן</v>
          </cell>
          <cell r="FL1" t="str">
            <v>ע.אדום</v>
          </cell>
          <cell r="FM1" t="str">
            <v>פקודת  איחוד</v>
          </cell>
          <cell r="FN1" t="str">
            <v>ער"ז</v>
          </cell>
          <cell r="FO1" t="str">
            <v>דרה"ש</v>
          </cell>
          <cell r="FP1" t="str">
            <v>ט.ל.מ.</v>
          </cell>
          <cell r="FQ1" t="str">
            <v>פקודת איחוד</v>
          </cell>
          <cell r="FR1" t="str">
            <v>דר"ש</v>
          </cell>
          <cell r="FS1" t="str">
            <v>מ. ער"ז</v>
          </cell>
          <cell r="FT1" t="str">
            <v>TOTAL</v>
          </cell>
          <cell r="FU1" t="str">
            <v>פקודות</v>
          </cell>
          <cell r="FV1" t="str">
            <v>TOTAL</v>
          </cell>
          <cell r="GG1" t="str">
            <v>TOTAL</v>
          </cell>
        </row>
        <row r="2">
          <cell r="FC2" t="str">
            <v>"31/12/98</v>
          </cell>
          <cell r="FG2" t="str">
            <v>"31/12/98</v>
          </cell>
          <cell r="FH2" t="str">
            <v>"31/12/98</v>
          </cell>
          <cell r="FI2" t="str">
            <v>"31/12/98</v>
          </cell>
          <cell r="FJ2" t="str">
            <v>כניסה לאיחוד</v>
          </cell>
          <cell r="FK2">
            <v>0.5</v>
          </cell>
          <cell r="FL2" t="str">
            <v>"31/12/98</v>
          </cell>
          <cell r="FN2" t="str">
            <v>מאוחד</v>
          </cell>
          <cell r="FO2" t="str">
            <v>"31/12/98</v>
          </cell>
          <cell r="FP2" t="str">
            <v>"31/12/98</v>
          </cell>
          <cell r="FR2" t="str">
            <v>מאוחד</v>
          </cell>
          <cell r="FS2" t="str">
            <v>"31/12/98</v>
          </cell>
          <cell r="FT2" t="str">
            <v>"31/12/98</v>
          </cell>
          <cell r="FU2" t="str">
            <v>נוספות</v>
          </cell>
          <cell r="FV2" t="str">
            <v>"31/12/98</v>
          </cell>
          <cell r="FW2" t="str">
            <v>שע"מ 1998</v>
          </cell>
          <cell r="FX2" t="str">
            <v>ער"ז מאוחד</v>
          </cell>
          <cell r="FY2" t="str">
            <v>דרום השרון מאוחד</v>
          </cell>
          <cell r="FZ2" t="str">
            <v>הוספת פקודות של ביטול מחזורים</v>
          </cell>
          <cell r="GA2" t="str">
            <v xml:space="preserve">ער"ז+דרהמ"ש בניטרול עסקאות עם </v>
          </cell>
          <cell r="GB2" t="str">
            <v xml:space="preserve">ער"ז+דרהמ"ש בניטרול עסקאות עם </v>
          </cell>
          <cell r="GC2" t="str">
            <v xml:space="preserve">עורק מאוחד בניטרול ער"ז </v>
          </cell>
          <cell r="GD2" t="str">
            <v xml:space="preserve">עורק מאוחד בניטרול ער"ז </v>
          </cell>
          <cell r="GE2" t="str">
            <v xml:space="preserve">עורק מאוחד בניטרול ער"ז </v>
          </cell>
          <cell r="GG2" t="str">
            <v>31/12/97</v>
          </cell>
        </row>
        <row r="3">
          <cell r="BG3" t="str">
            <v>A.C.T.V.</v>
          </cell>
          <cell r="BS3" t="str">
            <v>G.C.&amp; CO.</v>
          </cell>
          <cell r="BZ3" t="str">
            <v>G.C.&amp; CO. CONSOLIDATED</v>
          </cell>
          <cell r="CF3" t="str">
            <v>SOUTH SHARON COMM.</v>
          </cell>
          <cell r="CL3" t="str">
            <v>T.L.M</v>
          </cell>
          <cell r="CN3" t="str">
            <v>S.S.C.-CONSOLIDATED</v>
          </cell>
          <cell r="CR3" t="str">
            <v>MERCAZ</v>
          </cell>
          <cell r="CV3" t="str">
            <v xml:space="preserve">CONSOLIDATED </v>
          </cell>
          <cell r="FC3" t="str">
            <v>שמ"מ חברה</v>
          </cell>
          <cell r="FD3" t="str">
            <v>שמ"מ</v>
          </cell>
          <cell r="FE3" t="str">
            <v>פקודות נוספות</v>
          </cell>
          <cell r="FF3" t="str">
            <v>TOTAL</v>
          </cell>
          <cell r="FG3" t="str">
            <v>מד"פ</v>
          </cell>
          <cell r="FH3" t="str">
            <v>נטקום</v>
          </cell>
          <cell r="FI3" t="str">
            <v>ער"ז</v>
          </cell>
          <cell r="FL3" t="str">
            <v>ע.אדום</v>
          </cell>
          <cell r="FO3" t="str">
            <v>דרה"ש</v>
          </cell>
          <cell r="FP3" t="str">
            <v>ט.ל.מ.</v>
          </cell>
          <cell r="FS3" t="str">
            <v>מ. ער"ז</v>
          </cell>
          <cell r="FT3" t="str">
            <v>שממ - מאוחד</v>
          </cell>
          <cell r="FX3" t="str">
            <v>מותאם למדד 12/98</v>
          </cell>
          <cell r="FY3" t="str">
            <v>מותאם למדד 12/98</v>
          </cell>
          <cell r="FZ3" t="str">
            <v>בין דרום השרון ער"ז לשאר הקבוצה</v>
          </cell>
          <cell r="GA3" t="str">
            <v>שאר הקבוצה</v>
          </cell>
          <cell r="GB3" t="str">
            <v>ש"ח 12/99</v>
          </cell>
          <cell r="GD3" t="str">
            <v>ודרום השרון</v>
          </cell>
          <cell r="GE3" t="str">
            <v>ודרום השרון</v>
          </cell>
          <cell r="GG3" t="str">
            <v>שממ מאוחד</v>
          </cell>
        </row>
        <row r="4">
          <cell r="BB4" t="str">
            <v>Nominal NIS</v>
          </cell>
          <cell r="CX4" t="str">
            <v>Nominal NIS</v>
          </cell>
          <cell r="FC4" t="str">
            <v>Adjusted NIS</v>
          </cell>
          <cell r="GD4" t="str">
            <v>ש"ח 12/99</v>
          </cell>
        </row>
        <row r="5">
          <cell r="AZ5" t="str">
            <v>ACTIV</v>
          </cell>
          <cell r="BC5">
            <v>-0.67198000004282221</v>
          </cell>
          <cell r="BE5">
            <v>0.67900000000372529</v>
          </cell>
          <cell r="BG5">
            <v>0</v>
          </cell>
          <cell r="BI5">
            <v>7.0200000773184001E-3</v>
          </cell>
          <cell r="BM5">
            <v>-4.9999999964711606E-4</v>
          </cell>
          <cell r="BO5">
            <v>0.22499999999854481</v>
          </cell>
          <cell r="BQ5">
            <v>-8.999999996740371E-2</v>
          </cell>
          <cell r="BS5">
            <v>0</v>
          </cell>
          <cell r="BU5">
            <v>-8.999999996740371E-2</v>
          </cell>
          <cell r="BW5">
            <v>-0.28299999999580905</v>
          </cell>
          <cell r="BX5">
            <v>0</v>
          </cell>
          <cell r="BZ5">
            <v>-7.8000000003157766E-2</v>
          </cell>
          <cell r="CB5">
            <v>-0.78099999999994907</v>
          </cell>
          <cell r="CD5">
            <v>-1.2319999999599531</v>
          </cell>
          <cell r="CF5">
            <v>-0.5</v>
          </cell>
          <cell r="CH5">
            <v>0</v>
          </cell>
          <cell r="CJ5">
            <v>-0.50000000000090949</v>
          </cell>
          <cell r="CL5">
            <v>-1.1000000000058208</v>
          </cell>
          <cell r="CN5">
            <v>-0.79200000000128057</v>
          </cell>
          <cell r="CP5">
            <v>-2.3919999999925494</v>
          </cell>
          <cell r="CR5">
            <v>-0.30799999998998828</v>
          </cell>
          <cell r="CT5">
            <v>-3.4974800001364201</v>
          </cell>
          <cell r="CV5">
            <v>0.38790000014705583</v>
          </cell>
          <cell r="CX5">
            <v>-3.1095799999311566</v>
          </cell>
          <cell r="FC5">
            <v>-0.10369562375126407</v>
          </cell>
          <cell r="FD5">
            <v>-0.22047200000088196</v>
          </cell>
          <cell r="FE5">
            <v>1.2446000000054482</v>
          </cell>
          <cell r="FF5">
            <v>0.92043237620964646</v>
          </cell>
          <cell r="FG5">
            <v>-1.5000000005329639E-3</v>
          </cell>
          <cell r="FH5">
            <v>0</v>
          </cell>
          <cell r="FI5">
            <v>-0.23599999980069697</v>
          </cell>
          <cell r="FJ5">
            <v>-0.28299999999580905</v>
          </cell>
          <cell r="FK5">
            <v>0</v>
          </cell>
          <cell r="FL5">
            <v>0.12900000000081491</v>
          </cell>
          <cell r="FM5">
            <v>0.31099999999969441</v>
          </cell>
          <cell r="FN5">
            <v>-7.9000000027008355E-2</v>
          </cell>
          <cell r="FO5">
            <v>0</v>
          </cell>
          <cell r="FP5">
            <v>-0.45207184844184667</v>
          </cell>
          <cell r="FQ5">
            <v>-0.3090000000083819</v>
          </cell>
          <cell r="FR5">
            <v>-0.76107184845022857</v>
          </cell>
          <cell r="FS5">
            <v>-0.11200000000826549</v>
          </cell>
          <cell r="FT5">
            <v>-3.3139471663162112E-2</v>
          </cell>
          <cell r="FU5">
            <v>-3.4795708599267527</v>
          </cell>
          <cell r="FV5">
            <v>-4.1310970068443567</v>
          </cell>
          <cell r="FX5">
            <v>-7.9000000027008355E-2</v>
          </cell>
          <cell r="FY5">
            <v>-0.76107184845022857</v>
          </cell>
          <cell r="FZ5">
            <v>-4.6048449999507284</v>
          </cell>
          <cell r="GA5">
            <v>-5.4449168485589325</v>
          </cell>
          <cell r="GB5">
            <v>-5.5179304655175656</v>
          </cell>
          <cell r="GC5">
            <v>-4.1310970068443567</v>
          </cell>
          <cell r="GD5">
            <v>-4.1864929564762861</v>
          </cell>
          <cell r="GE5">
            <v>-56728.977280158928</v>
          </cell>
          <cell r="GG5">
            <v>7.5622143634827808</v>
          </cell>
        </row>
        <row r="6">
          <cell r="AZ6">
            <v>36661.599855671295</v>
          </cell>
          <cell r="BC6" t="str">
            <v>A.C.T.V.</v>
          </cell>
          <cell r="BE6" t="str">
            <v>A.L.I.S</v>
          </cell>
          <cell r="BG6" t="str">
            <v>J.ENTRIES</v>
          </cell>
          <cell r="BI6" t="str">
            <v>TOTAL</v>
          </cell>
          <cell r="BK6" t="str">
            <v>T.POWER</v>
          </cell>
          <cell r="BM6" t="str">
            <v>Madrichei Pnai</v>
          </cell>
          <cell r="BO6" t="str">
            <v>Netcom</v>
          </cell>
          <cell r="BQ6" t="str">
            <v>G.C.&amp; CO.</v>
          </cell>
          <cell r="BS6" t="str">
            <v>J.ENTRIES</v>
          </cell>
          <cell r="BU6" t="str">
            <v>TOTAL</v>
          </cell>
          <cell r="BW6" t="str">
            <v>IDAN</v>
          </cell>
          <cell r="BX6" t="str">
            <v>עידן %50</v>
          </cell>
          <cell r="BZ6" t="str">
            <v>EDOM</v>
          </cell>
          <cell r="CB6" t="str">
            <v>J.ENTRIES</v>
          </cell>
          <cell r="CD6" t="str">
            <v>Total</v>
          </cell>
          <cell r="CF6" t="str">
            <v>S.S.C.</v>
          </cell>
          <cell r="CH6" t="str">
            <v>J.ENTRIES</v>
          </cell>
          <cell r="CJ6" t="str">
            <v>TOTAL</v>
          </cell>
          <cell r="CL6" t="str">
            <v>T.L.M</v>
          </cell>
          <cell r="CN6" t="str">
            <v>J.ENTRIES</v>
          </cell>
          <cell r="CP6" t="str">
            <v>TOTAL</v>
          </cell>
          <cell r="CR6" t="str">
            <v>MERCAZ</v>
          </cell>
          <cell r="CT6" t="str">
            <v>TOTAL</v>
          </cell>
          <cell r="CV6" t="str">
            <v>J.ENTRIES</v>
          </cell>
          <cell r="CX6" t="str">
            <v>TOTAL</v>
          </cell>
          <cell r="FW6" t="str">
            <v>ACTIVE</v>
          </cell>
        </row>
        <row r="7">
          <cell r="FX7">
            <v>0</v>
          </cell>
          <cell r="FY7">
            <v>0</v>
          </cell>
        </row>
        <row r="8">
          <cell r="FX8">
            <v>0</v>
          </cell>
          <cell r="FY8">
            <v>0</v>
          </cell>
        </row>
        <row r="9">
          <cell r="FX9">
            <v>0</v>
          </cell>
          <cell r="FY9">
            <v>0</v>
          </cell>
        </row>
        <row r="10">
          <cell r="FX10">
            <v>0</v>
          </cell>
          <cell r="FY10">
            <v>0</v>
          </cell>
        </row>
        <row r="11">
          <cell r="FX11">
            <v>0</v>
          </cell>
          <cell r="FY11">
            <v>0</v>
          </cell>
        </row>
        <row r="12">
          <cell r="AZ12" t="str">
            <v>FIXED ASSETS</v>
          </cell>
          <cell r="BE12">
            <v>0</v>
          </cell>
          <cell r="BG12">
            <v>0</v>
          </cell>
          <cell r="BM12">
            <v>53.964500000000001</v>
          </cell>
          <cell r="BO12">
            <v>0</v>
          </cell>
          <cell r="BQ12">
            <v>-5750.8410000000149</v>
          </cell>
          <cell r="BU12">
            <v>-5750.8410000000149</v>
          </cell>
          <cell r="BZ12">
            <v>-495.48500000000058</v>
          </cell>
          <cell r="CB12">
            <v>-7.8000000003157766E-2</v>
          </cell>
          <cell r="CL12">
            <v>-15947</v>
          </cell>
          <cell r="CR12">
            <v>2998.4870000000083</v>
          </cell>
          <cell r="FG12">
            <v>-1140.7650000000001</v>
          </cell>
          <cell r="FP12">
            <v>-0.1463096016086638</v>
          </cell>
          <cell r="FV12">
            <v>0.24459787225350738</v>
          </cell>
          <cell r="FW12" t="str">
            <v>FIXED ASSETS</v>
          </cell>
          <cell r="FX12">
            <v>0</v>
          </cell>
          <cell r="FY12">
            <v>0</v>
          </cell>
          <cell r="GA12">
            <v>0</v>
          </cell>
        </row>
        <row r="13">
          <cell r="AZ13" t="str">
            <v>total-cost</v>
          </cell>
          <cell r="BC13">
            <v>0</v>
          </cell>
          <cell r="BE13">
            <v>0</v>
          </cell>
          <cell r="BG13">
            <v>0</v>
          </cell>
          <cell r="BI13">
            <v>0</v>
          </cell>
          <cell r="BM13">
            <v>69.030500000000004</v>
          </cell>
          <cell r="BO13">
            <v>3768.5</v>
          </cell>
          <cell r="BQ13">
            <v>326524.80499999999</v>
          </cell>
          <cell r="BU13">
            <v>326524.80499999999</v>
          </cell>
          <cell r="BW13">
            <v>117928.5</v>
          </cell>
          <cell r="BX13">
            <v>117928.5</v>
          </cell>
          <cell r="BZ13">
            <v>6038.6689999999999</v>
          </cell>
          <cell r="CD13">
            <v>568420.47399999993</v>
          </cell>
          <cell r="CH13">
            <v>0</v>
          </cell>
          <cell r="CJ13">
            <v>0</v>
          </cell>
          <cell r="CL13">
            <v>254841</v>
          </cell>
          <cell r="CN13">
            <v>0</v>
          </cell>
          <cell r="CP13">
            <v>254841</v>
          </cell>
          <cell r="CR13">
            <v>76213.039000000004</v>
          </cell>
          <cell r="CT13">
            <v>903312.04349999991</v>
          </cell>
          <cell r="CV13">
            <v>0</v>
          </cell>
          <cell r="CX13">
            <v>903312.04349999991</v>
          </cell>
          <cell r="FF13">
            <v>0</v>
          </cell>
          <cell r="FG13">
            <v>72.737499999999997</v>
          </cell>
          <cell r="FH13">
            <v>4569</v>
          </cell>
          <cell r="FI13">
            <v>492225.87800000003</v>
          </cell>
          <cell r="FJ13">
            <v>184884.5</v>
          </cell>
          <cell r="FK13">
            <v>184884.5</v>
          </cell>
          <cell r="FL13">
            <v>7273.2939999999999</v>
          </cell>
          <cell r="FN13">
            <v>869268.17200000002</v>
          </cell>
          <cell r="FO13">
            <v>0</v>
          </cell>
          <cell r="FP13">
            <v>372163.45852384064</v>
          </cell>
          <cell r="FQ13">
            <v>0</v>
          </cell>
          <cell r="FR13">
            <v>372163.45852384064</v>
          </cell>
          <cell r="FS13">
            <v>83754.096999999994</v>
          </cell>
          <cell r="FT13">
            <v>1329827.4650238408</v>
          </cell>
          <cell r="FU13">
            <v>0</v>
          </cell>
          <cell r="FV13">
            <v>1329827.4650238408</v>
          </cell>
          <cell r="FW13" t="str">
            <v>total-cost</v>
          </cell>
          <cell r="FX13">
            <v>869268.17200000002</v>
          </cell>
          <cell r="FY13">
            <v>372163.45852384064</v>
          </cell>
          <cell r="GA13">
            <v>1241431.6305238407</v>
          </cell>
          <cell r="GB13">
            <v>1258078.6090931019</v>
          </cell>
          <cell r="GC13">
            <v>1329827.4650238408</v>
          </cell>
          <cell r="GD13">
            <v>1347659.7876155614</v>
          </cell>
          <cell r="GE13">
            <v>88395.834500000114</v>
          </cell>
          <cell r="GF13">
            <v>4.3000727916576915</v>
          </cell>
          <cell r="GG13">
            <v>834613</v>
          </cell>
          <cell r="GH13">
            <v>-834613</v>
          </cell>
        </row>
        <row r="14">
          <cell r="AZ14" t="str">
            <v>Depreciation</v>
          </cell>
          <cell r="BC14">
            <v>0</v>
          </cell>
          <cell r="BE14">
            <v>0</v>
          </cell>
          <cell r="BG14">
            <v>0</v>
          </cell>
          <cell r="BI14">
            <v>0</v>
          </cell>
          <cell r="BM14">
            <v>-15.066000000000001</v>
          </cell>
          <cell r="BO14">
            <v>-1337.5</v>
          </cell>
          <cell r="BQ14">
            <v>-137589.96799999999</v>
          </cell>
          <cell r="BU14">
            <v>-137589.96799999999</v>
          </cell>
          <cell r="BW14">
            <v>-53533</v>
          </cell>
          <cell r="BX14">
            <v>-53533</v>
          </cell>
          <cell r="BZ14">
            <v>-1706.154</v>
          </cell>
          <cell r="CB14">
            <v>0</v>
          </cell>
          <cell r="CD14">
            <v>-246362.122</v>
          </cell>
          <cell r="CH14">
            <v>0</v>
          </cell>
          <cell r="CJ14">
            <v>0</v>
          </cell>
          <cell r="CL14">
            <v>-97795</v>
          </cell>
          <cell r="CN14">
            <v>0</v>
          </cell>
          <cell r="CP14">
            <v>-97795</v>
          </cell>
          <cell r="CR14">
            <v>-4389.5519999999997</v>
          </cell>
          <cell r="CT14">
            <v>-349899.24</v>
          </cell>
          <cell r="CV14">
            <v>0</v>
          </cell>
          <cell r="CX14">
            <v>-349899.24</v>
          </cell>
          <cell r="FC14">
            <v>0</v>
          </cell>
          <cell r="FE14">
            <v>0</v>
          </cell>
          <cell r="FF14">
            <v>0</v>
          </cell>
          <cell r="FG14">
            <v>-16.502500000000001</v>
          </cell>
          <cell r="FH14">
            <v>-1762</v>
          </cell>
          <cell r="FI14">
            <v>-252037.40599999999</v>
          </cell>
          <cell r="FJ14">
            <v>-95140.5</v>
          </cell>
          <cell r="FK14">
            <v>-95140.5</v>
          </cell>
          <cell r="FL14">
            <v>-2079.0160000000001</v>
          </cell>
          <cell r="FM14">
            <v>0</v>
          </cell>
          <cell r="FN14">
            <v>-444397.42199999996</v>
          </cell>
          <cell r="FO14">
            <v>0</v>
          </cell>
          <cell r="FP14">
            <v>-155845</v>
          </cell>
          <cell r="FQ14">
            <v>0</v>
          </cell>
          <cell r="FR14">
            <v>-155845</v>
          </cell>
          <cell r="FS14">
            <v>-4815.6570000000002</v>
          </cell>
          <cell r="FT14">
            <v>-606836.58149999997</v>
          </cell>
          <cell r="FU14">
            <v>0</v>
          </cell>
          <cell r="FV14">
            <v>-606836.58149999997</v>
          </cell>
          <cell r="FW14" t="str">
            <v>Depreciation</v>
          </cell>
          <cell r="FX14">
            <v>-444397.42199999996</v>
          </cell>
          <cell r="FY14">
            <v>-155845</v>
          </cell>
          <cell r="GA14">
            <v>-600242.42200000002</v>
          </cell>
          <cell r="GB14">
            <v>-608291.37329921825</v>
          </cell>
          <cell r="GC14">
            <v>-606836.58149999997</v>
          </cell>
          <cell r="GD14">
            <v>-614973.95718698134</v>
          </cell>
          <cell r="GE14">
            <v>-6594.1594999999506</v>
          </cell>
          <cell r="GF14">
            <v>4.5302607147445615</v>
          </cell>
          <cell r="GG14">
            <v>-319946.32149902027</v>
          </cell>
          <cell r="GH14">
            <v>0</v>
          </cell>
        </row>
        <row r="15">
          <cell r="AZ15" t="str">
            <v>Total Fix.Assets</v>
          </cell>
          <cell r="BC15">
            <v>0</v>
          </cell>
          <cell r="BE15">
            <v>0</v>
          </cell>
          <cell r="BG15">
            <v>0</v>
          </cell>
          <cell r="BI15">
            <v>0</v>
          </cell>
          <cell r="BM15">
            <v>53.964500000000001</v>
          </cell>
          <cell r="BO15">
            <v>2431</v>
          </cell>
          <cell r="BQ15">
            <v>188934.837</v>
          </cell>
          <cell r="BS15">
            <v>0</v>
          </cell>
          <cell r="BU15">
            <v>188934.837</v>
          </cell>
          <cell r="BW15">
            <v>64395.5</v>
          </cell>
          <cell r="BX15">
            <v>64395.5</v>
          </cell>
          <cell r="BZ15">
            <v>4332.5149999999994</v>
          </cell>
          <cell r="CB15">
            <v>0</v>
          </cell>
          <cell r="CD15">
            <v>322058.35200000001</v>
          </cell>
          <cell r="CF15">
            <v>0</v>
          </cell>
          <cell r="CH15">
            <v>0</v>
          </cell>
          <cell r="CJ15">
            <v>0</v>
          </cell>
          <cell r="CL15">
            <v>157046</v>
          </cell>
          <cell r="CN15">
            <v>0</v>
          </cell>
          <cell r="CP15">
            <v>157046</v>
          </cell>
          <cell r="CR15">
            <v>71823.487000000008</v>
          </cell>
          <cell r="CT15">
            <v>553412.80349999992</v>
          </cell>
          <cell r="CV15">
            <v>0</v>
          </cell>
          <cell r="CX15">
            <v>553412.80349999992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56.234999999999999</v>
          </cell>
          <cell r="FH15">
            <v>2807</v>
          </cell>
          <cell r="FI15">
            <v>240188.47200000004</v>
          </cell>
          <cell r="FJ15">
            <v>89744</v>
          </cell>
          <cell r="FK15">
            <v>89744</v>
          </cell>
          <cell r="FL15">
            <v>5194.2780000000002</v>
          </cell>
          <cell r="FM15">
            <v>0</v>
          </cell>
          <cell r="FN15">
            <v>424870.75</v>
          </cell>
          <cell r="FO15">
            <v>0</v>
          </cell>
          <cell r="FP15">
            <v>216318.45852384064</v>
          </cell>
          <cell r="FQ15">
            <v>0</v>
          </cell>
          <cell r="FR15">
            <v>216318.45852384064</v>
          </cell>
          <cell r="FS15">
            <v>78938.44</v>
          </cell>
          <cell r="FT15">
            <v>722990.88352384081</v>
          </cell>
          <cell r="FU15">
            <v>0</v>
          </cell>
          <cell r="FV15">
            <v>722990.88352384081</v>
          </cell>
          <cell r="FW15" t="str">
            <v>Total Fix.Assets</v>
          </cell>
          <cell r="FX15">
            <v>424870.75</v>
          </cell>
          <cell r="FY15">
            <v>216318.45852384064</v>
          </cell>
          <cell r="FZ15">
            <v>0</v>
          </cell>
          <cell r="GA15">
            <v>641189.20852384064</v>
          </cell>
          <cell r="GB15">
            <v>649787.23579388368</v>
          </cell>
          <cell r="GC15">
            <v>722990.88352384081</v>
          </cell>
          <cell r="GD15">
            <v>732685.83042858006</v>
          </cell>
          <cell r="GE15">
            <v>81801.675000000163</v>
          </cell>
          <cell r="GF15">
            <v>4.124184723278824</v>
          </cell>
          <cell r="GG15">
            <v>514666.67850097973</v>
          </cell>
          <cell r="GH15">
            <v>0</v>
          </cell>
        </row>
        <row r="16">
          <cell r="FX16">
            <v>0</v>
          </cell>
          <cell r="FY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</row>
        <row r="17">
          <cell r="AZ17" t="str">
            <v>INVESTMENTS</v>
          </cell>
          <cell r="BX17">
            <v>0</v>
          </cell>
          <cell r="CD17">
            <v>0</v>
          </cell>
          <cell r="FS17">
            <v>0</v>
          </cell>
          <cell r="FT17">
            <v>0</v>
          </cell>
          <cell r="FW17" t="str">
            <v>INVESTMENTS</v>
          </cell>
          <cell r="FX17">
            <v>0</v>
          </cell>
          <cell r="FY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 t="e">
            <v>#DIV/0!</v>
          </cell>
          <cell r="GH17">
            <v>0</v>
          </cell>
        </row>
        <row r="18">
          <cell r="AZ18" t="str">
            <v>G.C.&amp; CO.</v>
          </cell>
          <cell r="BA18">
            <v>0.7</v>
          </cell>
          <cell r="BC18">
            <v>-14783.111000000001</v>
          </cell>
          <cell r="BE18">
            <v>0</v>
          </cell>
          <cell r="BG18">
            <v>26872.384000000002</v>
          </cell>
          <cell r="BI18">
            <v>12089.273000000001</v>
          </cell>
          <cell r="BQ18">
            <v>0</v>
          </cell>
          <cell r="BU18">
            <v>0</v>
          </cell>
          <cell r="BX18">
            <v>0</v>
          </cell>
          <cell r="CD18">
            <v>0</v>
          </cell>
          <cell r="CF18">
            <v>0</v>
          </cell>
          <cell r="CH18">
            <v>0</v>
          </cell>
          <cell r="CJ18">
            <v>0</v>
          </cell>
          <cell r="CN18">
            <v>0</v>
          </cell>
          <cell r="CP18">
            <v>0</v>
          </cell>
          <cell r="CR18">
            <v>0</v>
          </cell>
          <cell r="CT18">
            <v>12089.273000000001</v>
          </cell>
          <cell r="CV18">
            <v>-12089.273000000001</v>
          </cell>
          <cell r="CX18">
            <v>0</v>
          </cell>
          <cell r="FC18">
            <v>11180.316000000001</v>
          </cell>
          <cell r="FF18">
            <v>11180.316000000001</v>
          </cell>
          <cell r="FR18">
            <v>0</v>
          </cell>
          <cell r="FS18">
            <v>0</v>
          </cell>
          <cell r="FT18">
            <v>11180.316000000001</v>
          </cell>
          <cell r="FU18">
            <v>-11180.316000000001</v>
          </cell>
          <cell r="FV18">
            <v>0</v>
          </cell>
          <cell r="FW18" t="str">
            <v>G.C.&amp; CO.</v>
          </cell>
          <cell r="FX18">
            <v>0</v>
          </cell>
          <cell r="FY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 t="e">
            <v>#DIV/0!</v>
          </cell>
          <cell r="GH18">
            <v>0</v>
          </cell>
        </row>
        <row r="19">
          <cell r="AZ19" t="str">
            <v xml:space="preserve"> long term loans</v>
          </cell>
          <cell r="BC19">
            <v>0</v>
          </cell>
          <cell r="BE19">
            <v>0</v>
          </cell>
          <cell r="BG19">
            <v>0</v>
          </cell>
          <cell r="BI19">
            <v>0</v>
          </cell>
          <cell r="BQ19">
            <v>0</v>
          </cell>
          <cell r="BU19">
            <v>0</v>
          </cell>
          <cell r="BX19">
            <v>0</v>
          </cell>
          <cell r="CD19">
            <v>0</v>
          </cell>
          <cell r="CF19">
            <v>0</v>
          </cell>
          <cell r="CH19">
            <v>0</v>
          </cell>
          <cell r="CJ19">
            <v>0</v>
          </cell>
          <cell r="CP19">
            <v>0</v>
          </cell>
          <cell r="CR19">
            <v>0</v>
          </cell>
          <cell r="CT19">
            <v>0</v>
          </cell>
          <cell r="CV19">
            <v>0</v>
          </cell>
          <cell r="CX19">
            <v>0</v>
          </cell>
          <cell r="FF19">
            <v>0</v>
          </cell>
          <cell r="FN19">
            <v>0</v>
          </cell>
          <cell r="FO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 t="str">
            <v xml:space="preserve"> long term loans</v>
          </cell>
          <cell r="FX19">
            <v>0</v>
          </cell>
          <cell r="FY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 t="e">
            <v>#DIV/0!</v>
          </cell>
          <cell r="GH19">
            <v>0</v>
          </cell>
        </row>
        <row r="20">
          <cell r="AZ20" t="str">
            <v xml:space="preserve"> accumulated profit</v>
          </cell>
          <cell r="BC20">
            <v>99863.627999999997</v>
          </cell>
          <cell r="BE20">
            <v>0</v>
          </cell>
          <cell r="BG20">
            <v>0</v>
          </cell>
          <cell r="BI20">
            <v>99863.627999999997</v>
          </cell>
          <cell r="BQ20">
            <v>0</v>
          </cell>
          <cell r="BU20">
            <v>0</v>
          </cell>
          <cell r="BX20">
            <v>0</v>
          </cell>
          <cell r="CD20">
            <v>0</v>
          </cell>
          <cell r="CF20">
            <v>0</v>
          </cell>
          <cell r="CH20">
            <v>0</v>
          </cell>
          <cell r="CJ20">
            <v>0</v>
          </cell>
          <cell r="CP20">
            <v>0</v>
          </cell>
          <cell r="CR20">
            <v>0</v>
          </cell>
          <cell r="CT20">
            <v>99863.627999999997</v>
          </cell>
          <cell r="CV20">
            <v>-99863.627999999997</v>
          </cell>
          <cell r="CX20">
            <v>0</v>
          </cell>
          <cell r="FC20">
            <v>137520.64990202483</v>
          </cell>
          <cell r="FF20">
            <v>137520.64990202483</v>
          </cell>
          <cell r="FN20">
            <v>0</v>
          </cell>
          <cell r="FO20">
            <v>0</v>
          </cell>
          <cell r="FR20">
            <v>0</v>
          </cell>
          <cell r="FS20">
            <v>0</v>
          </cell>
          <cell r="FT20">
            <v>137520.64990202483</v>
          </cell>
          <cell r="FU20">
            <v>-137520.64990202483</v>
          </cell>
          <cell r="FV20">
            <v>0</v>
          </cell>
          <cell r="FW20" t="str">
            <v xml:space="preserve"> accumulated profit</v>
          </cell>
          <cell r="FX20">
            <v>0</v>
          </cell>
          <cell r="FY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 t="e">
            <v>#DIV/0!</v>
          </cell>
          <cell r="GH20">
            <v>0</v>
          </cell>
          <cell r="GT20" t="str">
            <v xml:space="preserve">דוח דולר  </v>
          </cell>
        </row>
        <row r="21">
          <cell r="AZ21" t="str">
            <v xml:space="preserve"> profit-(equity method)</v>
          </cell>
          <cell r="BC21">
            <v>31186</v>
          </cell>
          <cell r="BE21">
            <v>0</v>
          </cell>
          <cell r="BG21">
            <v>-758</v>
          </cell>
          <cell r="BI21">
            <v>30428</v>
          </cell>
          <cell r="BQ21">
            <v>0</v>
          </cell>
          <cell r="BU21">
            <v>0</v>
          </cell>
          <cell r="BX21">
            <v>0</v>
          </cell>
          <cell r="CD21">
            <v>0</v>
          </cell>
          <cell r="CF21">
            <v>0</v>
          </cell>
          <cell r="CH21">
            <v>0</v>
          </cell>
          <cell r="CJ21">
            <v>0</v>
          </cell>
          <cell r="CP21">
            <v>0</v>
          </cell>
          <cell r="CR21">
            <v>0</v>
          </cell>
          <cell r="CT21">
            <v>30428</v>
          </cell>
          <cell r="CV21">
            <v>-30428</v>
          </cell>
          <cell r="CX21">
            <v>0</v>
          </cell>
          <cell r="FC21">
            <v>44193</v>
          </cell>
          <cell r="FE21">
            <v>1019</v>
          </cell>
          <cell r="FF21">
            <v>45212</v>
          </cell>
          <cell r="FN21">
            <v>0</v>
          </cell>
          <cell r="FO21">
            <v>0</v>
          </cell>
          <cell r="FR21">
            <v>0</v>
          </cell>
          <cell r="FS21">
            <v>0</v>
          </cell>
          <cell r="FT21">
            <v>45212</v>
          </cell>
          <cell r="FU21">
            <v>-45212</v>
          </cell>
          <cell r="FV21">
            <v>0</v>
          </cell>
          <cell r="FW21" t="str">
            <v xml:space="preserve"> profit-(equity method)</v>
          </cell>
          <cell r="FX21">
            <v>0</v>
          </cell>
          <cell r="FY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 t="e">
            <v>#DIV/0!</v>
          </cell>
          <cell r="GH21">
            <v>0</v>
          </cell>
        </row>
        <row r="22">
          <cell r="AZ22" t="str">
            <v xml:space="preserve"> s. IEDIOT accumulated loss</v>
          </cell>
          <cell r="BC22">
            <v>-2458.9899999999998</v>
          </cell>
          <cell r="BG22">
            <v>0</v>
          </cell>
          <cell r="BI22">
            <v>-2458.9899999999998</v>
          </cell>
          <cell r="BU22">
            <v>0</v>
          </cell>
          <cell r="BX22">
            <v>0</v>
          </cell>
          <cell r="CD22">
            <v>0</v>
          </cell>
          <cell r="CJ22">
            <v>0</v>
          </cell>
          <cell r="CP22">
            <v>0</v>
          </cell>
          <cell r="CT22">
            <v>-2458.9899999999998</v>
          </cell>
          <cell r="CV22">
            <v>2458.9899999999998</v>
          </cell>
          <cell r="CX22">
            <v>0</v>
          </cell>
          <cell r="FC22">
            <v>-2791.5806662312216</v>
          </cell>
          <cell r="FF22">
            <v>-2791.5806662312216</v>
          </cell>
          <cell r="FN22">
            <v>0</v>
          </cell>
          <cell r="FO22">
            <v>0</v>
          </cell>
          <cell r="FR22">
            <v>0</v>
          </cell>
          <cell r="FS22">
            <v>0</v>
          </cell>
          <cell r="FT22">
            <v>-2791.5806662312216</v>
          </cell>
          <cell r="FU22">
            <v>2791.5806662312216</v>
          </cell>
          <cell r="FV22">
            <v>0</v>
          </cell>
          <cell r="FW22" t="str">
            <v xml:space="preserve"> s. IEDIOT accumulated loss</v>
          </cell>
          <cell r="FX22">
            <v>0</v>
          </cell>
          <cell r="FY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 t="e">
            <v>#DIV/0!</v>
          </cell>
          <cell r="GH22">
            <v>0</v>
          </cell>
        </row>
        <row r="23">
          <cell r="AZ23" t="str">
            <v xml:space="preserve"> s. IEDIOT loss-(equity method)</v>
          </cell>
          <cell r="BG23">
            <v>-1019.2</v>
          </cell>
          <cell r="BI23">
            <v>-1019.2</v>
          </cell>
          <cell r="BX23">
            <v>0</v>
          </cell>
          <cell r="CD23">
            <v>0</v>
          </cell>
          <cell r="CT23">
            <v>-1019.2</v>
          </cell>
          <cell r="CV23">
            <v>1019.2</v>
          </cell>
          <cell r="CX23">
            <v>0</v>
          </cell>
          <cell r="FE23">
            <v>-1019.2</v>
          </cell>
          <cell r="FF23">
            <v>-1019.2</v>
          </cell>
          <cell r="FN23">
            <v>0</v>
          </cell>
          <cell r="FR23">
            <v>0</v>
          </cell>
          <cell r="FS23">
            <v>0</v>
          </cell>
          <cell r="FT23">
            <v>-1019.2</v>
          </cell>
          <cell r="FU23">
            <v>1019.2</v>
          </cell>
          <cell r="FV23">
            <v>0</v>
          </cell>
          <cell r="FW23" t="str">
            <v xml:space="preserve"> s. IEDIOT loss-(equity method)</v>
          </cell>
          <cell r="FX23">
            <v>0</v>
          </cell>
          <cell r="FY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 t="e">
            <v>#DIV/0!</v>
          </cell>
          <cell r="GH23">
            <v>0</v>
          </cell>
        </row>
        <row r="24">
          <cell r="BA24" t="str">
            <v xml:space="preserve">total </v>
          </cell>
          <cell r="BC24">
            <v>113807.52699999999</v>
          </cell>
          <cell r="BE24">
            <v>0</v>
          </cell>
          <cell r="BG24">
            <v>25095.184000000001</v>
          </cell>
          <cell r="BI24">
            <v>138902.71100000001</v>
          </cell>
          <cell r="BO24">
            <v>0</v>
          </cell>
          <cell r="BQ24">
            <v>0</v>
          </cell>
          <cell r="BS24">
            <v>0</v>
          </cell>
          <cell r="BU24">
            <v>0</v>
          </cell>
          <cell r="BX24">
            <v>0</v>
          </cell>
          <cell r="BZ24">
            <v>0</v>
          </cell>
          <cell r="CB24">
            <v>0</v>
          </cell>
          <cell r="CD24">
            <v>0</v>
          </cell>
          <cell r="CF24">
            <v>0</v>
          </cell>
          <cell r="CH24">
            <v>0</v>
          </cell>
          <cell r="CJ24">
            <v>0</v>
          </cell>
          <cell r="CL24">
            <v>0</v>
          </cell>
          <cell r="CN24">
            <v>0</v>
          </cell>
          <cell r="CP24">
            <v>0</v>
          </cell>
          <cell r="CR24">
            <v>0</v>
          </cell>
          <cell r="CT24">
            <v>138902.71100000001</v>
          </cell>
          <cell r="CV24">
            <v>-138902.71100000001</v>
          </cell>
          <cell r="CX24">
            <v>0</v>
          </cell>
          <cell r="FC24">
            <v>190102.3852357936</v>
          </cell>
          <cell r="FE24">
            <v>-0.19999999999993179</v>
          </cell>
          <cell r="FF24">
            <v>190102.18523579359</v>
          </cell>
          <cell r="FI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190102.18523579359</v>
          </cell>
          <cell r="FU24">
            <v>-190102.18523579359</v>
          </cell>
          <cell r="FV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 t="e">
            <v>#DIV/0!</v>
          </cell>
          <cell r="GG24">
            <v>0</v>
          </cell>
          <cell r="GH24">
            <v>0</v>
          </cell>
        </row>
        <row r="25">
          <cell r="AZ25" t="str">
            <v>IDAN</v>
          </cell>
          <cell r="BA25">
            <v>0.5</v>
          </cell>
          <cell r="BQ25">
            <v>7.5</v>
          </cell>
          <cell r="BU25">
            <v>7.5</v>
          </cell>
          <cell r="BW25">
            <v>-7.5</v>
          </cell>
          <cell r="BX25">
            <v>0</v>
          </cell>
          <cell r="CD25">
            <v>0</v>
          </cell>
          <cell r="CT25">
            <v>0</v>
          </cell>
          <cell r="CX25">
            <v>0</v>
          </cell>
          <cell r="FI25">
            <v>27.7</v>
          </cell>
          <cell r="FJ25">
            <v>-27.7</v>
          </cell>
          <cell r="FN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 t="str">
            <v>IDAN</v>
          </cell>
          <cell r="FX25">
            <v>0</v>
          </cell>
          <cell r="FY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 t="e">
            <v>#DIV/0!</v>
          </cell>
          <cell r="GH25">
            <v>0</v>
          </cell>
        </row>
        <row r="26">
          <cell r="AZ26" t="str">
            <v xml:space="preserve"> long term loans</v>
          </cell>
          <cell r="BQ26">
            <v>784.28300000000002</v>
          </cell>
          <cell r="BU26">
            <v>784.28300000000002</v>
          </cell>
          <cell r="BW26">
            <v>-784.28300000000002</v>
          </cell>
          <cell r="BX26">
            <v>0</v>
          </cell>
          <cell r="CD26">
            <v>0</v>
          </cell>
          <cell r="CT26">
            <v>0</v>
          </cell>
          <cell r="CX26">
            <v>0</v>
          </cell>
          <cell r="FF26">
            <v>0</v>
          </cell>
          <cell r="FI26">
            <v>784.28300000000002</v>
          </cell>
          <cell r="FJ26">
            <v>-784.28300000000002</v>
          </cell>
          <cell r="FN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 t="str">
            <v xml:space="preserve"> long term loans</v>
          </cell>
          <cell r="FX26">
            <v>0</v>
          </cell>
          <cell r="FY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 t="e">
            <v>#DIV/0!</v>
          </cell>
          <cell r="GH26">
            <v>0</v>
          </cell>
        </row>
        <row r="27">
          <cell r="AZ27" t="str">
            <v xml:space="preserve"> accumulated profit</v>
          </cell>
          <cell r="BQ27">
            <v>10619</v>
          </cell>
          <cell r="BU27">
            <v>10619</v>
          </cell>
          <cell r="BW27">
            <v>-10619</v>
          </cell>
          <cell r="BX27">
            <v>0</v>
          </cell>
          <cell r="CD27">
            <v>0</v>
          </cell>
          <cell r="CT27">
            <v>0</v>
          </cell>
          <cell r="CX27">
            <v>0</v>
          </cell>
          <cell r="FF27">
            <v>0</v>
          </cell>
          <cell r="FI27">
            <v>49741.858</v>
          </cell>
          <cell r="FJ27">
            <v>-49741.858</v>
          </cell>
          <cell r="FN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 t="str">
            <v xml:space="preserve"> accumulated profit</v>
          </cell>
          <cell r="FX27">
            <v>0</v>
          </cell>
          <cell r="FY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 t="e">
            <v>#DIV/0!</v>
          </cell>
          <cell r="GH27">
            <v>0</v>
          </cell>
        </row>
        <row r="28">
          <cell r="AZ28" t="str">
            <v xml:space="preserve"> profit-(equity method)</v>
          </cell>
          <cell r="BQ28">
            <v>-25673</v>
          </cell>
          <cell r="BU28">
            <v>-25673</v>
          </cell>
          <cell r="BW28">
            <v>25673</v>
          </cell>
          <cell r="BX28">
            <v>0</v>
          </cell>
          <cell r="CD28">
            <v>0</v>
          </cell>
          <cell r="CT28">
            <v>0</v>
          </cell>
          <cell r="CX28">
            <v>0</v>
          </cell>
          <cell r="FF28">
            <v>0</v>
          </cell>
          <cell r="FI28">
            <v>-26083.058000000001</v>
          </cell>
          <cell r="FJ28">
            <v>26083.058000000001</v>
          </cell>
          <cell r="FN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 t="str">
            <v xml:space="preserve"> profit-(equity method)</v>
          </cell>
          <cell r="FX28">
            <v>0</v>
          </cell>
          <cell r="FY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 t="e">
            <v>#DIV/0!</v>
          </cell>
          <cell r="GH28">
            <v>0</v>
          </cell>
        </row>
        <row r="29">
          <cell r="AZ29" t="str">
            <v>GOODWILL</v>
          </cell>
          <cell r="BQ29">
            <v>351680.27600000001</v>
          </cell>
          <cell r="BU29">
            <v>351680.27600000001</v>
          </cell>
          <cell r="BX29">
            <v>0</v>
          </cell>
          <cell r="CD29">
            <v>351680.27600000001</v>
          </cell>
          <cell r="CT29">
            <v>351680.27600000001</v>
          </cell>
          <cell r="CV29">
            <v>-351680.27600000001</v>
          </cell>
          <cell r="CX29">
            <v>0</v>
          </cell>
          <cell r="FF29">
            <v>0</v>
          </cell>
          <cell r="FI29">
            <v>328376.951</v>
          </cell>
          <cell r="FN29">
            <v>328376.951</v>
          </cell>
          <cell r="FR29">
            <v>0</v>
          </cell>
          <cell r="FS29">
            <v>0</v>
          </cell>
          <cell r="FT29">
            <v>328376.951</v>
          </cell>
          <cell r="FU29">
            <v>-328376.951</v>
          </cell>
          <cell r="FV29">
            <v>0</v>
          </cell>
          <cell r="FW29" t="str">
            <v>GOODWILL</v>
          </cell>
          <cell r="FX29">
            <v>328376.951</v>
          </cell>
          <cell r="FY29">
            <v>0</v>
          </cell>
          <cell r="FZ29">
            <v>-328376.951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 t="e">
            <v>#DIV/0!</v>
          </cell>
          <cell r="GH29">
            <v>0</v>
          </cell>
        </row>
        <row r="30">
          <cell r="AZ30" t="str">
            <v>TOTAL</v>
          </cell>
          <cell r="BC30">
            <v>0</v>
          </cell>
          <cell r="BE30">
            <v>0</v>
          </cell>
          <cell r="BG30">
            <v>0</v>
          </cell>
          <cell r="BI30">
            <v>0</v>
          </cell>
          <cell r="BQ30">
            <v>337418.05900000001</v>
          </cell>
          <cell r="BS30">
            <v>0</v>
          </cell>
          <cell r="BU30">
            <v>337418.05900000001</v>
          </cell>
          <cell r="BW30">
            <v>14262.217000000001</v>
          </cell>
          <cell r="BX30">
            <v>0</v>
          </cell>
          <cell r="CB30">
            <v>0</v>
          </cell>
          <cell r="CD30">
            <v>351680.27600000001</v>
          </cell>
          <cell r="CL30">
            <v>0</v>
          </cell>
          <cell r="CT30">
            <v>351680.27600000001</v>
          </cell>
          <cell r="CV30">
            <v>-351680.27600000001</v>
          </cell>
          <cell r="CX30">
            <v>0</v>
          </cell>
          <cell r="FC30">
            <v>0</v>
          </cell>
          <cell r="FF30">
            <v>0</v>
          </cell>
          <cell r="FI30">
            <v>352847.734</v>
          </cell>
          <cell r="FJ30">
            <v>-24470.782999999999</v>
          </cell>
          <cell r="FM30">
            <v>0</v>
          </cell>
          <cell r="FN30">
            <v>328376.951</v>
          </cell>
          <cell r="FQ30">
            <v>0</v>
          </cell>
          <cell r="FR30">
            <v>0</v>
          </cell>
          <cell r="FS30">
            <v>0</v>
          </cell>
          <cell r="FT30">
            <v>328376.951</v>
          </cell>
          <cell r="FU30">
            <v>-328376.951</v>
          </cell>
          <cell r="FV30">
            <v>0</v>
          </cell>
          <cell r="FW30" t="str">
            <v>TOTAL</v>
          </cell>
          <cell r="FX30">
            <v>328376.951</v>
          </cell>
          <cell r="FY30">
            <v>0</v>
          </cell>
          <cell r="FZ30">
            <v>-328376.951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 t="e">
            <v>#DIV/0!</v>
          </cell>
          <cell r="GH30">
            <v>0</v>
          </cell>
        </row>
        <row r="31">
          <cell r="BX31">
            <v>0</v>
          </cell>
          <cell r="CD31">
            <v>0</v>
          </cell>
          <cell r="CT31">
            <v>0</v>
          </cell>
          <cell r="FN31">
            <v>0</v>
          </cell>
          <cell r="FS31">
            <v>0</v>
          </cell>
          <cell r="FX31">
            <v>0</v>
          </cell>
          <cell r="FY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 t="e">
            <v>#DIV/0!</v>
          </cell>
          <cell r="GH31">
            <v>0</v>
          </cell>
        </row>
        <row r="32">
          <cell r="AZ32" t="str">
            <v>ICP-shares</v>
          </cell>
          <cell r="BA32">
            <v>0.3</v>
          </cell>
          <cell r="BC32">
            <v>0</v>
          </cell>
          <cell r="BG32">
            <v>0</v>
          </cell>
          <cell r="BI32">
            <v>0</v>
          </cell>
          <cell r="BQ32">
            <v>27</v>
          </cell>
          <cell r="BU32">
            <v>27</v>
          </cell>
          <cell r="BW32">
            <v>-54</v>
          </cell>
          <cell r="BX32">
            <v>-54</v>
          </cell>
          <cell r="CD32">
            <v>-81</v>
          </cell>
          <cell r="CF32">
            <v>0</v>
          </cell>
          <cell r="CH32">
            <v>0</v>
          </cell>
          <cell r="CJ32">
            <v>0</v>
          </cell>
          <cell r="CP32">
            <v>0</v>
          </cell>
          <cell r="CR32">
            <v>0</v>
          </cell>
          <cell r="CT32">
            <v>-81</v>
          </cell>
          <cell r="CV32">
            <v>0</v>
          </cell>
          <cell r="CX32">
            <v>-81</v>
          </cell>
          <cell r="FC32">
            <v>0</v>
          </cell>
          <cell r="FF32">
            <v>0</v>
          </cell>
          <cell r="FI32">
            <v>79.5</v>
          </cell>
          <cell r="FJ32">
            <v>417</v>
          </cell>
          <cell r="FK32">
            <v>417</v>
          </cell>
          <cell r="FN32">
            <v>913.5</v>
          </cell>
          <cell r="FO32">
            <v>0</v>
          </cell>
          <cell r="FR32">
            <v>0</v>
          </cell>
          <cell r="FS32">
            <v>0</v>
          </cell>
          <cell r="FT32">
            <v>913.5</v>
          </cell>
          <cell r="FU32">
            <v>0</v>
          </cell>
          <cell r="FV32">
            <v>913.5</v>
          </cell>
          <cell r="FW32" t="str">
            <v>ICP-shares</v>
          </cell>
          <cell r="FX32">
            <v>913.5</v>
          </cell>
          <cell r="FY32">
            <v>0</v>
          </cell>
          <cell r="GA32">
            <v>913.5</v>
          </cell>
          <cell r="GB32">
            <v>925.74957907396265</v>
          </cell>
          <cell r="GC32">
            <v>913.5</v>
          </cell>
          <cell r="GD32">
            <v>925.74957907396265</v>
          </cell>
          <cell r="GE32">
            <v>0</v>
          </cell>
          <cell r="GF32">
            <v>2.666374781085814</v>
          </cell>
          <cell r="GG32">
            <v>79.612187459177022</v>
          </cell>
          <cell r="GH32">
            <v>0</v>
          </cell>
        </row>
        <row r="33">
          <cell r="AZ33" t="str">
            <v xml:space="preserve"> long term loans</v>
          </cell>
          <cell r="BG33">
            <v>0</v>
          </cell>
          <cell r="BI33">
            <v>0</v>
          </cell>
          <cell r="BQ33">
            <v>2025</v>
          </cell>
          <cell r="BU33">
            <v>2025</v>
          </cell>
          <cell r="BW33">
            <v>675</v>
          </cell>
          <cell r="BX33">
            <v>675</v>
          </cell>
          <cell r="CD33">
            <v>3375</v>
          </cell>
          <cell r="CF33">
            <v>0</v>
          </cell>
          <cell r="CH33">
            <v>0</v>
          </cell>
          <cell r="CJ33">
            <v>0</v>
          </cell>
          <cell r="CP33">
            <v>0</v>
          </cell>
          <cell r="CR33">
            <v>0</v>
          </cell>
          <cell r="CT33">
            <v>3375</v>
          </cell>
          <cell r="CV33">
            <v>0</v>
          </cell>
          <cell r="CX33">
            <v>3375</v>
          </cell>
          <cell r="FC33">
            <v>0</v>
          </cell>
          <cell r="FF33">
            <v>0</v>
          </cell>
          <cell r="FI33">
            <v>2025</v>
          </cell>
          <cell r="FJ33">
            <v>675</v>
          </cell>
          <cell r="FK33">
            <v>675</v>
          </cell>
          <cell r="FN33">
            <v>3375</v>
          </cell>
          <cell r="FO33">
            <v>0</v>
          </cell>
          <cell r="FR33">
            <v>0</v>
          </cell>
          <cell r="FS33">
            <v>0</v>
          </cell>
          <cell r="FT33">
            <v>3375</v>
          </cell>
          <cell r="FU33">
            <v>0</v>
          </cell>
          <cell r="FV33">
            <v>3375</v>
          </cell>
          <cell r="FW33" t="str">
            <v xml:space="preserve"> long term loans</v>
          </cell>
          <cell r="FX33">
            <v>3375</v>
          </cell>
          <cell r="FY33">
            <v>0</v>
          </cell>
          <cell r="GA33">
            <v>3375</v>
          </cell>
          <cell r="GB33">
            <v>3420.2570655441968</v>
          </cell>
          <cell r="GC33">
            <v>3375</v>
          </cell>
          <cell r="GD33">
            <v>3420.2570655441968</v>
          </cell>
          <cell r="GE33">
            <v>0</v>
          </cell>
          <cell r="GF33">
            <v>4.1630227368883279</v>
          </cell>
          <cell r="GG33">
            <v>1935.6683828606779</v>
          </cell>
          <cell r="GH33">
            <v>0</v>
          </cell>
        </row>
        <row r="34">
          <cell r="AZ34" t="str">
            <v xml:space="preserve"> accumulated profit</v>
          </cell>
          <cell r="BQ34">
            <v>3204.6</v>
          </cell>
          <cell r="BU34">
            <v>3204.6</v>
          </cell>
          <cell r="BX34">
            <v>0</v>
          </cell>
          <cell r="CD34">
            <v>3204.6</v>
          </cell>
          <cell r="CJ34">
            <v>0</v>
          </cell>
          <cell r="CP34">
            <v>0</v>
          </cell>
          <cell r="CT34">
            <v>3204.6</v>
          </cell>
          <cell r="CV34">
            <v>0</v>
          </cell>
          <cell r="CX34">
            <v>3204.6</v>
          </cell>
          <cell r="FC34">
            <v>0</v>
          </cell>
          <cell r="FF34">
            <v>0</v>
          </cell>
          <cell r="FI34">
            <v>4640.634</v>
          </cell>
          <cell r="FN34">
            <v>4640.634</v>
          </cell>
          <cell r="FO34">
            <v>0</v>
          </cell>
          <cell r="FR34">
            <v>0</v>
          </cell>
          <cell r="FS34">
            <v>0</v>
          </cell>
          <cell r="FT34">
            <v>4640.634</v>
          </cell>
          <cell r="FU34">
            <v>0</v>
          </cell>
          <cell r="FV34">
            <v>4640.634</v>
          </cell>
          <cell r="FW34" t="str">
            <v xml:space="preserve"> accumulated profit</v>
          </cell>
          <cell r="FX34">
            <v>4640.634</v>
          </cell>
          <cell r="FY34">
            <v>0</v>
          </cell>
          <cell r="GA34">
            <v>4640.634</v>
          </cell>
          <cell r="GB34">
            <v>4702.8625858087789</v>
          </cell>
          <cell r="GC34">
            <v>4640.634</v>
          </cell>
          <cell r="GD34">
            <v>4702.8625858087789</v>
          </cell>
          <cell r="GE34">
            <v>0</v>
          </cell>
          <cell r="GF34">
            <v>3.9971007751937986</v>
          </cell>
          <cell r="GG34">
            <v>4474.0057393431171</v>
          </cell>
          <cell r="GH34">
            <v>0</v>
          </cell>
        </row>
        <row r="35">
          <cell r="AZ35" t="str">
            <v xml:space="preserve"> profit-(equity method)</v>
          </cell>
          <cell r="BC35">
            <v>0</v>
          </cell>
          <cell r="BG35">
            <v>0</v>
          </cell>
          <cell r="BI35">
            <v>0</v>
          </cell>
          <cell r="BQ35">
            <v>-3610.6</v>
          </cell>
          <cell r="BU35">
            <v>-3610.6</v>
          </cell>
          <cell r="BX35">
            <v>0</v>
          </cell>
          <cell r="CD35">
            <v>-3610.6</v>
          </cell>
          <cell r="CF35">
            <v>0</v>
          </cell>
          <cell r="CH35">
            <v>0</v>
          </cell>
          <cell r="CJ35">
            <v>0</v>
          </cell>
          <cell r="CP35">
            <v>0</v>
          </cell>
          <cell r="CR35">
            <v>0</v>
          </cell>
          <cell r="CT35">
            <v>-3610.6</v>
          </cell>
          <cell r="CV35">
            <v>0</v>
          </cell>
          <cell r="CX35">
            <v>-3610.6</v>
          </cell>
          <cell r="FC35">
            <v>0</v>
          </cell>
          <cell r="FF35">
            <v>0</v>
          </cell>
          <cell r="FI35">
            <v>-2689.9</v>
          </cell>
          <cell r="FN35">
            <v>-2689.9</v>
          </cell>
          <cell r="FO35">
            <v>0</v>
          </cell>
          <cell r="FR35">
            <v>0</v>
          </cell>
          <cell r="FS35">
            <v>0</v>
          </cell>
          <cell r="FT35">
            <v>-2689.9</v>
          </cell>
          <cell r="FU35">
            <v>0</v>
          </cell>
          <cell r="FV35">
            <v>-2689.9</v>
          </cell>
          <cell r="FW35" t="str">
            <v xml:space="preserve"> profit-(equity method)</v>
          </cell>
          <cell r="FX35">
            <v>-2689.9</v>
          </cell>
          <cell r="FY35">
            <v>0</v>
          </cell>
          <cell r="GA35">
            <v>-2689.9</v>
          </cell>
          <cell r="GB35">
            <v>-2725.9702164762475</v>
          </cell>
          <cell r="GC35">
            <v>-2689.9</v>
          </cell>
          <cell r="GD35">
            <v>-2725.9702164762475</v>
          </cell>
          <cell r="GE35">
            <v>0</v>
          </cell>
          <cell r="GF35">
            <v>8.5857006064474941</v>
          </cell>
          <cell r="GG35">
            <v>188.19140696648486</v>
          </cell>
          <cell r="GH35">
            <v>0</v>
          </cell>
        </row>
        <row r="36">
          <cell r="BA36" t="str">
            <v xml:space="preserve">total </v>
          </cell>
          <cell r="BC36">
            <v>0</v>
          </cell>
          <cell r="BE36">
            <v>0</v>
          </cell>
          <cell r="BG36">
            <v>0</v>
          </cell>
          <cell r="BI36">
            <v>0</v>
          </cell>
          <cell r="BO36">
            <v>0</v>
          </cell>
          <cell r="BQ36">
            <v>1646</v>
          </cell>
          <cell r="BS36">
            <v>0</v>
          </cell>
          <cell r="BU36">
            <v>1646</v>
          </cell>
          <cell r="BW36">
            <v>621</v>
          </cell>
          <cell r="BX36">
            <v>621</v>
          </cell>
          <cell r="BZ36">
            <v>0</v>
          </cell>
          <cell r="CB36">
            <v>0</v>
          </cell>
          <cell r="CD36">
            <v>2888</v>
          </cell>
          <cell r="CF36">
            <v>0</v>
          </cell>
          <cell r="CH36">
            <v>0</v>
          </cell>
          <cell r="CJ36">
            <v>0</v>
          </cell>
          <cell r="CL36">
            <v>0</v>
          </cell>
          <cell r="CP36">
            <v>0</v>
          </cell>
          <cell r="CR36">
            <v>0</v>
          </cell>
          <cell r="CT36">
            <v>2888</v>
          </cell>
          <cell r="CV36">
            <v>0</v>
          </cell>
          <cell r="CX36">
            <v>2888</v>
          </cell>
          <cell r="FC36">
            <v>0</v>
          </cell>
          <cell r="FE36">
            <v>0</v>
          </cell>
          <cell r="FF36">
            <v>0</v>
          </cell>
          <cell r="FI36">
            <v>4055.2339999999999</v>
          </cell>
          <cell r="FJ36">
            <v>1092</v>
          </cell>
          <cell r="FK36">
            <v>1092</v>
          </cell>
          <cell r="FM36">
            <v>0</v>
          </cell>
          <cell r="FN36">
            <v>6239.2340000000004</v>
          </cell>
          <cell r="FO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6239.2340000000004</v>
          </cell>
          <cell r="FU36">
            <v>0</v>
          </cell>
          <cell r="FV36">
            <v>6239.2340000000004</v>
          </cell>
          <cell r="FX36">
            <v>6239.2340000000004</v>
          </cell>
          <cell r="FY36">
            <v>0</v>
          </cell>
          <cell r="FZ36">
            <v>0</v>
          </cell>
          <cell r="GA36">
            <v>6239.2340000000004</v>
          </cell>
          <cell r="GB36">
            <v>6322.8990139506914</v>
          </cell>
          <cell r="GC36">
            <v>6239.2340000000004</v>
          </cell>
          <cell r="GD36">
            <v>6322.8990139506914</v>
          </cell>
          <cell r="GE36">
            <v>0</v>
          </cell>
          <cell r="GF36">
            <v>3.1180439468288248</v>
          </cell>
          <cell r="GG36">
            <v>6677.4777166294571</v>
          </cell>
          <cell r="GH36">
            <v>0</v>
          </cell>
        </row>
        <row r="37">
          <cell r="AZ37" t="str">
            <v>G. LINES-shares</v>
          </cell>
          <cell r="BA37">
            <v>0.25</v>
          </cell>
          <cell r="BC37">
            <v>10208.061</v>
          </cell>
          <cell r="BI37">
            <v>10208.061</v>
          </cell>
          <cell r="BU37">
            <v>0</v>
          </cell>
          <cell r="BX37">
            <v>0</v>
          </cell>
          <cell r="CD37">
            <v>0</v>
          </cell>
          <cell r="CJ37">
            <v>0</v>
          </cell>
          <cell r="CP37">
            <v>0</v>
          </cell>
          <cell r="CT37">
            <v>10208.061</v>
          </cell>
          <cell r="CX37">
            <v>10208.061</v>
          </cell>
          <cell r="FC37">
            <v>11481.325930764207</v>
          </cell>
          <cell r="FF37">
            <v>11481.325930764207</v>
          </cell>
          <cell r="FN37">
            <v>0</v>
          </cell>
          <cell r="FO37">
            <v>0</v>
          </cell>
          <cell r="FR37">
            <v>0</v>
          </cell>
          <cell r="FS37">
            <v>0</v>
          </cell>
          <cell r="FT37">
            <v>11481.325930764207</v>
          </cell>
          <cell r="FV37">
            <v>11481.325930764207</v>
          </cell>
          <cell r="FW37" t="str">
            <v>G. LINES-shares</v>
          </cell>
          <cell r="FX37">
            <v>0</v>
          </cell>
          <cell r="FY37">
            <v>0</v>
          </cell>
          <cell r="GA37">
            <v>0</v>
          </cell>
          <cell r="GB37">
            <v>0</v>
          </cell>
          <cell r="GC37">
            <v>11481.325930764207</v>
          </cell>
          <cell r="GD37">
            <v>11635.284781188766</v>
          </cell>
          <cell r="GE37">
            <v>11481.325930764207</v>
          </cell>
          <cell r="GF37">
            <v>3.8266048072884429</v>
          </cell>
          <cell r="GG37">
            <v>11481.48777726976</v>
          </cell>
          <cell r="GH37">
            <v>0</v>
          </cell>
        </row>
        <row r="38">
          <cell r="AZ38" t="str">
            <v xml:space="preserve"> long term loans</v>
          </cell>
          <cell r="BC38">
            <v>2832.0149999999999</v>
          </cell>
          <cell r="BG38">
            <v>124.44499999999999</v>
          </cell>
          <cell r="BI38">
            <v>2956.46</v>
          </cell>
          <cell r="BU38">
            <v>0</v>
          </cell>
          <cell r="BX38">
            <v>0</v>
          </cell>
          <cell r="CD38">
            <v>0</v>
          </cell>
          <cell r="CJ38">
            <v>0</v>
          </cell>
          <cell r="CP38">
            <v>0</v>
          </cell>
          <cell r="CT38">
            <v>2956.46</v>
          </cell>
          <cell r="CX38">
            <v>2956.46</v>
          </cell>
          <cell r="FC38">
            <v>2956.46</v>
          </cell>
          <cell r="FF38">
            <v>2956.46</v>
          </cell>
          <cell r="FN38">
            <v>0</v>
          </cell>
          <cell r="FO38">
            <v>0</v>
          </cell>
          <cell r="FR38">
            <v>0</v>
          </cell>
          <cell r="FS38">
            <v>0</v>
          </cell>
          <cell r="FT38">
            <v>2956.46</v>
          </cell>
          <cell r="FV38">
            <v>2956.46</v>
          </cell>
          <cell r="FW38" t="str">
            <v xml:space="preserve"> long term loans (index)</v>
          </cell>
          <cell r="FX38">
            <v>0</v>
          </cell>
          <cell r="FY38">
            <v>0</v>
          </cell>
          <cell r="GA38">
            <v>0</v>
          </cell>
          <cell r="GB38">
            <v>0</v>
          </cell>
          <cell r="GC38">
            <v>2956.46</v>
          </cell>
          <cell r="GD38">
            <v>2996.1046530366807</v>
          </cell>
          <cell r="GE38">
            <v>2956.46</v>
          </cell>
          <cell r="GF38">
            <v>4.1600003512092467</v>
          </cell>
          <cell r="GG38">
            <v>2956.7770005310836</v>
          </cell>
          <cell r="GH38">
            <v>0</v>
          </cell>
        </row>
        <row r="39">
          <cell r="AZ39" t="str">
            <v xml:space="preserve"> long term loans</v>
          </cell>
          <cell r="BC39">
            <v>40618.059000000001</v>
          </cell>
          <cell r="BG39">
            <v>3799.0748699999999</v>
          </cell>
          <cell r="BI39">
            <v>44417.133869999998</v>
          </cell>
          <cell r="BU39">
            <v>0</v>
          </cell>
          <cell r="BX39">
            <v>0</v>
          </cell>
          <cell r="CD39">
            <v>0</v>
          </cell>
          <cell r="CJ39">
            <v>0</v>
          </cell>
          <cell r="CP39">
            <v>0</v>
          </cell>
          <cell r="CT39">
            <v>44417.133869999998</v>
          </cell>
          <cell r="CX39">
            <v>44417.133869999998</v>
          </cell>
          <cell r="FC39">
            <v>44417.133999999998</v>
          </cell>
          <cell r="FF39">
            <v>44417.133999999998</v>
          </cell>
          <cell r="FN39">
            <v>0</v>
          </cell>
          <cell r="FO39">
            <v>0</v>
          </cell>
          <cell r="FR39">
            <v>0</v>
          </cell>
          <cell r="FS39">
            <v>0</v>
          </cell>
          <cell r="FT39">
            <v>44417.133999999998</v>
          </cell>
          <cell r="FV39">
            <v>44417.133999999998</v>
          </cell>
          <cell r="FW39" t="str">
            <v xml:space="preserve"> long term loans $</v>
          </cell>
          <cell r="FX39">
            <v>0</v>
          </cell>
          <cell r="FY39">
            <v>0</v>
          </cell>
          <cell r="GA39">
            <v>0</v>
          </cell>
          <cell r="GB39">
            <v>0</v>
          </cell>
          <cell r="GC39">
            <v>44417.133999999998</v>
          </cell>
          <cell r="GD39">
            <v>45012.745598436552</v>
          </cell>
          <cell r="GE39">
            <v>44417.133999999998</v>
          </cell>
          <cell r="GF39">
            <v>4.1600000674334376</v>
          </cell>
          <cell r="GG39">
            <v>11564.964728935338</v>
          </cell>
          <cell r="GH39">
            <v>0</v>
          </cell>
        </row>
        <row r="40">
          <cell r="AZ40" t="str">
            <v xml:space="preserve"> accumulated loss</v>
          </cell>
          <cell r="BC40">
            <v>-30299.5</v>
          </cell>
          <cell r="BI40">
            <v>-30299.5</v>
          </cell>
          <cell r="BU40">
            <v>0</v>
          </cell>
          <cell r="BX40">
            <v>0</v>
          </cell>
          <cell r="CD40">
            <v>0</v>
          </cell>
          <cell r="CJ40">
            <v>0</v>
          </cell>
          <cell r="CP40">
            <v>0</v>
          </cell>
          <cell r="CT40">
            <v>-30299.5</v>
          </cell>
          <cell r="CX40">
            <v>-30299.5</v>
          </cell>
          <cell r="FC40">
            <v>-32650.631613324629</v>
          </cell>
          <cell r="FF40">
            <v>-32650.631613324629</v>
          </cell>
          <cell r="FN40">
            <v>0</v>
          </cell>
          <cell r="FO40">
            <v>0</v>
          </cell>
          <cell r="FR40">
            <v>0</v>
          </cell>
          <cell r="FS40">
            <v>0</v>
          </cell>
          <cell r="FT40">
            <v>-32650.631613324629</v>
          </cell>
          <cell r="FV40">
            <v>-32651</v>
          </cell>
          <cell r="FW40" t="str">
            <v xml:space="preserve"> accumulated loss</v>
          </cell>
          <cell r="FX40">
            <v>0</v>
          </cell>
          <cell r="FY40">
            <v>0</v>
          </cell>
          <cell r="GA40">
            <v>0</v>
          </cell>
          <cell r="GB40">
            <v>0</v>
          </cell>
          <cell r="GC40">
            <v>-32651</v>
          </cell>
          <cell r="GD40">
            <v>-33088.833613950694</v>
          </cell>
          <cell r="GE40">
            <v>-32651</v>
          </cell>
          <cell r="GF40">
            <v>3.8485384252710984</v>
          </cell>
          <cell r="GG40">
            <v>-633.26518615284135</v>
          </cell>
          <cell r="GH40">
            <v>0.36838667537085712</v>
          </cell>
        </row>
        <row r="41">
          <cell r="AZ41" t="str">
            <v xml:space="preserve"> loss-(equity method)</v>
          </cell>
          <cell r="BC41">
            <v>-19444.738000000001</v>
          </cell>
          <cell r="BG41">
            <v>-9880.0119999999988</v>
          </cell>
          <cell r="BI41">
            <v>-29324.75</v>
          </cell>
          <cell r="BU41">
            <v>0</v>
          </cell>
          <cell r="BX41">
            <v>0</v>
          </cell>
          <cell r="CD41">
            <v>0</v>
          </cell>
          <cell r="CJ41">
            <v>0</v>
          </cell>
          <cell r="CP41">
            <v>0</v>
          </cell>
          <cell r="CT41">
            <v>-29324.75</v>
          </cell>
          <cell r="CX41">
            <v>-29324.75</v>
          </cell>
          <cell r="FC41">
            <v>-24824.75</v>
          </cell>
          <cell r="FE41">
            <v>0</v>
          </cell>
          <cell r="FF41">
            <v>-24824.75</v>
          </cell>
          <cell r="FN41">
            <v>0</v>
          </cell>
          <cell r="FO41">
            <v>0</v>
          </cell>
          <cell r="FR41">
            <v>0</v>
          </cell>
          <cell r="FS41">
            <v>0</v>
          </cell>
          <cell r="FT41">
            <v>-24824.75</v>
          </cell>
          <cell r="FV41">
            <v>-24825</v>
          </cell>
          <cell r="FW41" t="str">
            <v xml:space="preserve"> loss-(equity method)</v>
          </cell>
          <cell r="FX41">
            <v>0</v>
          </cell>
          <cell r="FY41">
            <v>0</v>
          </cell>
          <cell r="GA41">
            <v>0</v>
          </cell>
          <cell r="GB41">
            <v>0</v>
          </cell>
          <cell r="GC41">
            <v>-24825</v>
          </cell>
          <cell r="GD41">
            <v>-25157.890859891759</v>
          </cell>
          <cell r="GE41">
            <v>-24825</v>
          </cell>
          <cell r="GF41">
            <v>5.1504149377593365</v>
          </cell>
          <cell r="GG41">
            <v>-32017.36642717179</v>
          </cell>
          <cell r="GH41">
            <v>0.25</v>
          </cell>
        </row>
        <row r="42">
          <cell r="AZ42" t="str">
            <v xml:space="preserve"> goodwill</v>
          </cell>
          <cell r="BC42">
            <v>429.51774999999998</v>
          </cell>
          <cell r="BI42">
            <v>429.51774999999998</v>
          </cell>
          <cell r="BU42">
            <v>0</v>
          </cell>
          <cell r="BX42">
            <v>0</v>
          </cell>
          <cell r="CD42">
            <v>0</v>
          </cell>
          <cell r="CJ42">
            <v>0</v>
          </cell>
          <cell r="CP42">
            <v>0</v>
          </cell>
          <cell r="CT42">
            <v>429.51774999999998</v>
          </cell>
          <cell r="CX42">
            <v>429.51774999999998</v>
          </cell>
          <cell r="FC42">
            <v>499.15300000000002</v>
          </cell>
          <cell r="FF42">
            <v>499.15300000000002</v>
          </cell>
          <cell r="FN42">
            <v>0</v>
          </cell>
          <cell r="FO42">
            <v>0</v>
          </cell>
          <cell r="FR42">
            <v>0</v>
          </cell>
          <cell r="FS42">
            <v>0</v>
          </cell>
          <cell r="FT42">
            <v>499.15300000000002</v>
          </cell>
          <cell r="FV42">
            <v>499.15300000000002</v>
          </cell>
          <cell r="FW42" t="str">
            <v xml:space="preserve"> goodwill</v>
          </cell>
          <cell r="FX42">
            <v>0</v>
          </cell>
          <cell r="FY42">
            <v>0</v>
          </cell>
          <cell r="GA42">
            <v>0</v>
          </cell>
          <cell r="GB42">
            <v>0</v>
          </cell>
          <cell r="GC42">
            <v>499.15300000000002</v>
          </cell>
          <cell r="GD42">
            <v>505.84639260372819</v>
          </cell>
          <cell r="GE42">
            <v>499.15300000000002</v>
          </cell>
          <cell r="GF42">
            <v>3.7780561463529092</v>
          </cell>
          <cell r="GG42">
            <v>557.87694112508734</v>
          </cell>
          <cell r="GH42">
            <v>0</v>
          </cell>
        </row>
        <row r="43">
          <cell r="BC43">
            <v>4343.4147500000008</v>
          </cell>
          <cell r="BE43">
            <v>0</v>
          </cell>
          <cell r="BG43">
            <v>-5956.4921299999987</v>
          </cell>
          <cell r="BI43">
            <v>-1613.0773800000015</v>
          </cell>
          <cell r="BO43">
            <v>0</v>
          </cell>
          <cell r="BQ43">
            <v>0</v>
          </cell>
          <cell r="BS43">
            <v>0</v>
          </cell>
          <cell r="BU43">
            <v>0</v>
          </cell>
          <cell r="BX43">
            <v>0</v>
          </cell>
          <cell r="BZ43">
            <v>0</v>
          </cell>
          <cell r="CB43">
            <v>0</v>
          </cell>
          <cell r="CD43">
            <v>0</v>
          </cell>
          <cell r="CF43">
            <v>0</v>
          </cell>
          <cell r="CH43">
            <v>0</v>
          </cell>
          <cell r="CJ43">
            <v>0</v>
          </cell>
          <cell r="CL43">
            <v>0</v>
          </cell>
          <cell r="CN43">
            <v>0</v>
          </cell>
          <cell r="CP43">
            <v>0</v>
          </cell>
          <cell r="CR43">
            <v>0</v>
          </cell>
          <cell r="CT43">
            <v>-1613.0773800000015</v>
          </cell>
          <cell r="CV43">
            <v>0</v>
          </cell>
          <cell r="CX43">
            <v>-1613.0773800000015</v>
          </cell>
          <cell r="FC43">
            <v>1878.6913174395756</v>
          </cell>
          <cell r="FE43">
            <v>0</v>
          </cell>
          <cell r="FF43">
            <v>1878.6913174395756</v>
          </cell>
          <cell r="FI43">
            <v>0</v>
          </cell>
          <cell r="FM43">
            <v>0</v>
          </cell>
          <cell r="FN43">
            <v>0</v>
          </cell>
          <cell r="FO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1878.6913174395756</v>
          </cell>
          <cell r="FU43">
            <v>0</v>
          </cell>
          <cell r="FV43">
            <v>1878.0729307642048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1878.0729307642048</v>
          </cell>
          <cell r="GD43">
            <v>1903.2569514232771</v>
          </cell>
          <cell r="GE43">
            <v>1878.0729307642048</v>
          </cell>
          <cell r="GF43">
            <v>1.5439638731450649</v>
          </cell>
          <cell r="GG43">
            <v>-6089.5251654633603</v>
          </cell>
          <cell r="GH43">
            <v>0.61838667537085712</v>
          </cell>
        </row>
        <row r="44">
          <cell r="AZ44" t="str">
            <v>MERCAZ-shares</v>
          </cell>
          <cell r="BA44">
            <v>0.7</v>
          </cell>
          <cell r="BC44">
            <v>1.4</v>
          </cell>
          <cell r="BE44">
            <v>0</v>
          </cell>
          <cell r="BG44">
            <v>0</v>
          </cell>
          <cell r="BI44">
            <v>1.4</v>
          </cell>
          <cell r="BU44">
            <v>0</v>
          </cell>
          <cell r="BX44">
            <v>0</v>
          </cell>
          <cell r="CD44">
            <v>0</v>
          </cell>
          <cell r="CF44">
            <v>0</v>
          </cell>
          <cell r="CH44">
            <v>0</v>
          </cell>
          <cell r="CJ44">
            <v>0</v>
          </cell>
          <cell r="CP44">
            <v>0</v>
          </cell>
          <cell r="CR44">
            <v>0</v>
          </cell>
          <cell r="CT44">
            <v>1.4</v>
          </cell>
          <cell r="CV44">
            <v>-1.4</v>
          </cell>
          <cell r="CX44">
            <v>0</v>
          </cell>
          <cell r="FC44">
            <v>653.90333115610724</v>
          </cell>
          <cell r="FF44">
            <v>653.90333115610724</v>
          </cell>
          <cell r="FN44">
            <v>0</v>
          </cell>
          <cell r="FO44">
            <v>0</v>
          </cell>
          <cell r="FR44">
            <v>0</v>
          </cell>
          <cell r="FS44">
            <v>0</v>
          </cell>
          <cell r="FT44">
            <v>653.90333115610724</v>
          </cell>
          <cell r="FU44">
            <v>-653.90333115610724</v>
          </cell>
          <cell r="FV44">
            <v>0</v>
          </cell>
          <cell r="FW44" t="str">
            <v>MERCAZ-shares</v>
          </cell>
          <cell r="FX44">
            <v>0</v>
          </cell>
          <cell r="FY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 t="e">
            <v>#DIV/0!</v>
          </cell>
          <cell r="GG44">
            <v>0</v>
          </cell>
          <cell r="GH44">
            <v>0</v>
          </cell>
        </row>
        <row r="45">
          <cell r="AZ45" t="str">
            <v xml:space="preserve"> long term loans</v>
          </cell>
          <cell r="BC45">
            <v>24088.737000000001</v>
          </cell>
          <cell r="BE45">
            <v>0</v>
          </cell>
          <cell r="BG45">
            <v>0</v>
          </cell>
          <cell r="BI45">
            <v>24088.737000000001</v>
          </cell>
          <cell r="BU45">
            <v>0</v>
          </cell>
          <cell r="BX45">
            <v>0</v>
          </cell>
          <cell r="CD45">
            <v>0</v>
          </cell>
          <cell r="CF45">
            <v>0</v>
          </cell>
          <cell r="CH45">
            <v>0</v>
          </cell>
          <cell r="CJ45">
            <v>0</v>
          </cell>
          <cell r="CP45">
            <v>0</v>
          </cell>
          <cell r="CT45">
            <v>24088.737000000001</v>
          </cell>
          <cell r="CV45">
            <v>-24088.737000000001</v>
          </cell>
          <cell r="CX45">
            <v>0</v>
          </cell>
          <cell r="FC45">
            <v>24088.737000000001</v>
          </cell>
          <cell r="FF45">
            <v>24088.737000000001</v>
          </cell>
          <cell r="FN45">
            <v>0</v>
          </cell>
          <cell r="FO45">
            <v>0</v>
          </cell>
          <cell r="FR45">
            <v>0</v>
          </cell>
          <cell r="FS45">
            <v>0</v>
          </cell>
          <cell r="FT45">
            <v>24088.737000000001</v>
          </cell>
          <cell r="FU45">
            <v>-24088.737000000001</v>
          </cell>
          <cell r="FV45">
            <v>0</v>
          </cell>
          <cell r="FW45" t="str">
            <v xml:space="preserve"> long term loans</v>
          </cell>
          <cell r="FX45">
            <v>0</v>
          </cell>
          <cell r="FY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 t="e">
            <v>#DIV/0!</v>
          </cell>
          <cell r="GG45">
            <v>0</v>
          </cell>
          <cell r="GH45">
            <v>0</v>
          </cell>
        </row>
        <row r="46">
          <cell r="AZ46" t="str">
            <v xml:space="preserve"> long term loans4.6%</v>
          </cell>
          <cell r="BC46">
            <v>38383.732000000004</v>
          </cell>
          <cell r="BI46">
            <v>38383.732000000004</v>
          </cell>
          <cell r="BU46">
            <v>0</v>
          </cell>
          <cell r="BX46">
            <v>0</v>
          </cell>
          <cell r="CD46">
            <v>0</v>
          </cell>
          <cell r="CJ46">
            <v>0</v>
          </cell>
          <cell r="CP46">
            <v>0</v>
          </cell>
          <cell r="CT46">
            <v>38383.732000000004</v>
          </cell>
          <cell r="CV46">
            <v>-38383.732000000004</v>
          </cell>
          <cell r="CX46">
            <v>0</v>
          </cell>
          <cell r="FC46">
            <v>38383.732000000004</v>
          </cell>
          <cell r="FF46">
            <v>38383.732000000004</v>
          </cell>
          <cell r="FN46">
            <v>0</v>
          </cell>
          <cell r="FO46">
            <v>0</v>
          </cell>
          <cell r="FR46">
            <v>0</v>
          </cell>
          <cell r="FS46">
            <v>0</v>
          </cell>
          <cell r="FT46">
            <v>38383.732000000004</v>
          </cell>
          <cell r="FU46">
            <v>-38383.732000000004</v>
          </cell>
          <cell r="FV46">
            <v>0</v>
          </cell>
          <cell r="FW46" t="str">
            <v xml:space="preserve"> long term loans 4.6%</v>
          </cell>
          <cell r="FX46">
            <v>0</v>
          </cell>
          <cell r="FY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 t="e">
            <v>#DIV/0!</v>
          </cell>
          <cell r="GG46">
            <v>0</v>
          </cell>
          <cell r="GH46">
            <v>0</v>
          </cell>
        </row>
        <row r="47">
          <cell r="AZ47" t="str">
            <v xml:space="preserve"> accumulated loss</v>
          </cell>
          <cell r="BC47">
            <v>-1991.3209999999999</v>
          </cell>
          <cell r="BI47">
            <v>-1991.3209999999999</v>
          </cell>
          <cell r="BX47">
            <v>0</v>
          </cell>
          <cell r="CD47">
            <v>0</v>
          </cell>
          <cell r="CJ47">
            <v>0</v>
          </cell>
          <cell r="CP47">
            <v>0</v>
          </cell>
          <cell r="CT47">
            <v>-1991.3209999999999</v>
          </cell>
          <cell r="CV47">
            <v>1991.3209999999999</v>
          </cell>
          <cell r="CX47">
            <v>0</v>
          </cell>
          <cell r="FC47">
            <v>-2102.9183540169824</v>
          </cell>
          <cell r="FF47">
            <v>-2102.9183540169824</v>
          </cell>
          <cell r="FN47">
            <v>0</v>
          </cell>
          <cell r="FO47">
            <v>0</v>
          </cell>
          <cell r="FR47">
            <v>0</v>
          </cell>
          <cell r="FS47">
            <v>0</v>
          </cell>
          <cell r="FT47">
            <v>-2102.9183540169824</v>
          </cell>
          <cell r="FU47">
            <v>2102.9183540169824</v>
          </cell>
          <cell r="FV47">
            <v>0</v>
          </cell>
          <cell r="FW47" t="str">
            <v xml:space="preserve"> accumulated loss</v>
          </cell>
          <cell r="FX47">
            <v>0</v>
          </cell>
          <cell r="FY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 t="e">
            <v>#DIV/0!</v>
          </cell>
          <cell r="GG47">
            <v>0</v>
          </cell>
          <cell r="GH47">
            <v>0</v>
          </cell>
        </row>
        <row r="48">
          <cell r="AZ48" t="str">
            <v xml:space="preserve"> loss-(equity method)</v>
          </cell>
          <cell r="BC48">
            <v>-1481</v>
          </cell>
          <cell r="BE48">
            <v>0</v>
          </cell>
          <cell r="BG48">
            <v>-3057</v>
          </cell>
          <cell r="BI48">
            <v>-4538</v>
          </cell>
          <cell r="BU48">
            <v>0</v>
          </cell>
          <cell r="BX48">
            <v>0</v>
          </cell>
          <cell r="CD48">
            <v>0</v>
          </cell>
          <cell r="CF48">
            <v>0</v>
          </cell>
          <cell r="CH48">
            <v>0</v>
          </cell>
          <cell r="CJ48">
            <v>0</v>
          </cell>
          <cell r="CP48">
            <v>0</v>
          </cell>
          <cell r="CR48">
            <v>0</v>
          </cell>
          <cell r="CT48">
            <v>-4538</v>
          </cell>
          <cell r="CV48">
            <v>4538</v>
          </cell>
          <cell r="CX48">
            <v>0</v>
          </cell>
          <cell r="FC48">
            <v>-98.7</v>
          </cell>
          <cell r="FE48">
            <v>-2.7999999999224201E-3</v>
          </cell>
          <cell r="FF48">
            <v>-98.702799999999925</v>
          </cell>
          <cell r="FN48">
            <v>0</v>
          </cell>
          <cell r="FO48">
            <v>0</v>
          </cell>
          <cell r="FR48">
            <v>0</v>
          </cell>
          <cell r="FS48">
            <v>0</v>
          </cell>
          <cell r="FT48">
            <v>-98.702799999999925</v>
          </cell>
          <cell r="FU48">
            <v>98.702799999999925</v>
          </cell>
          <cell r="FV48">
            <v>0</v>
          </cell>
          <cell r="FW48" t="str">
            <v xml:space="preserve"> loss-(equity method)</v>
          </cell>
          <cell r="FX48">
            <v>0</v>
          </cell>
          <cell r="FY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 t="e">
            <v>#DIV/0!</v>
          </cell>
          <cell r="GG48">
            <v>0</v>
          </cell>
          <cell r="GH48">
            <v>0</v>
          </cell>
        </row>
        <row r="49">
          <cell r="BA49" t="str">
            <v xml:space="preserve">total </v>
          </cell>
          <cell r="BC49">
            <v>59001.54800000001</v>
          </cell>
          <cell r="BE49">
            <v>0</v>
          </cell>
          <cell r="BG49">
            <v>-3057</v>
          </cell>
          <cell r="BI49">
            <v>55944.54800000001</v>
          </cell>
          <cell r="BO49">
            <v>0</v>
          </cell>
          <cell r="BQ49">
            <v>0</v>
          </cell>
          <cell r="BS49">
            <v>0</v>
          </cell>
          <cell r="BU49">
            <v>0</v>
          </cell>
          <cell r="BX49">
            <v>0</v>
          </cell>
          <cell r="BZ49">
            <v>0</v>
          </cell>
          <cell r="CB49">
            <v>0</v>
          </cell>
          <cell r="CD49">
            <v>0</v>
          </cell>
          <cell r="CF49">
            <v>0</v>
          </cell>
          <cell r="CH49">
            <v>0</v>
          </cell>
          <cell r="CJ49">
            <v>0</v>
          </cell>
          <cell r="CL49">
            <v>0</v>
          </cell>
          <cell r="CN49">
            <v>0</v>
          </cell>
          <cell r="CP49">
            <v>0</v>
          </cell>
          <cell r="CR49">
            <v>0</v>
          </cell>
          <cell r="CT49">
            <v>55944.54800000001</v>
          </cell>
          <cell r="CV49">
            <v>-55944.54800000001</v>
          </cell>
          <cell r="CX49">
            <v>0</v>
          </cell>
          <cell r="FC49">
            <v>60924.753977139131</v>
          </cell>
          <cell r="FE49">
            <v>-2.7999999999224201E-3</v>
          </cell>
          <cell r="FF49">
            <v>60924.751177139129</v>
          </cell>
          <cell r="FI49">
            <v>0</v>
          </cell>
          <cell r="FM49">
            <v>0</v>
          </cell>
          <cell r="FN49">
            <v>0</v>
          </cell>
          <cell r="FO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60924.751177139129</v>
          </cell>
          <cell r="FU49">
            <v>-60924.751177139129</v>
          </cell>
          <cell r="FV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 t="e">
            <v>#DIV/0!</v>
          </cell>
          <cell r="GG49">
            <v>0</v>
          </cell>
          <cell r="GH49">
            <v>0</v>
          </cell>
        </row>
        <row r="50">
          <cell r="AZ50" t="str">
            <v>SSC-shares</v>
          </cell>
          <cell r="BA50">
            <v>0.7</v>
          </cell>
          <cell r="BC50">
            <v>-19594.575000000001</v>
          </cell>
          <cell r="BI50">
            <v>-19594.575000000001</v>
          </cell>
          <cell r="BX50">
            <v>0</v>
          </cell>
          <cell r="CD50">
            <v>0</v>
          </cell>
          <cell r="CJ50">
            <v>0</v>
          </cell>
          <cell r="CP50">
            <v>0</v>
          </cell>
          <cell r="CT50">
            <v>-19594.575000000001</v>
          </cell>
          <cell r="CV50">
            <v>19594.575000000001</v>
          </cell>
          <cell r="CX50">
            <v>0</v>
          </cell>
          <cell r="FC50">
            <v>-20042.392112998041</v>
          </cell>
          <cell r="FF50">
            <v>-20042.392112998041</v>
          </cell>
          <cell r="FN50">
            <v>0</v>
          </cell>
          <cell r="FO50">
            <v>0</v>
          </cell>
          <cell r="FR50">
            <v>0</v>
          </cell>
          <cell r="FS50">
            <v>0</v>
          </cell>
          <cell r="FT50">
            <v>-20042.392112998041</v>
          </cell>
          <cell r="FU50">
            <v>20042.392112998041</v>
          </cell>
          <cell r="FV50">
            <v>0</v>
          </cell>
          <cell r="FW50" t="str">
            <v>SSC-shares</v>
          </cell>
          <cell r="FX50">
            <v>0</v>
          </cell>
          <cell r="FY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 t="e">
            <v>#DIV/0!</v>
          </cell>
          <cell r="GG50">
            <v>0</v>
          </cell>
          <cell r="GH50">
            <v>0</v>
          </cell>
        </row>
        <row r="51">
          <cell r="AZ51" t="str">
            <v xml:space="preserve"> long term loans</v>
          </cell>
          <cell r="BC51">
            <v>1082.2190000000001</v>
          </cell>
          <cell r="BE51">
            <v>0</v>
          </cell>
          <cell r="BG51">
            <v>0</v>
          </cell>
          <cell r="BI51">
            <v>1082.2190000000001</v>
          </cell>
          <cell r="BX51">
            <v>0</v>
          </cell>
          <cell r="CD51">
            <v>0</v>
          </cell>
          <cell r="CJ51">
            <v>0</v>
          </cell>
          <cell r="CN51">
            <v>0</v>
          </cell>
          <cell r="CP51">
            <v>0</v>
          </cell>
          <cell r="CT51">
            <v>1082.2190000000001</v>
          </cell>
          <cell r="CV51">
            <v>-1082.2190000000001</v>
          </cell>
          <cell r="CX51">
            <v>0</v>
          </cell>
          <cell r="FC51">
            <v>1082.2190000000001</v>
          </cell>
          <cell r="FF51">
            <v>1082.2190000000001</v>
          </cell>
          <cell r="FN51">
            <v>0</v>
          </cell>
          <cell r="FO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1082.2190000000001</v>
          </cell>
          <cell r="FU51">
            <v>-1082.2190000000001</v>
          </cell>
          <cell r="FV51">
            <v>0</v>
          </cell>
          <cell r="FW51" t="str">
            <v xml:space="preserve"> long term loans</v>
          </cell>
          <cell r="FX51">
            <v>0</v>
          </cell>
          <cell r="FY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 t="e">
            <v>#DIV/0!</v>
          </cell>
          <cell r="GG51">
            <v>0</v>
          </cell>
          <cell r="GH51">
            <v>0</v>
          </cell>
        </row>
        <row r="52">
          <cell r="AZ52" t="str">
            <v xml:space="preserve"> accumulated profit</v>
          </cell>
          <cell r="BC52">
            <v>8021</v>
          </cell>
          <cell r="BG52">
            <v>0</v>
          </cell>
          <cell r="BI52">
            <v>8021</v>
          </cell>
          <cell r="BX52">
            <v>0</v>
          </cell>
          <cell r="CD52">
            <v>0</v>
          </cell>
          <cell r="CJ52">
            <v>0</v>
          </cell>
          <cell r="CP52">
            <v>0</v>
          </cell>
          <cell r="CT52">
            <v>8021</v>
          </cell>
          <cell r="CV52">
            <v>-8021</v>
          </cell>
          <cell r="CX52">
            <v>0</v>
          </cell>
          <cell r="FC52">
            <v>34674.25604180275</v>
          </cell>
          <cell r="FF52">
            <v>34674.25604180275</v>
          </cell>
          <cell r="FN52">
            <v>0</v>
          </cell>
          <cell r="FO52">
            <v>0</v>
          </cell>
          <cell r="FR52">
            <v>0</v>
          </cell>
          <cell r="FS52">
            <v>0</v>
          </cell>
          <cell r="FT52">
            <v>34674.25604180275</v>
          </cell>
          <cell r="FU52">
            <v>-34674.25604180275</v>
          </cell>
          <cell r="FV52">
            <v>0</v>
          </cell>
          <cell r="FW52" t="str">
            <v xml:space="preserve"> accumulated profit</v>
          </cell>
          <cell r="FX52">
            <v>0</v>
          </cell>
          <cell r="FY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 t="e">
            <v>#DIV/0!</v>
          </cell>
          <cell r="GG52">
            <v>0</v>
          </cell>
          <cell r="GH52">
            <v>0</v>
          </cell>
        </row>
        <row r="53">
          <cell r="AZ53" t="str">
            <v xml:space="preserve"> profit-(equity method)</v>
          </cell>
          <cell r="BC53">
            <v>8778</v>
          </cell>
          <cell r="BG53">
            <v>6822</v>
          </cell>
          <cell r="BI53">
            <v>15600</v>
          </cell>
          <cell r="BX53">
            <v>0</v>
          </cell>
          <cell r="CD53">
            <v>0</v>
          </cell>
          <cell r="CJ53">
            <v>0</v>
          </cell>
          <cell r="CP53">
            <v>0</v>
          </cell>
          <cell r="CT53">
            <v>15600</v>
          </cell>
          <cell r="CV53">
            <v>-15600</v>
          </cell>
          <cell r="CX53">
            <v>0</v>
          </cell>
          <cell r="FC53">
            <v>16984.099999999999</v>
          </cell>
          <cell r="FE53">
            <v>1.2474000000038359</v>
          </cell>
          <cell r="FF53">
            <v>16985.347400000002</v>
          </cell>
          <cell r="FN53">
            <v>0</v>
          </cell>
          <cell r="FO53">
            <v>0</v>
          </cell>
          <cell r="FR53">
            <v>0</v>
          </cell>
          <cell r="FS53">
            <v>0</v>
          </cell>
          <cell r="FT53">
            <v>16985.347400000002</v>
          </cell>
          <cell r="FU53">
            <v>-16985.347400000002</v>
          </cell>
          <cell r="FV53">
            <v>0</v>
          </cell>
          <cell r="FW53" t="str">
            <v xml:space="preserve"> profit-(equity method)</v>
          </cell>
          <cell r="FX53">
            <v>0</v>
          </cell>
          <cell r="FY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 t="e">
            <v>#DIV/0!</v>
          </cell>
          <cell r="GG53">
            <v>0</v>
          </cell>
          <cell r="GH53">
            <v>0</v>
          </cell>
        </row>
        <row r="54">
          <cell r="BA54" t="str">
            <v xml:space="preserve">total </v>
          </cell>
          <cell r="BC54">
            <v>-1713.3559999999998</v>
          </cell>
          <cell r="BE54">
            <v>0</v>
          </cell>
          <cell r="BG54">
            <v>6822</v>
          </cell>
          <cell r="BI54">
            <v>5108.6440000000002</v>
          </cell>
          <cell r="BO54">
            <v>0</v>
          </cell>
          <cell r="BQ54">
            <v>0</v>
          </cell>
          <cell r="BS54">
            <v>0</v>
          </cell>
          <cell r="BU54">
            <v>0</v>
          </cell>
          <cell r="BX54">
            <v>0</v>
          </cell>
          <cell r="BZ54">
            <v>0</v>
          </cell>
          <cell r="CB54">
            <v>0</v>
          </cell>
          <cell r="CD54">
            <v>0</v>
          </cell>
          <cell r="CF54">
            <v>0</v>
          </cell>
          <cell r="CH54">
            <v>0</v>
          </cell>
          <cell r="CJ54">
            <v>0</v>
          </cell>
          <cell r="CL54">
            <v>0</v>
          </cell>
          <cell r="CN54">
            <v>0</v>
          </cell>
          <cell r="CP54">
            <v>0</v>
          </cell>
          <cell r="CR54">
            <v>0</v>
          </cell>
          <cell r="CT54">
            <v>5108.6440000000002</v>
          </cell>
          <cell r="CV54">
            <v>-5108.6440000000002</v>
          </cell>
          <cell r="CX54">
            <v>0</v>
          </cell>
          <cell r="FC54">
            <v>32698.182928804708</v>
          </cell>
          <cell r="FE54">
            <v>1.2474000000038359</v>
          </cell>
          <cell r="FF54">
            <v>32699.430328804712</v>
          </cell>
          <cell r="FI54">
            <v>0</v>
          </cell>
          <cell r="FM54">
            <v>0</v>
          </cell>
          <cell r="FN54">
            <v>0</v>
          </cell>
          <cell r="FO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32699.430328804712</v>
          </cell>
          <cell r="FU54">
            <v>-32699.430328804712</v>
          </cell>
          <cell r="FV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 t="e">
            <v>#DIV/0!</v>
          </cell>
          <cell r="GG54">
            <v>0</v>
          </cell>
          <cell r="GH54">
            <v>0</v>
          </cell>
        </row>
        <row r="55">
          <cell r="AZ55" t="str">
            <v>TELEM-shares</v>
          </cell>
          <cell r="BA55">
            <v>0.67449999999999999</v>
          </cell>
          <cell r="BG55">
            <v>0</v>
          </cell>
          <cell r="BI55">
            <v>0</v>
          </cell>
          <cell r="BX55">
            <v>0</v>
          </cell>
          <cell r="CD55">
            <v>0</v>
          </cell>
          <cell r="CH55">
            <v>0</v>
          </cell>
          <cell r="CJ55">
            <v>0</v>
          </cell>
          <cell r="CP55">
            <v>0</v>
          </cell>
          <cell r="CT55">
            <v>0</v>
          </cell>
          <cell r="CV55">
            <v>0</v>
          </cell>
          <cell r="CX55">
            <v>0</v>
          </cell>
          <cell r="FN55">
            <v>0</v>
          </cell>
          <cell r="FO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 t="str">
            <v>TELEM-shares</v>
          </cell>
          <cell r="FX55">
            <v>0</v>
          </cell>
          <cell r="FY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 t="e">
            <v>#DIV/0!</v>
          </cell>
          <cell r="GG55">
            <v>0</v>
          </cell>
          <cell r="GH55">
            <v>0</v>
          </cell>
        </row>
        <row r="56">
          <cell r="AZ56" t="str">
            <v xml:space="preserve"> long term loans</v>
          </cell>
          <cell r="BC56">
            <v>3783.3209999999999</v>
          </cell>
          <cell r="BI56">
            <v>3783.3209999999999</v>
          </cell>
          <cell r="BU56">
            <v>0</v>
          </cell>
          <cell r="BX56">
            <v>0</v>
          </cell>
          <cell r="CD56">
            <v>0</v>
          </cell>
          <cell r="CH56">
            <v>0</v>
          </cell>
          <cell r="CJ56">
            <v>0</v>
          </cell>
          <cell r="CN56">
            <v>0</v>
          </cell>
          <cell r="CP56">
            <v>0</v>
          </cell>
          <cell r="CT56">
            <v>3783.3209999999999</v>
          </cell>
          <cell r="CV56">
            <v>-3783.3209999999999</v>
          </cell>
          <cell r="CX56">
            <v>0</v>
          </cell>
          <cell r="FC56">
            <v>3783.3209999999999</v>
          </cell>
          <cell r="FF56">
            <v>3783.3209999999999</v>
          </cell>
          <cell r="FN56">
            <v>0</v>
          </cell>
          <cell r="FO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3783.3209999999999</v>
          </cell>
          <cell r="FU56">
            <v>-3783.3209999999999</v>
          </cell>
          <cell r="FV56">
            <v>0</v>
          </cell>
          <cell r="FW56" t="str">
            <v xml:space="preserve"> long term loans</v>
          </cell>
          <cell r="FX56">
            <v>0</v>
          </cell>
          <cell r="FY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 t="e">
            <v>#DIV/0!</v>
          </cell>
          <cell r="GG56">
            <v>0</v>
          </cell>
          <cell r="GH56">
            <v>0</v>
          </cell>
        </row>
        <row r="57">
          <cell r="AZ57" t="str">
            <v xml:space="preserve"> accumulated profit</v>
          </cell>
          <cell r="BI57">
            <v>0</v>
          </cell>
          <cell r="BU57">
            <v>0</v>
          </cell>
          <cell r="BX57">
            <v>0</v>
          </cell>
          <cell r="CD57">
            <v>0</v>
          </cell>
          <cell r="CF57">
            <v>4915.79</v>
          </cell>
          <cell r="CH57">
            <v>-20572</v>
          </cell>
          <cell r="CJ57">
            <v>-15656.21</v>
          </cell>
          <cell r="CN57">
            <v>15656.21</v>
          </cell>
          <cell r="CP57">
            <v>0</v>
          </cell>
          <cell r="CT57">
            <v>0</v>
          </cell>
          <cell r="CX57">
            <v>0</v>
          </cell>
          <cell r="FF57">
            <v>0</v>
          </cell>
          <cell r="FN57">
            <v>0</v>
          </cell>
          <cell r="FO57">
            <v>21517.448000000004</v>
          </cell>
          <cell r="FQ57">
            <v>-21517.448000000004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 t="str">
            <v xml:space="preserve"> accumulated profit</v>
          </cell>
          <cell r="FX57">
            <v>0</v>
          </cell>
          <cell r="FY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 t="e">
            <v>#DIV/0!</v>
          </cell>
          <cell r="GG57">
            <v>0</v>
          </cell>
          <cell r="GH57">
            <v>0</v>
          </cell>
          <cell r="HI57">
            <v>159.30000000000001</v>
          </cell>
          <cell r="HJ57">
            <v>153.1</v>
          </cell>
          <cell r="HK57">
            <v>129.4</v>
          </cell>
        </row>
        <row r="58">
          <cell r="AZ58" t="str">
            <v xml:space="preserve"> profit-(equity method)</v>
          </cell>
          <cell r="BI58">
            <v>0</v>
          </cell>
          <cell r="BU58">
            <v>0</v>
          </cell>
          <cell r="BX58">
            <v>0</v>
          </cell>
          <cell r="CD58">
            <v>0</v>
          </cell>
          <cell r="CH58">
            <v>22520.205999999998</v>
          </cell>
          <cell r="CJ58">
            <v>22520.205999999998</v>
          </cell>
          <cell r="CN58">
            <v>-22520.205999999998</v>
          </cell>
          <cell r="CP58">
            <v>0</v>
          </cell>
          <cell r="CT58">
            <v>0</v>
          </cell>
          <cell r="CX58">
            <v>0</v>
          </cell>
          <cell r="FF58">
            <v>0</v>
          </cell>
          <cell r="FN58">
            <v>0</v>
          </cell>
          <cell r="FO58">
            <v>24478.456219</v>
          </cell>
          <cell r="FQ58">
            <v>-24478.456219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 t="str">
            <v xml:space="preserve"> profit-(equity method)</v>
          </cell>
          <cell r="FX58">
            <v>0</v>
          </cell>
          <cell r="FY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 t="e">
            <v>#DIV/0!</v>
          </cell>
          <cell r="GG58">
            <v>0</v>
          </cell>
          <cell r="GH58">
            <v>0</v>
          </cell>
        </row>
        <row r="59">
          <cell r="AZ59" t="str">
            <v xml:space="preserve"> goodwill</v>
          </cell>
          <cell r="BU59">
            <v>0</v>
          </cell>
          <cell r="BX59">
            <v>0</v>
          </cell>
          <cell r="CD59">
            <v>0</v>
          </cell>
          <cell r="CF59">
            <v>203.32400000000001</v>
          </cell>
          <cell r="CJ59">
            <v>203.32400000000001</v>
          </cell>
          <cell r="CP59">
            <v>203.32400000000001</v>
          </cell>
          <cell r="CT59">
            <v>203.32400000000001</v>
          </cell>
          <cell r="CV59">
            <v>-203.32400000000001</v>
          </cell>
          <cell r="CX59">
            <v>0</v>
          </cell>
          <cell r="FF59">
            <v>0</v>
          </cell>
          <cell r="FN59">
            <v>0</v>
          </cell>
          <cell r="FO59">
            <v>383.92899999999997</v>
          </cell>
          <cell r="FR59">
            <v>383.92899999999997</v>
          </cell>
          <cell r="FS59">
            <v>0</v>
          </cell>
          <cell r="FT59">
            <v>383.92899999999997</v>
          </cell>
          <cell r="FU59">
            <v>-383.92899999999997</v>
          </cell>
          <cell r="FV59">
            <v>0</v>
          </cell>
          <cell r="FW59" t="str">
            <v xml:space="preserve"> goodwill</v>
          </cell>
          <cell r="FX59">
            <v>0</v>
          </cell>
          <cell r="FY59">
            <v>383.92899999999997</v>
          </cell>
          <cell r="FZ59">
            <v>-383.92899999999997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 t="e">
            <v>#DIV/0!</v>
          </cell>
          <cell r="GG59">
            <v>508.35009797517972</v>
          </cell>
          <cell r="GH59">
            <v>0</v>
          </cell>
        </row>
        <row r="60">
          <cell r="BA60" t="str">
            <v xml:space="preserve">total </v>
          </cell>
          <cell r="BC60">
            <v>3783.3209999999999</v>
          </cell>
          <cell r="BE60">
            <v>0</v>
          </cell>
          <cell r="BG60">
            <v>0</v>
          </cell>
          <cell r="BI60">
            <v>3783.3209999999999</v>
          </cell>
          <cell r="BO60">
            <v>0</v>
          </cell>
          <cell r="BQ60">
            <v>0</v>
          </cell>
          <cell r="BS60">
            <v>0</v>
          </cell>
          <cell r="BU60">
            <v>0</v>
          </cell>
          <cell r="BX60">
            <v>0</v>
          </cell>
          <cell r="BZ60">
            <v>0</v>
          </cell>
          <cell r="CB60">
            <v>0</v>
          </cell>
          <cell r="CD60">
            <v>0</v>
          </cell>
          <cell r="CF60">
            <v>5119.1140000000005</v>
          </cell>
          <cell r="CH60">
            <v>1948.2059999999983</v>
          </cell>
          <cell r="CJ60">
            <v>7067.32</v>
          </cell>
          <cell r="CL60">
            <v>0</v>
          </cell>
          <cell r="CN60">
            <v>-6863.9959999999992</v>
          </cell>
          <cell r="CP60">
            <v>203.32400000000001</v>
          </cell>
          <cell r="CR60">
            <v>0</v>
          </cell>
          <cell r="CT60">
            <v>3986.645</v>
          </cell>
          <cell r="CV60">
            <v>-3986.645</v>
          </cell>
          <cell r="CX60">
            <v>0</v>
          </cell>
          <cell r="FC60">
            <v>3783.3209999999999</v>
          </cell>
          <cell r="FE60">
            <v>0</v>
          </cell>
          <cell r="FF60">
            <v>3783.3209999999999</v>
          </cell>
          <cell r="FI60">
            <v>0</v>
          </cell>
          <cell r="FM60">
            <v>0</v>
          </cell>
          <cell r="FN60">
            <v>0</v>
          </cell>
          <cell r="FO60">
            <v>46379.833219</v>
          </cell>
          <cell r="FQ60">
            <v>-45995.904219000004</v>
          </cell>
          <cell r="FR60">
            <v>383.92899999999645</v>
          </cell>
          <cell r="FS60">
            <v>0</v>
          </cell>
          <cell r="FT60">
            <v>4167.25</v>
          </cell>
          <cell r="FU60">
            <v>-4167.25</v>
          </cell>
          <cell r="FV60">
            <v>0</v>
          </cell>
          <cell r="FX60">
            <v>0</v>
          </cell>
          <cell r="FY60">
            <v>383.92899999999997</v>
          </cell>
          <cell r="FZ60">
            <v>-383.92899999999997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 t="e">
            <v>#DIV/0!</v>
          </cell>
          <cell r="GG60">
            <v>508.35009797517972</v>
          </cell>
          <cell r="GH60">
            <v>0</v>
          </cell>
        </row>
        <row r="61">
          <cell r="AZ61" t="str">
            <v>EDOM-shares</v>
          </cell>
          <cell r="BA61">
            <v>0.7</v>
          </cell>
          <cell r="BQ61">
            <v>0.7</v>
          </cell>
          <cell r="BU61">
            <v>0.7</v>
          </cell>
          <cell r="BX61">
            <v>0</v>
          </cell>
          <cell r="CB61">
            <v>-0.7</v>
          </cell>
          <cell r="CD61">
            <v>0</v>
          </cell>
          <cell r="CT61">
            <v>0</v>
          </cell>
          <cell r="CX61">
            <v>0</v>
          </cell>
          <cell r="FI61">
            <v>0.86099999999999999</v>
          </cell>
          <cell r="FM61">
            <v>-0.86099999999999999</v>
          </cell>
          <cell r="FN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 t="str">
            <v>EDOM-shares</v>
          </cell>
          <cell r="FX61">
            <v>0</v>
          </cell>
          <cell r="FY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</row>
        <row r="62">
          <cell r="AZ62" t="str">
            <v xml:space="preserve"> long term loans</v>
          </cell>
          <cell r="BQ62">
            <v>4353.9319999999998</v>
          </cell>
          <cell r="BU62">
            <v>4353.9319999999998</v>
          </cell>
          <cell r="BX62">
            <v>0</v>
          </cell>
          <cell r="CB62">
            <v>-4353.9319999999998</v>
          </cell>
          <cell r="CD62">
            <v>0</v>
          </cell>
          <cell r="CT62">
            <v>0</v>
          </cell>
          <cell r="CX62">
            <v>0</v>
          </cell>
          <cell r="FF62">
            <v>0</v>
          </cell>
          <cell r="FI62">
            <v>4352.9319999999998</v>
          </cell>
          <cell r="FM62">
            <v>-4352.9319999999998</v>
          </cell>
          <cell r="FN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 t="str">
            <v xml:space="preserve"> long term loans</v>
          </cell>
          <cell r="FX62">
            <v>0</v>
          </cell>
          <cell r="FY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 t="e">
            <v>#DIV/0!</v>
          </cell>
          <cell r="GG62">
            <v>0</v>
          </cell>
          <cell r="GH62">
            <v>0</v>
          </cell>
          <cell r="GT62" t="str">
            <v xml:space="preserve">דוח דולר  </v>
          </cell>
        </row>
        <row r="63">
          <cell r="AZ63" t="str">
            <v xml:space="preserve"> accumulated profit</v>
          </cell>
          <cell r="BQ63">
            <v>103.145</v>
          </cell>
          <cell r="BU63">
            <v>103.145</v>
          </cell>
          <cell r="BX63">
            <v>0</v>
          </cell>
          <cell r="CB63">
            <v>-103.145</v>
          </cell>
          <cell r="CD63">
            <v>0</v>
          </cell>
          <cell r="CT63">
            <v>0</v>
          </cell>
          <cell r="CX63">
            <v>0</v>
          </cell>
          <cell r="FF63">
            <v>0</v>
          </cell>
          <cell r="FI63">
            <v>438.38400000000001</v>
          </cell>
          <cell r="FM63">
            <v>-438.38400000000001</v>
          </cell>
          <cell r="FN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 t="str">
            <v xml:space="preserve"> accumulated profit</v>
          </cell>
          <cell r="FX63">
            <v>0</v>
          </cell>
          <cell r="FY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 t="e">
            <v>#DIV/0!</v>
          </cell>
          <cell r="GG63">
            <v>0</v>
          </cell>
          <cell r="GH63">
            <v>0</v>
          </cell>
        </row>
        <row r="64">
          <cell r="AZ64" t="str">
            <v xml:space="preserve"> profit-(equity method)</v>
          </cell>
          <cell r="BQ64">
            <v>436</v>
          </cell>
          <cell r="BU64">
            <v>436</v>
          </cell>
          <cell r="BX64">
            <v>0</v>
          </cell>
          <cell r="CB64">
            <v>-436</v>
          </cell>
          <cell r="CD64">
            <v>0</v>
          </cell>
          <cell r="CT64">
            <v>0</v>
          </cell>
          <cell r="CX64">
            <v>0</v>
          </cell>
          <cell r="FF64">
            <v>0</v>
          </cell>
          <cell r="FI64">
            <v>546</v>
          </cell>
          <cell r="FM64">
            <v>-546</v>
          </cell>
          <cell r="FN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 t="str">
            <v xml:space="preserve"> profit-(equity method)</v>
          </cell>
          <cell r="FX64">
            <v>0</v>
          </cell>
          <cell r="FY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 t="e">
            <v>#DIV/0!</v>
          </cell>
          <cell r="GG64">
            <v>0</v>
          </cell>
          <cell r="GH64">
            <v>0</v>
          </cell>
          <cell r="HD64" t="str">
            <v xml:space="preserve"> דוח  מותאם למדד</v>
          </cell>
        </row>
        <row r="65">
          <cell r="BC65">
            <v>0</v>
          </cell>
          <cell r="BE65">
            <v>0</v>
          </cell>
          <cell r="BG65">
            <v>0</v>
          </cell>
          <cell r="BI65">
            <v>0</v>
          </cell>
          <cell r="BO65">
            <v>0</v>
          </cell>
          <cell r="BQ65">
            <v>4893.777</v>
          </cell>
          <cell r="BS65">
            <v>0</v>
          </cell>
          <cell r="BU65">
            <v>4893.777</v>
          </cell>
          <cell r="BX65">
            <v>0</v>
          </cell>
          <cell r="BZ65">
            <v>0</v>
          </cell>
          <cell r="CB65">
            <v>-4893.777</v>
          </cell>
          <cell r="CD65">
            <v>0</v>
          </cell>
          <cell r="CF65">
            <v>0</v>
          </cell>
          <cell r="CH65">
            <v>0</v>
          </cell>
          <cell r="CJ65">
            <v>0</v>
          </cell>
          <cell r="CL65">
            <v>0</v>
          </cell>
          <cell r="CN65">
            <v>0</v>
          </cell>
          <cell r="CP65">
            <v>0</v>
          </cell>
          <cell r="CR65">
            <v>0</v>
          </cell>
          <cell r="CT65">
            <v>0</v>
          </cell>
          <cell r="CV65">
            <v>0</v>
          </cell>
          <cell r="CX65">
            <v>0</v>
          </cell>
          <cell r="FC65">
            <v>0</v>
          </cell>
          <cell r="FE65">
            <v>0</v>
          </cell>
          <cell r="FF65">
            <v>0</v>
          </cell>
          <cell r="FI65">
            <v>5338.1769999999997</v>
          </cell>
          <cell r="FM65">
            <v>-5338.1769999999997</v>
          </cell>
          <cell r="FN65">
            <v>0</v>
          </cell>
          <cell r="FO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</row>
        <row r="66">
          <cell r="FX66">
            <v>0</v>
          </cell>
          <cell r="FY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</row>
        <row r="67">
          <cell r="AZ67" t="str">
            <v>NETCOM</v>
          </cell>
          <cell r="BA67">
            <v>0.5</v>
          </cell>
          <cell r="BC67">
            <v>11703.468000000001</v>
          </cell>
          <cell r="BI67">
            <v>11703.468000000001</v>
          </cell>
          <cell r="BX67">
            <v>0</v>
          </cell>
          <cell r="CD67">
            <v>0</v>
          </cell>
          <cell r="CJ67">
            <v>0</v>
          </cell>
          <cell r="CP67">
            <v>0</v>
          </cell>
          <cell r="CT67">
            <v>11703.468000000001</v>
          </cell>
          <cell r="CV67">
            <v>-11703.468000000001</v>
          </cell>
          <cell r="CX67">
            <v>0</v>
          </cell>
          <cell r="FC67">
            <v>13899.247550620512</v>
          </cell>
          <cell r="FF67">
            <v>13899.247550620512</v>
          </cell>
          <cell r="FN67">
            <v>0</v>
          </cell>
          <cell r="FO67">
            <v>0</v>
          </cell>
          <cell r="FR67">
            <v>0</v>
          </cell>
          <cell r="FS67">
            <v>0</v>
          </cell>
          <cell r="FT67">
            <v>13899.247550620512</v>
          </cell>
          <cell r="FU67">
            <v>-13899.247550620512</v>
          </cell>
          <cell r="FV67">
            <v>0</v>
          </cell>
          <cell r="FW67" t="str">
            <v>NETCOM</v>
          </cell>
          <cell r="FX67">
            <v>0</v>
          </cell>
          <cell r="FY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 t="e">
            <v>#DIV/0!</v>
          </cell>
          <cell r="GG67">
            <v>0</v>
          </cell>
          <cell r="GH67">
            <v>0</v>
          </cell>
        </row>
        <row r="68">
          <cell r="AZ68" t="str">
            <v xml:space="preserve"> long term loans</v>
          </cell>
          <cell r="BI68">
            <v>0</v>
          </cell>
          <cell r="BX68">
            <v>0</v>
          </cell>
          <cell r="CD68">
            <v>0</v>
          </cell>
          <cell r="CJ68">
            <v>0</v>
          </cell>
          <cell r="CP68">
            <v>0</v>
          </cell>
          <cell r="CT68">
            <v>0</v>
          </cell>
          <cell r="CV68">
            <v>0</v>
          </cell>
          <cell r="CX68">
            <v>0</v>
          </cell>
          <cell r="FF68">
            <v>0</v>
          </cell>
          <cell r="FN68">
            <v>0</v>
          </cell>
          <cell r="FO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 t="str">
            <v xml:space="preserve"> long term loans</v>
          </cell>
          <cell r="FX68">
            <v>0</v>
          </cell>
          <cell r="FY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 t="e">
            <v>#DIV/0!</v>
          </cell>
          <cell r="GG68">
            <v>0</v>
          </cell>
          <cell r="GH68">
            <v>0</v>
          </cell>
        </row>
        <row r="69">
          <cell r="AZ69" t="str">
            <v xml:space="preserve"> accumulated loss</v>
          </cell>
          <cell r="BC69">
            <v>-328</v>
          </cell>
          <cell r="BI69">
            <v>-328</v>
          </cell>
          <cell r="BX69">
            <v>0</v>
          </cell>
          <cell r="CD69">
            <v>0</v>
          </cell>
          <cell r="CJ69">
            <v>0</v>
          </cell>
          <cell r="CP69">
            <v>0</v>
          </cell>
          <cell r="CT69">
            <v>-328</v>
          </cell>
          <cell r="CV69">
            <v>328</v>
          </cell>
          <cell r="CX69">
            <v>0</v>
          </cell>
          <cell r="FC69">
            <v>-268.29588504245595</v>
          </cell>
          <cell r="FF69">
            <v>-268.29588504245595</v>
          </cell>
          <cell r="FN69">
            <v>0</v>
          </cell>
          <cell r="FO69">
            <v>0</v>
          </cell>
          <cell r="FR69">
            <v>0</v>
          </cell>
          <cell r="FS69">
            <v>0</v>
          </cell>
          <cell r="FT69">
            <v>-268.29588504245595</v>
          </cell>
          <cell r="FU69">
            <v>268.29588504245595</v>
          </cell>
          <cell r="FV69">
            <v>0</v>
          </cell>
          <cell r="FW69" t="str">
            <v xml:space="preserve"> accumulated loss</v>
          </cell>
          <cell r="FX69">
            <v>0</v>
          </cell>
          <cell r="FY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 t="e">
            <v>#DIV/0!</v>
          </cell>
          <cell r="GG69">
            <v>0</v>
          </cell>
          <cell r="GH69">
            <v>0</v>
          </cell>
          <cell r="GW69" t="str">
            <v xml:space="preserve">    הכל</v>
          </cell>
        </row>
        <row r="70">
          <cell r="AZ70" t="str">
            <v xml:space="preserve"> loss-(equity method)</v>
          </cell>
          <cell r="BC70">
            <v>1551</v>
          </cell>
          <cell r="BG70">
            <v>792.77499999999998</v>
          </cell>
          <cell r="BI70">
            <v>2343.7750000000001</v>
          </cell>
          <cell r="BX70">
            <v>0</v>
          </cell>
          <cell r="CD70">
            <v>0</v>
          </cell>
          <cell r="CJ70">
            <v>0</v>
          </cell>
          <cell r="CP70">
            <v>0</v>
          </cell>
          <cell r="CT70">
            <v>2343.7750000000001</v>
          </cell>
          <cell r="CV70">
            <v>-2343.7750000000001</v>
          </cell>
          <cell r="CX70">
            <v>0</v>
          </cell>
          <cell r="FC70">
            <v>603</v>
          </cell>
          <cell r="FE70">
            <v>0</v>
          </cell>
          <cell r="FF70">
            <v>603</v>
          </cell>
          <cell r="FN70">
            <v>0</v>
          </cell>
          <cell r="FO70">
            <v>0</v>
          </cell>
          <cell r="FR70">
            <v>0</v>
          </cell>
          <cell r="FS70">
            <v>0</v>
          </cell>
          <cell r="FT70">
            <v>603</v>
          </cell>
          <cell r="FU70">
            <v>-603</v>
          </cell>
          <cell r="FV70">
            <v>0</v>
          </cell>
          <cell r="FW70" t="str">
            <v xml:space="preserve"> loss-(equity method)</v>
          </cell>
          <cell r="FX70">
            <v>0</v>
          </cell>
          <cell r="FY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 t="e">
            <v>#DIV/0!</v>
          </cell>
          <cell r="GG70">
            <v>0</v>
          </cell>
          <cell r="GH70">
            <v>0</v>
          </cell>
        </row>
        <row r="71">
          <cell r="AZ71" t="str">
            <v xml:space="preserve"> goodwill</v>
          </cell>
          <cell r="BC71">
            <v>4413</v>
          </cell>
          <cell r="BI71">
            <v>4413</v>
          </cell>
          <cell r="BX71">
            <v>0</v>
          </cell>
          <cell r="CD71">
            <v>0</v>
          </cell>
          <cell r="CJ71">
            <v>0</v>
          </cell>
          <cell r="CP71">
            <v>0</v>
          </cell>
          <cell r="CT71">
            <v>4413</v>
          </cell>
          <cell r="CV71">
            <v>-4413</v>
          </cell>
          <cell r="CX71">
            <v>0</v>
          </cell>
          <cell r="FC71">
            <v>4228</v>
          </cell>
          <cell r="FF71">
            <v>4228</v>
          </cell>
          <cell r="FN71">
            <v>0</v>
          </cell>
          <cell r="FO71">
            <v>0</v>
          </cell>
          <cell r="FR71">
            <v>0</v>
          </cell>
          <cell r="FS71">
            <v>0</v>
          </cell>
          <cell r="FT71">
            <v>4228</v>
          </cell>
          <cell r="FU71">
            <v>-4228</v>
          </cell>
          <cell r="FV71">
            <v>0</v>
          </cell>
          <cell r="FW71" t="str">
            <v xml:space="preserve"> goodwill</v>
          </cell>
          <cell r="FX71">
            <v>0</v>
          </cell>
          <cell r="FY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 t="e">
            <v>#DIV/0!</v>
          </cell>
          <cell r="GG71">
            <v>4726.135205747878</v>
          </cell>
          <cell r="GH71">
            <v>0</v>
          </cell>
        </row>
        <row r="72">
          <cell r="AZ72" t="str">
            <v xml:space="preserve">total </v>
          </cell>
          <cell r="BA72" t="str">
            <v xml:space="preserve">total </v>
          </cell>
          <cell r="BC72">
            <v>17339.468000000001</v>
          </cell>
          <cell r="BE72">
            <v>0</v>
          </cell>
          <cell r="BG72">
            <v>792.77499999999998</v>
          </cell>
          <cell r="BI72">
            <v>18132.243000000002</v>
          </cell>
          <cell r="BO72">
            <v>0</v>
          </cell>
          <cell r="BQ72">
            <v>0</v>
          </cell>
          <cell r="BS72">
            <v>0</v>
          </cell>
          <cell r="BU72">
            <v>0</v>
          </cell>
          <cell r="BX72">
            <v>0</v>
          </cell>
          <cell r="BZ72">
            <v>0</v>
          </cell>
          <cell r="CB72">
            <v>0</v>
          </cell>
          <cell r="CD72">
            <v>0</v>
          </cell>
          <cell r="CF72">
            <v>0</v>
          </cell>
          <cell r="CH72">
            <v>0</v>
          </cell>
          <cell r="CJ72">
            <v>0</v>
          </cell>
          <cell r="CL72">
            <v>0</v>
          </cell>
          <cell r="CN72">
            <v>0</v>
          </cell>
          <cell r="CP72">
            <v>0</v>
          </cell>
          <cell r="CR72">
            <v>0</v>
          </cell>
          <cell r="CT72">
            <v>18132.243000000002</v>
          </cell>
          <cell r="CV72">
            <v>-18132.243000000002</v>
          </cell>
          <cell r="CX72">
            <v>0</v>
          </cell>
          <cell r="FC72">
            <v>18461.951665578054</v>
          </cell>
          <cell r="FE72">
            <v>0</v>
          </cell>
          <cell r="FF72">
            <v>18461.951665578054</v>
          </cell>
          <cell r="FI72">
            <v>0</v>
          </cell>
          <cell r="FM72">
            <v>0</v>
          </cell>
          <cell r="FN72">
            <v>0</v>
          </cell>
          <cell r="FO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18461.951665578054</v>
          </cell>
          <cell r="FU72">
            <v>-18461.951665578054</v>
          </cell>
          <cell r="FV72">
            <v>0</v>
          </cell>
          <cell r="FW72" t="str">
            <v xml:space="preserve">total 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 t="e">
            <v>#DIV/0!</v>
          </cell>
          <cell r="GG72">
            <v>4726.135205747878</v>
          </cell>
          <cell r="GH72">
            <v>0</v>
          </cell>
        </row>
        <row r="73">
          <cell r="AZ73" t="str">
            <v>MADRICHE PNAI</v>
          </cell>
          <cell r="BA73">
            <v>0.5</v>
          </cell>
          <cell r="BC73">
            <v>-1458</v>
          </cell>
          <cell r="BI73">
            <v>-1458</v>
          </cell>
          <cell r="BX73">
            <v>0</v>
          </cell>
          <cell r="CD73">
            <v>0</v>
          </cell>
          <cell r="CJ73">
            <v>0</v>
          </cell>
          <cell r="CP73">
            <v>0</v>
          </cell>
          <cell r="CT73">
            <v>-1458</v>
          </cell>
          <cell r="CV73">
            <v>1458</v>
          </cell>
          <cell r="CX73">
            <v>0</v>
          </cell>
          <cell r="FC73">
            <v>-1515.7280000000001</v>
          </cell>
          <cell r="FF73">
            <v>-1515.7280000000001</v>
          </cell>
          <cell r="FN73">
            <v>0</v>
          </cell>
          <cell r="FO73">
            <v>0</v>
          </cell>
          <cell r="FR73">
            <v>0</v>
          </cell>
          <cell r="FS73">
            <v>0</v>
          </cell>
          <cell r="FT73">
            <v>-1515.7280000000001</v>
          </cell>
          <cell r="FU73">
            <v>1515.7280000000001</v>
          </cell>
          <cell r="FV73">
            <v>0</v>
          </cell>
          <cell r="FW73" t="str">
            <v>MADRICHE PNAI</v>
          </cell>
          <cell r="FX73">
            <v>0</v>
          </cell>
          <cell r="FY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 t="e">
            <v>#DIV/0!</v>
          </cell>
          <cell r="GG73">
            <v>0</v>
          </cell>
          <cell r="GH73">
            <v>0</v>
          </cell>
        </row>
        <row r="74">
          <cell r="AZ74" t="str">
            <v xml:space="preserve"> long term loans</v>
          </cell>
          <cell r="BC74">
            <v>-23.289000000000001</v>
          </cell>
          <cell r="BI74">
            <v>-23.289000000000001</v>
          </cell>
          <cell r="BX74">
            <v>0</v>
          </cell>
          <cell r="CD74">
            <v>0</v>
          </cell>
          <cell r="CJ74">
            <v>0</v>
          </cell>
          <cell r="CP74">
            <v>0</v>
          </cell>
          <cell r="CT74">
            <v>-23.289000000000001</v>
          </cell>
          <cell r="CV74">
            <v>23.289000000000001</v>
          </cell>
          <cell r="CX74">
            <v>0</v>
          </cell>
          <cell r="FC74">
            <v>-23.289000000000001</v>
          </cell>
          <cell r="FF74">
            <v>-23.289000000000001</v>
          </cell>
          <cell r="FN74">
            <v>0</v>
          </cell>
          <cell r="FO74">
            <v>0</v>
          </cell>
          <cell r="FR74">
            <v>0</v>
          </cell>
          <cell r="FS74">
            <v>0</v>
          </cell>
          <cell r="FT74">
            <v>-23.289000000000001</v>
          </cell>
          <cell r="FU74">
            <v>23.289000000000001</v>
          </cell>
          <cell r="FV74">
            <v>0</v>
          </cell>
          <cell r="FW74" t="str">
            <v xml:space="preserve"> long term loans</v>
          </cell>
          <cell r="FX74">
            <v>0</v>
          </cell>
          <cell r="FY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 t="e">
            <v>#DIV/0!</v>
          </cell>
          <cell r="GG74">
            <v>0</v>
          </cell>
          <cell r="GH74">
            <v>0</v>
          </cell>
        </row>
        <row r="75">
          <cell r="AZ75" t="str">
            <v xml:space="preserve"> accumulated profit</v>
          </cell>
          <cell r="BC75">
            <v>858</v>
          </cell>
          <cell r="BI75">
            <v>858</v>
          </cell>
          <cell r="BX75">
            <v>0</v>
          </cell>
          <cell r="CD75">
            <v>0</v>
          </cell>
          <cell r="CJ75">
            <v>0</v>
          </cell>
          <cell r="CP75">
            <v>0</v>
          </cell>
          <cell r="CT75">
            <v>858</v>
          </cell>
          <cell r="CV75">
            <v>-858</v>
          </cell>
          <cell r="CX75">
            <v>0</v>
          </cell>
          <cell r="FC75">
            <v>931.97517962116274</v>
          </cell>
          <cell r="FF75">
            <v>931.97517962116274</v>
          </cell>
          <cell r="FN75">
            <v>0</v>
          </cell>
          <cell r="FO75">
            <v>0</v>
          </cell>
          <cell r="FR75">
            <v>0</v>
          </cell>
          <cell r="FS75">
            <v>0</v>
          </cell>
          <cell r="FT75">
            <v>931.97517962116274</v>
          </cell>
          <cell r="FU75">
            <v>-931.97517962116274</v>
          </cell>
          <cell r="FV75">
            <v>0</v>
          </cell>
          <cell r="FW75" t="str">
            <v xml:space="preserve"> accumulated profit</v>
          </cell>
          <cell r="FX75">
            <v>0</v>
          </cell>
          <cell r="FY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 t="e">
            <v>#DIV/0!</v>
          </cell>
          <cell r="GG75">
            <v>0</v>
          </cell>
          <cell r="GH75">
            <v>0</v>
          </cell>
        </row>
        <row r="76">
          <cell r="AZ76" t="str">
            <v xml:space="preserve"> profit-(equity method)</v>
          </cell>
          <cell r="BC76">
            <v>1033.9590000000001</v>
          </cell>
          <cell r="BG76">
            <v>7.9999999995834514E-3</v>
          </cell>
          <cell r="BI76">
            <v>1033.9669999999996</v>
          </cell>
          <cell r="BX76">
            <v>0</v>
          </cell>
          <cell r="CD76">
            <v>0</v>
          </cell>
          <cell r="CJ76">
            <v>0</v>
          </cell>
          <cell r="CP76">
            <v>0</v>
          </cell>
          <cell r="CT76">
            <v>1033.9669999999996</v>
          </cell>
          <cell r="CV76">
            <v>-1033.9669999999996</v>
          </cell>
          <cell r="CX76">
            <v>0</v>
          </cell>
          <cell r="FC76">
            <v>1009.897</v>
          </cell>
          <cell r="FE76">
            <v>1.0000000005447873E-3</v>
          </cell>
          <cell r="FF76">
            <v>1009.8980000000006</v>
          </cell>
          <cell r="FN76">
            <v>0</v>
          </cell>
          <cell r="FO76">
            <v>0</v>
          </cell>
          <cell r="FR76">
            <v>0</v>
          </cell>
          <cell r="FS76">
            <v>0</v>
          </cell>
          <cell r="FT76">
            <v>1009.8980000000006</v>
          </cell>
          <cell r="FU76">
            <v>-1009.8980000000006</v>
          </cell>
          <cell r="FV76">
            <v>0</v>
          </cell>
          <cell r="FW76" t="str">
            <v xml:space="preserve"> profit-(equity method)</v>
          </cell>
          <cell r="FX76">
            <v>0</v>
          </cell>
          <cell r="FY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 t="e">
            <v>#DIV/0!</v>
          </cell>
          <cell r="GG76">
            <v>0</v>
          </cell>
          <cell r="GH76">
            <v>0</v>
          </cell>
        </row>
        <row r="77">
          <cell r="AZ77" t="str">
            <v xml:space="preserve"> goodwill</v>
          </cell>
          <cell r="BI77">
            <v>0</v>
          </cell>
          <cell r="BX77">
            <v>0</v>
          </cell>
          <cell r="CD77">
            <v>0</v>
          </cell>
          <cell r="CJ77">
            <v>0</v>
          </cell>
          <cell r="CP77">
            <v>0</v>
          </cell>
          <cell r="CT77">
            <v>0</v>
          </cell>
          <cell r="CX77">
            <v>0</v>
          </cell>
          <cell r="FN77">
            <v>0</v>
          </cell>
          <cell r="FO77">
            <v>0</v>
          </cell>
          <cell r="FR77">
            <v>0</v>
          </cell>
          <cell r="FS77">
            <v>0</v>
          </cell>
          <cell r="FT77">
            <v>0</v>
          </cell>
          <cell r="FV77">
            <v>0</v>
          </cell>
          <cell r="FW77" t="str">
            <v xml:space="preserve"> goodwill</v>
          </cell>
          <cell r="FX77">
            <v>0</v>
          </cell>
          <cell r="FY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 t="e">
            <v>#DIV/0!</v>
          </cell>
          <cell r="GG77">
            <v>0</v>
          </cell>
          <cell r="GH77">
            <v>0</v>
          </cell>
        </row>
        <row r="78">
          <cell r="BA78" t="str">
            <v xml:space="preserve">total </v>
          </cell>
          <cell r="BC78">
            <v>410.67</v>
          </cell>
          <cell r="BE78">
            <v>0</v>
          </cell>
          <cell r="BG78">
            <v>7.9999999995834514E-3</v>
          </cell>
          <cell r="BI78">
            <v>410.67799999999966</v>
          </cell>
          <cell r="BM78">
            <v>0</v>
          </cell>
          <cell r="BO78">
            <v>0</v>
          </cell>
          <cell r="BQ78">
            <v>0</v>
          </cell>
          <cell r="BS78">
            <v>0</v>
          </cell>
          <cell r="BU78">
            <v>0</v>
          </cell>
          <cell r="BX78">
            <v>0</v>
          </cell>
          <cell r="BZ78">
            <v>0</v>
          </cell>
          <cell r="CB78">
            <v>0</v>
          </cell>
          <cell r="CD78">
            <v>0</v>
          </cell>
          <cell r="CF78">
            <v>0</v>
          </cell>
          <cell r="CH78">
            <v>0</v>
          </cell>
          <cell r="CJ78">
            <v>0</v>
          </cell>
          <cell r="CL78">
            <v>0</v>
          </cell>
          <cell r="CN78">
            <v>0</v>
          </cell>
          <cell r="CP78">
            <v>0</v>
          </cell>
          <cell r="CR78">
            <v>0</v>
          </cell>
          <cell r="CT78">
            <v>410.67799999999966</v>
          </cell>
          <cell r="CV78">
            <v>-410.67799999999966</v>
          </cell>
          <cell r="CX78">
            <v>0</v>
          </cell>
          <cell r="FC78">
            <v>402.85517962116273</v>
          </cell>
          <cell r="FE78">
            <v>1.0000000005447873E-3</v>
          </cell>
          <cell r="FF78">
            <v>402.85617962116328</v>
          </cell>
          <cell r="FG78">
            <v>0</v>
          </cell>
          <cell r="FI78">
            <v>0</v>
          </cell>
          <cell r="FM78">
            <v>0</v>
          </cell>
          <cell r="FN78">
            <v>0</v>
          </cell>
          <cell r="FO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402.85617962116328</v>
          </cell>
          <cell r="FU78">
            <v>-402.85617962116328</v>
          </cell>
          <cell r="FV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 t="e">
            <v>#DIV/0!</v>
          </cell>
          <cell r="GG78">
            <v>0</v>
          </cell>
          <cell r="GH78">
            <v>0</v>
          </cell>
        </row>
        <row r="79">
          <cell r="AZ79" t="str">
            <v>T.POWER</v>
          </cell>
          <cell r="BA79">
            <v>0.33</v>
          </cell>
          <cell r="BC79">
            <v>1578.2</v>
          </cell>
          <cell r="BI79">
            <v>1578.2</v>
          </cell>
          <cell r="BX79">
            <v>0</v>
          </cell>
          <cell r="CD79">
            <v>0</v>
          </cell>
          <cell r="CT79">
            <v>1578.2</v>
          </cell>
          <cell r="CX79">
            <v>1578.2</v>
          </cell>
          <cell r="FC79">
            <v>1621.86</v>
          </cell>
          <cell r="FF79">
            <v>1621.86</v>
          </cell>
          <cell r="FN79">
            <v>0</v>
          </cell>
          <cell r="FR79">
            <v>0</v>
          </cell>
          <cell r="FS79">
            <v>0</v>
          </cell>
          <cell r="FT79">
            <v>1621.86</v>
          </cell>
          <cell r="FV79">
            <v>1621.86</v>
          </cell>
          <cell r="FW79" t="str">
            <v>T.POWER</v>
          </cell>
          <cell r="FX79">
            <v>0</v>
          </cell>
          <cell r="FY79">
            <v>0</v>
          </cell>
          <cell r="GA79">
            <v>0</v>
          </cell>
          <cell r="GB79">
            <v>0</v>
          </cell>
          <cell r="GC79">
            <v>1621.86</v>
          </cell>
          <cell r="GD79">
            <v>1643.6083331328921</v>
          </cell>
          <cell r="GE79">
            <v>1621.86</v>
          </cell>
          <cell r="GF79">
            <v>810.93</v>
          </cell>
          <cell r="GG79">
            <v>0</v>
          </cell>
          <cell r="GH79">
            <v>0</v>
          </cell>
        </row>
        <row r="80">
          <cell r="AZ80" t="str">
            <v xml:space="preserve"> long term loans</v>
          </cell>
          <cell r="BC80">
            <v>395.96600000000001</v>
          </cell>
          <cell r="BI80">
            <v>395.96600000000001</v>
          </cell>
          <cell r="BX80">
            <v>0</v>
          </cell>
          <cell r="CD80">
            <v>0</v>
          </cell>
          <cell r="CT80">
            <v>395.96600000000001</v>
          </cell>
          <cell r="CX80">
            <v>395.96600000000001</v>
          </cell>
          <cell r="FC80">
            <v>395.96600000000001</v>
          </cell>
          <cell r="FF80">
            <v>395.96600000000001</v>
          </cell>
          <cell r="FN80">
            <v>0</v>
          </cell>
          <cell r="FR80">
            <v>0</v>
          </cell>
          <cell r="FS80">
            <v>0</v>
          </cell>
          <cell r="FT80">
            <v>395.96600000000001</v>
          </cell>
          <cell r="FV80">
            <v>395.96600000000001</v>
          </cell>
          <cell r="FW80" t="str">
            <v xml:space="preserve"> long term loans</v>
          </cell>
          <cell r="FX80">
            <v>0</v>
          </cell>
          <cell r="FY80">
            <v>0</v>
          </cell>
          <cell r="GA80">
            <v>0</v>
          </cell>
          <cell r="GB80">
            <v>0</v>
          </cell>
          <cell r="GC80">
            <v>395.96600000000001</v>
          </cell>
          <cell r="GD80">
            <v>401.27570643415515</v>
          </cell>
          <cell r="GE80">
            <v>395.96600000000001</v>
          </cell>
          <cell r="GF80">
            <v>4.1600058833417384</v>
          </cell>
          <cell r="GG80">
            <v>0</v>
          </cell>
          <cell r="GH80">
            <v>0</v>
          </cell>
        </row>
        <row r="81">
          <cell r="AZ81" t="str">
            <v xml:space="preserve"> accumulated profit</v>
          </cell>
          <cell r="BI81">
            <v>0</v>
          </cell>
          <cell r="BX81">
            <v>0</v>
          </cell>
          <cell r="CD81">
            <v>0</v>
          </cell>
          <cell r="CT81">
            <v>0</v>
          </cell>
          <cell r="CX81">
            <v>0</v>
          </cell>
          <cell r="FF81">
            <v>0</v>
          </cell>
          <cell r="FN81">
            <v>0</v>
          </cell>
          <cell r="FR81">
            <v>0</v>
          </cell>
          <cell r="FS81">
            <v>0</v>
          </cell>
          <cell r="FT81">
            <v>0</v>
          </cell>
          <cell r="FV81">
            <v>0</v>
          </cell>
          <cell r="FW81" t="str">
            <v xml:space="preserve"> accumulated profit</v>
          </cell>
          <cell r="FX81">
            <v>0</v>
          </cell>
          <cell r="FY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 t="e">
            <v>#DIV/0!</v>
          </cell>
          <cell r="GG81">
            <v>0</v>
          </cell>
          <cell r="GH81">
            <v>0</v>
          </cell>
        </row>
        <row r="82">
          <cell r="AZ82" t="str">
            <v xml:space="preserve"> profit-(equity method)</v>
          </cell>
          <cell r="BG82">
            <v>-394.327</v>
          </cell>
          <cell r="BI82">
            <v>-394.327</v>
          </cell>
          <cell r="BX82">
            <v>0</v>
          </cell>
          <cell r="CD82">
            <v>0</v>
          </cell>
          <cell r="CT82">
            <v>-394.327</v>
          </cell>
          <cell r="CX82">
            <v>-394.327</v>
          </cell>
          <cell r="FC82">
            <v>-394.327</v>
          </cell>
          <cell r="FF82">
            <v>-394.327</v>
          </cell>
          <cell r="FN82">
            <v>0</v>
          </cell>
          <cell r="FR82">
            <v>0</v>
          </cell>
          <cell r="FS82">
            <v>0</v>
          </cell>
          <cell r="FT82">
            <v>-394.327</v>
          </cell>
          <cell r="FV82">
            <v>-394.327</v>
          </cell>
          <cell r="FW82" t="str">
            <v xml:space="preserve"> profit-(equity method)</v>
          </cell>
          <cell r="FX82">
            <v>0</v>
          </cell>
          <cell r="FY82">
            <v>0</v>
          </cell>
          <cell r="GA82">
            <v>0</v>
          </cell>
          <cell r="GB82">
            <v>0</v>
          </cell>
          <cell r="GC82">
            <v>-394.327</v>
          </cell>
          <cell r="GD82">
            <v>-399.61472826217681</v>
          </cell>
          <cell r="GE82">
            <v>-394.327</v>
          </cell>
          <cell r="GF82">
            <v>3.960975560756582</v>
          </cell>
          <cell r="GG82">
            <v>0</v>
          </cell>
          <cell r="GH82">
            <v>0</v>
          </cell>
        </row>
        <row r="83">
          <cell r="AZ83" t="str">
            <v xml:space="preserve"> goodwill</v>
          </cell>
          <cell r="BX83">
            <v>0</v>
          </cell>
          <cell r="CD83">
            <v>0</v>
          </cell>
          <cell r="CT83">
            <v>0</v>
          </cell>
          <cell r="CX83">
            <v>0</v>
          </cell>
          <cell r="FN83">
            <v>0</v>
          </cell>
          <cell r="FR83">
            <v>0</v>
          </cell>
          <cell r="FS83">
            <v>0</v>
          </cell>
          <cell r="FT83">
            <v>0</v>
          </cell>
          <cell r="FV83">
            <v>0</v>
          </cell>
          <cell r="FW83" t="str">
            <v xml:space="preserve"> goodwill</v>
          </cell>
          <cell r="FX83">
            <v>0</v>
          </cell>
          <cell r="FY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</row>
        <row r="84">
          <cell r="BC84">
            <v>1974.1660000000002</v>
          </cell>
          <cell r="BE84">
            <v>0</v>
          </cell>
          <cell r="BG84">
            <v>-394.327</v>
          </cell>
          <cell r="BI84">
            <v>1579.8390000000002</v>
          </cell>
          <cell r="BX84">
            <v>0</v>
          </cell>
          <cell r="CD84">
            <v>0</v>
          </cell>
          <cell r="CT84">
            <v>1579.8390000000002</v>
          </cell>
          <cell r="CX84">
            <v>1579.8390000000002</v>
          </cell>
          <cell r="FC84">
            <v>1623.499</v>
          </cell>
          <cell r="FE84">
            <v>0</v>
          </cell>
          <cell r="FF84">
            <v>1623.499</v>
          </cell>
          <cell r="FI84">
            <v>0</v>
          </cell>
          <cell r="FN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1623.499</v>
          </cell>
          <cell r="FV84">
            <v>1623.499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1623.499</v>
          </cell>
          <cell r="GD84">
            <v>1645.2693113048706</v>
          </cell>
          <cell r="GE84">
            <v>1623.499</v>
          </cell>
          <cell r="GF84">
            <v>4.1035687294473897</v>
          </cell>
          <cell r="GG84">
            <v>0</v>
          </cell>
          <cell r="GH84">
            <v>0</v>
          </cell>
        </row>
        <row r="85">
          <cell r="AZ85" t="str">
            <v>ISRACABLE-shares</v>
          </cell>
          <cell r="BA85">
            <v>0.41499999999999998</v>
          </cell>
          <cell r="BI85">
            <v>0</v>
          </cell>
          <cell r="BX85">
            <v>0</v>
          </cell>
          <cell r="CD85">
            <v>0</v>
          </cell>
          <cell r="CJ85">
            <v>0</v>
          </cell>
          <cell r="CP85">
            <v>0</v>
          </cell>
          <cell r="CT85">
            <v>0</v>
          </cell>
          <cell r="CX85">
            <v>0</v>
          </cell>
          <cell r="FN85">
            <v>0</v>
          </cell>
          <cell r="FO85">
            <v>0</v>
          </cell>
          <cell r="FR85">
            <v>0</v>
          </cell>
          <cell r="FS85">
            <v>0</v>
          </cell>
          <cell r="FV85">
            <v>0</v>
          </cell>
          <cell r="FW85" t="str">
            <v>ISRACABLE-shares</v>
          </cell>
          <cell r="FX85">
            <v>0</v>
          </cell>
          <cell r="FY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 t="e">
            <v>#DIV/0!</v>
          </cell>
          <cell r="GG85">
            <v>0</v>
          </cell>
          <cell r="GH85">
            <v>0</v>
          </cell>
        </row>
        <row r="86">
          <cell r="AZ86" t="str">
            <v xml:space="preserve"> long term loans</v>
          </cell>
          <cell r="BI86">
            <v>0</v>
          </cell>
          <cell r="BX86">
            <v>0</v>
          </cell>
          <cell r="CD86">
            <v>0</v>
          </cell>
          <cell r="CF86">
            <v>4.1680000000000001</v>
          </cell>
          <cell r="CH86">
            <v>0</v>
          </cell>
          <cell r="CJ86">
            <v>4.1680000000000001</v>
          </cell>
          <cell r="CN86">
            <v>-1.002</v>
          </cell>
          <cell r="CP86">
            <v>3.1660000000000004</v>
          </cell>
          <cell r="CT86">
            <v>3.1660000000000004</v>
          </cell>
          <cell r="CX86">
            <v>3.1660000000000004</v>
          </cell>
          <cell r="FN86">
            <v>0</v>
          </cell>
          <cell r="FO86">
            <v>4.1680000000000001</v>
          </cell>
          <cell r="FQ86">
            <v>0</v>
          </cell>
          <cell r="FR86">
            <v>4.1680000000000001</v>
          </cell>
          <cell r="FS86">
            <v>0</v>
          </cell>
          <cell r="FT86">
            <v>4.1680000000000001</v>
          </cell>
          <cell r="FU86">
            <v>-4.1680000000000001</v>
          </cell>
          <cell r="FV86">
            <v>0</v>
          </cell>
          <cell r="FW86" t="str">
            <v xml:space="preserve"> long term loans</v>
          </cell>
          <cell r="FX86">
            <v>0</v>
          </cell>
          <cell r="FY86">
            <v>4.1680000000000001</v>
          </cell>
          <cell r="FZ86">
            <v>-4.1680000000000001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 t="e">
            <v>#DIV/0!</v>
          </cell>
          <cell r="GG86">
            <v>0</v>
          </cell>
          <cell r="GH86">
            <v>0</v>
          </cell>
        </row>
        <row r="87">
          <cell r="AZ87" t="str">
            <v xml:space="preserve"> accumulated profit</v>
          </cell>
          <cell r="BI87">
            <v>0</v>
          </cell>
          <cell r="BX87">
            <v>0</v>
          </cell>
          <cell r="CD87">
            <v>0</v>
          </cell>
          <cell r="CJ87">
            <v>0</v>
          </cell>
          <cell r="CN87">
            <v>0</v>
          </cell>
          <cell r="CP87">
            <v>0</v>
          </cell>
          <cell r="CT87">
            <v>0</v>
          </cell>
          <cell r="CX87">
            <v>0</v>
          </cell>
          <cell r="FN87">
            <v>0</v>
          </cell>
          <cell r="FO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V87">
            <v>0</v>
          </cell>
          <cell r="FW87" t="str">
            <v xml:space="preserve"> accumulated profit</v>
          </cell>
          <cell r="FX87">
            <v>0</v>
          </cell>
          <cell r="FY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 t="e">
            <v>#DIV/0!</v>
          </cell>
          <cell r="GG87">
            <v>0</v>
          </cell>
          <cell r="GH87">
            <v>0</v>
          </cell>
        </row>
        <row r="88">
          <cell r="AZ88" t="str">
            <v xml:space="preserve"> profit-(equity method)</v>
          </cell>
          <cell r="BI88">
            <v>0</v>
          </cell>
          <cell r="BU88">
            <v>0</v>
          </cell>
          <cell r="BX88">
            <v>0</v>
          </cell>
          <cell r="CD88">
            <v>0</v>
          </cell>
          <cell r="CJ88">
            <v>0</v>
          </cell>
          <cell r="CN88">
            <v>0</v>
          </cell>
          <cell r="CP88">
            <v>0</v>
          </cell>
          <cell r="CT88">
            <v>0</v>
          </cell>
          <cell r="CX88">
            <v>0</v>
          </cell>
          <cell r="FN88">
            <v>0</v>
          </cell>
          <cell r="FO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V88">
            <v>0</v>
          </cell>
          <cell r="FW88" t="str">
            <v xml:space="preserve"> profit-(equity method)</v>
          </cell>
          <cell r="FX88">
            <v>0</v>
          </cell>
          <cell r="FY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 t="e">
            <v>#DIV/0!</v>
          </cell>
          <cell r="GG88">
            <v>0</v>
          </cell>
          <cell r="GH88">
            <v>0</v>
          </cell>
        </row>
        <row r="89">
          <cell r="AZ89" t="str">
            <v xml:space="preserve"> goodwill</v>
          </cell>
          <cell r="BX89">
            <v>0</v>
          </cell>
          <cell r="CD89">
            <v>0</v>
          </cell>
          <cell r="CF89">
            <v>114.83</v>
          </cell>
          <cell r="CJ89">
            <v>114.83</v>
          </cell>
          <cell r="CP89">
            <v>114.83</v>
          </cell>
          <cell r="CT89">
            <v>114.83</v>
          </cell>
          <cell r="CV89">
            <v>-114.83</v>
          </cell>
          <cell r="CX89">
            <v>0</v>
          </cell>
          <cell r="FN89">
            <v>0</v>
          </cell>
          <cell r="FO89">
            <v>216.82900000000001</v>
          </cell>
          <cell r="FR89">
            <v>216.82900000000001</v>
          </cell>
          <cell r="FS89">
            <v>0</v>
          </cell>
          <cell r="FT89">
            <v>216.82900000000001</v>
          </cell>
          <cell r="FU89">
            <v>-216.82900000000001</v>
          </cell>
          <cell r="FV89">
            <v>0</v>
          </cell>
          <cell r="FW89" t="str">
            <v xml:space="preserve"> goodwill</v>
          </cell>
          <cell r="FX89">
            <v>0</v>
          </cell>
          <cell r="FY89">
            <v>216.82900000000001</v>
          </cell>
          <cell r="FZ89">
            <v>-216.82900000000001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 t="e">
            <v>#DIV/0!</v>
          </cell>
          <cell r="GG89">
            <v>286.76159372958853</v>
          </cell>
          <cell r="GH89">
            <v>0</v>
          </cell>
          <cell r="GT89" t="str">
            <v xml:space="preserve">דוח דולר  </v>
          </cell>
        </row>
        <row r="90">
          <cell r="BA90" t="str">
            <v xml:space="preserve">total </v>
          </cell>
          <cell r="BC90">
            <v>0</v>
          </cell>
          <cell r="BE90">
            <v>0</v>
          </cell>
          <cell r="BG90">
            <v>0</v>
          </cell>
          <cell r="BI90">
            <v>0</v>
          </cell>
          <cell r="BO90">
            <v>0</v>
          </cell>
          <cell r="BQ90">
            <v>0</v>
          </cell>
          <cell r="BS90">
            <v>0</v>
          </cell>
          <cell r="BU90">
            <v>0</v>
          </cell>
          <cell r="BX90">
            <v>0</v>
          </cell>
          <cell r="BZ90">
            <v>0</v>
          </cell>
          <cell r="CB90">
            <v>0</v>
          </cell>
          <cell r="CD90">
            <v>0</v>
          </cell>
          <cell r="CF90">
            <v>118.998</v>
          </cell>
          <cell r="CH90">
            <v>0</v>
          </cell>
          <cell r="CJ90">
            <v>118.998</v>
          </cell>
          <cell r="CL90">
            <v>0</v>
          </cell>
          <cell r="CN90">
            <v>-1.002</v>
          </cell>
          <cell r="CP90">
            <v>117.996</v>
          </cell>
          <cell r="CR90">
            <v>0</v>
          </cell>
          <cell r="CT90">
            <v>117.996</v>
          </cell>
          <cell r="CV90">
            <v>-114.83</v>
          </cell>
          <cell r="CX90">
            <v>3.1660000000000004</v>
          </cell>
          <cell r="FC90">
            <v>0</v>
          </cell>
          <cell r="FE90">
            <v>0</v>
          </cell>
          <cell r="FI90">
            <v>0</v>
          </cell>
          <cell r="FM90">
            <v>0</v>
          </cell>
          <cell r="FN90">
            <v>0</v>
          </cell>
          <cell r="FO90">
            <v>220.99700000000001</v>
          </cell>
          <cell r="FQ90">
            <v>0</v>
          </cell>
          <cell r="FR90">
            <v>220.99700000000001</v>
          </cell>
          <cell r="FS90">
            <v>0</v>
          </cell>
          <cell r="FT90">
            <v>220.99700000000001</v>
          </cell>
          <cell r="FU90">
            <v>-220.99700000000001</v>
          </cell>
          <cell r="FV90">
            <v>0</v>
          </cell>
          <cell r="FX90">
            <v>0</v>
          </cell>
          <cell r="FY90">
            <v>220.99700000000001</v>
          </cell>
          <cell r="FZ90">
            <v>-220.99700000000001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 t="e">
            <v>#DIV/0!</v>
          </cell>
          <cell r="GG90">
            <v>286.76159372958853</v>
          </cell>
          <cell r="GH90">
            <v>0</v>
          </cell>
        </row>
        <row r="91">
          <cell r="AZ91" t="str">
            <v>TOTAL INVESTMENTS</v>
          </cell>
          <cell r="BC91">
            <v>198946.75874999998</v>
          </cell>
          <cell r="BE91">
            <v>0</v>
          </cell>
          <cell r="BG91">
            <v>23302.147870000001</v>
          </cell>
          <cell r="BI91">
            <v>222248.90662000002</v>
          </cell>
          <cell r="BM91">
            <v>0</v>
          </cell>
          <cell r="BO91">
            <v>0</v>
          </cell>
          <cell r="BQ91">
            <v>343957.83600000001</v>
          </cell>
          <cell r="BS91">
            <v>0</v>
          </cell>
          <cell r="BU91">
            <v>343957.83600000001</v>
          </cell>
          <cell r="BW91">
            <v>14883.217000000001</v>
          </cell>
          <cell r="BX91">
            <v>621</v>
          </cell>
          <cell r="BZ91">
            <v>0</v>
          </cell>
          <cell r="CB91">
            <v>-4893.777</v>
          </cell>
          <cell r="CD91">
            <v>354568.27600000001</v>
          </cell>
          <cell r="CF91">
            <v>5238.1120000000001</v>
          </cell>
          <cell r="CH91">
            <v>1948.2059999999983</v>
          </cell>
          <cell r="CJ91">
            <v>7186.3179999999984</v>
          </cell>
          <cell r="CL91">
            <v>0</v>
          </cell>
          <cell r="CN91">
            <v>-6864.9979999999996</v>
          </cell>
          <cell r="CP91">
            <v>321.32</v>
          </cell>
          <cell r="CR91">
            <v>0</v>
          </cell>
          <cell r="CT91">
            <v>577138.50262000004</v>
          </cell>
          <cell r="CV91">
            <v>-574280.57499999995</v>
          </cell>
          <cell r="CX91">
            <v>2857.9276199999986</v>
          </cell>
          <cell r="FC91">
            <v>309875.64030437625</v>
          </cell>
          <cell r="FE91">
            <v>1.0456000000045265</v>
          </cell>
          <cell r="FF91">
            <v>309876.68590437621</v>
          </cell>
          <cell r="FI91">
            <v>362241.14500000002</v>
          </cell>
          <cell r="FJ91">
            <v>-23378.782999999999</v>
          </cell>
          <cell r="FK91">
            <v>1092</v>
          </cell>
          <cell r="FM91">
            <v>-5338.1769999999997</v>
          </cell>
          <cell r="FN91">
            <v>334616.185</v>
          </cell>
          <cell r="FO91">
            <v>46600.830219000003</v>
          </cell>
          <cell r="FQ91">
            <v>-45995.904219000004</v>
          </cell>
          <cell r="FR91">
            <v>604.92599999999948</v>
          </cell>
          <cell r="FS91">
            <v>0</v>
          </cell>
          <cell r="FT91">
            <v>645097.79690437624</v>
          </cell>
          <cell r="FU91">
            <v>-635356.37258693669</v>
          </cell>
          <cell r="FV91">
            <v>9740.8059307642052</v>
          </cell>
          <cell r="FW91" t="str">
            <v>TOTAL INVESTMENTS</v>
          </cell>
          <cell r="FX91">
            <v>334616.185</v>
          </cell>
          <cell r="FY91">
            <v>604.92599999999993</v>
          </cell>
          <cell r="FZ91">
            <v>-328981.87699999998</v>
          </cell>
          <cell r="GA91">
            <v>6239.2340000000004</v>
          </cell>
          <cell r="GB91">
            <v>6322.8990139506914</v>
          </cell>
          <cell r="GC91">
            <v>9740.8059307642052</v>
          </cell>
          <cell r="GD91">
            <v>9871.4252766788377</v>
          </cell>
          <cell r="GE91">
            <v>3501.5719307642048</v>
          </cell>
          <cell r="GF91">
            <v>2.6958460263819473</v>
          </cell>
          <cell r="GG91">
            <v>6109.1994486187441</v>
          </cell>
          <cell r="GH91">
            <v>0.61838667534721026</v>
          </cell>
        </row>
        <row r="92">
          <cell r="FX92">
            <v>0</v>
          </cell>
          <cell r="FY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</row>
        <row r="93">
          <cell r="AZ93" t="str">
            <v>OTHER INVESTMENTS</v>
          </cell>
          <cell r="BX93">
            <v>0</v>
          </cell>
          <cell r="CD93">
            <v>0</v>
          </cell>
          <cell r="CT93">
            <v>0</v>
          </cell>
          <cell r="FS93">
            <v>0</v>
          </cell>
          <cell r="FW93" t="str">
            <v>OTHER INVESTMENTS</v>
          </cell>
          <cell r="FX93">
            <v>0</v>
          </cell>
          <cell r="FY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 t="e">
            <v>#DIV/0!</v>
          </cell>
          <cell r="GH93">
            <v>0</v>
          </cell>
        </row>
        <row r="94">
          <cell r="AZ94" t="str">
            <v>Preferred shares 3% AGI.Ltd</v>
          </cell>
          <cell r="BC94">
            <v>45631.175999999999</v>
          </cell>
          <cell r="BI94">
            <v>45631.175999999999</v>
          </cell>
          <cell r="BX94">
            <v>0</v>
          </cell>
          <cell r="CD94">
            <v>0</v>
          </cell>
          <cell r="CJ94">
            <v>0</v>
          </cell>
          <cell r="CP94">
            <v>0</v>
          </cell>
          <cell r="CT94">
            <v>45631.175999999999</v>
          </cell>
          <cell r="CX94">
            <v>45631.175999999999</v>
          </cell>
          <cell r="FC94">
            <v>49766.67</v>
          </cell>
          <cell r="FF94">
            <v>49766.67</v>
          </cell>
          <cell r="FN94">
            <v>0</v>
          </cell>
          <cell r="FO94">
            <v>0</v>
          </cell>
          <cell r="FR94">
            <v>0</v>
          </cell>
          <cell r="FS94">
            <v>0</v>
          </cell>
          <cell r="FT94">
            <v>49766.67</v>
          </cell>
          <cell r="FV94">
            <v>49766.67</v>
          </cell>
          <cell r="FW94" t="str">
            <v>Preferred shares 3% AGI.Ltd</v>
          </cell>
          <cell r="FX94">
            <v>0</v>
          </cell>
          <cell r="FY94">
            <v>0</v>
          </cell>
          <cell r="GA94">
            <v>0</v>
          </cell>
          <cell r="GB94">
            <v>0</v>
          </cell>
          <cell r="GC94">
            <v>49766.67</v>
          </cell>
          <cell r="GD94">
            <v>50434.016206253749</v>
          </cell>
          <cell r="GE94">
            <v>49766.67</v>
          </cell>
          <cell r="GF94">
            <v>3.8925507455746353</v>
          </cell>
          <cell r="GG94">
            <v>35131.978597648595</v>
          </cell>
          <cell r="GH94">
            <v>0</v>
          </cell>
        </row>
        <row r="95">
          <cell r="AZ95" t="str">
            <v>Capital Notes AIG Golden I.Ltd</v>
          </cell>
          <cell r="BC95">
            <v>7229.5690000000004</v>
          </cell>
          <cell r="BG95">
            <v>0</v>
          </cell>
          <cell r="BI95">
            <v>7229.5690000000004</v>
          </cell>
          <cell r="BX95">
            <v>0</v>
          </cell>
          <cell r="CD95">
            <v>0</v>
          </cell>
          <cell r="CJ95">
            <v>0</v>
          </cell>
          <cell r="CP95">
            <v>0</v>
          </cell>
          <cell r="CT95">
            <v>7229.5690000000004</v>
          </cell>
          <cell r="CX95">
            <v>7229.5690000000004</v>
          </cell>
          <cell r="FC95">
            <v>7229.5690000000004</v>
          </cell>
          <cell r="FF95">
            <v>7229.5690000000004</v>
          </cell>
          <cell r="FN95">
            <v>0</v>
          </cell>
          <cell r="FO95">
            <v>0</v>
          </cell>
          <cell r="FR95">
            <v>0</v>
          </cell>
          <cell r="FS95">
            <v>0</v>
          </cell>
          <cell r="FT95">
            <v>7229.5690000000004</v>
          </cell>
          <cell r="FV95">
            <v>7229.5690000000004</v>
          </cell>
          <cell r="FW95" t="str">
            <v>Capital Notes AIG Golden I.Ltd</v>
          </cell>
          <cell r="FX95">
            <v>0</v>
          </cell>
          <cell r="FY95">
            <v>0</v>
          </cell>
          <cell r="GA95">
            <v>0</v>
          </cell>
          <cell r="GB95">
            <v>0</v>
          </cell>
          <cell r="GC95">
            <v>7229.5690000000004</v>
          </cell>
          <cell r="GD95">
            <v>7326.5139120264585</v>
          </cell>
          <cell r="GE95">
            <v>7229.5690000000004</v>
          </cell>
          <cell r="GF95">
            <v>4.1600003912820069</v>
          </cell>
          <cell r="GG95">
            <v>7257.5438125408245</v>
          </cell>
          <cell r="GH95">
            <v>0</v>
          </cell>
        </row>
        <row r="96">
          <cell r="AZ96" t="str">
            <v>Provision for the year</v>
          </cell>
          <cell r="BG96">
            <v>0</v>
          </cell>
          <cell r="BI96">
            <v>0</v>
          </cell>
          <cell r="BX96">
            <v>0</v>
          </cell>
          <cell r="CD96">
            <v>0</v>
          </cell>
          <cell r="CJ96">
            <v>0</v>
          </cell>
          <cell r="CP96">
            <v>0</v>
          </cell>
          <cell r="CT96">
            <v>0</v>
          </cell>
          <cell r="CX96">
            <v>0</v>
          </cell>
          <cell r="FN96">
            <v>0</v>
          </cell>
          <cell r="FO96">
            <v>0</v>
          </cell>
          <cell r="FR96">
            <v>0</v>
          </cell>
          <cell r="FS96">
            <v>0</v>
          </cell>
          <cell r="FT96">
            <v>0</v>
          </cell>
          <cell r="FV96">
            <v>0</v>
          </cell>
          <cell r="FW96" t="str">
            <v>Provision for the year-AGI</v>
          </cell>
          <cell r="FX96">
            <v>0</v>
          </cell>
          <cell r="FY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 t="e">
            <v>#DIV/0!</v>
          </cell>
          <cell r="GG96">
            <v>0</v>
          </cell>
          <cell r="GH96">
            <v>0</v>
          </cell>
        </row>
        <row r="97">
          <cell r="AZ97" t="str">
            <v>Accumulated Provision</v>
          </cell>
          <cell r="BI97">
            <v>0</v>
          </cell>
          <cell r="BX97">
            <v>0</v>
          </cell>
          <cell r="CD97">
            <v>0</v>
          </cell>
          <cell r="CJ97">
            <v>0</v>
          </cell>
          <cell r="CP97">
            <v>0</v>
          </cell>
          <cell r="CT97">
            <v>0</v>
          </cell>
          <cell r="CX97">
            <v>0</v>
          </cell>
          <cell r="FN97">
            <v>0</v>
          </cell>
          <cell r="FO97">
            <v>0</v>
          </cell>
          <cell r="FR97">
            <v>0</v>
          </cell>
          <cell r="FS97">
            <v>0</v>
          </cell>
          <cell r="FT97">
            <v>0</v>
          </cell>
          <cell r="FV97">
            <v>0</v>
          </cell>
          <cell r="FW97" t="str">
            <v>Accumulated Provision</v>
          </cell>
          <cell r="FX97">
            <v>0</v>
          </cell>
          <cell r="FY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 t="e">
            <v>#DIV/0!</v>
          </cell>
          <cell r="GG97">
            <v>0</v>
          </cell>
          <cell r="GH97">
            <v>0</v>
          </cell>
        </row>
        <row r="98">
          <cell r="BA98" t="str">
            <v xml:space="preserve">total </v>
          </cell>
          <cell r="BC98">
            <v>52860.745000000003</v>
          </cell>
          <cell r="BE98">
            <v>0</v>
          </cell>
          <cell r="BG98">
            <v>0</v>
          </cell>
          <cell r="BI98">
            <v>52860.745000000003</v>
          </cell>
          <cell r="BM98">
            <v>0</v>
          </cell>
          <cell r="BO98">
            <v>0</v>
          </cell>
          <cell r="BQ98">
            <v>0</v>
          </cell>
          <cell r="BS98">
            <v>0</v>
          </cell>
          <cell r="BU98">
            <v>0</v>
          </cell>
          <cell r="BW98">
            <v>0</v>
          </cell>
          <cell r="BX98">
            <v>0</v>
          </cell>
          <cell r="BZ98">
            <v>0</v>
          </cell>
          <cell r="CB98">
            <v>0</v>
          </cell>
          <cell r="CD98">
            <v>0</v>
          </cell>
          <cell r="CF98">
            <v>0</v>
          </cell>
          <cell r="CH98">
            <v>0</v>
          </cell>
          <cell r="CJ98">
            <v>0</v>
          </cell>
          <cell r="CL98">
            <v>0</v>
          </cell>
          <cell r="CN98">
            <v>0</v>
          </cell>
          <cell r="CP98">
            <v>0</v>
          </cell>
          <cell r="CR98">
            <v>0</v>
          </cell>
          <cell r="CT98">
            <v>52860.745000000003</v>
          </cell>
          <cell r="CV98">
            <v>0</v>
          </cell>
          <cell r="CX98">
            <v>52860.745000000003</v>
          </cell>
          <cell r="FC98">
            <v>56996.239000000001</v>
          </cell>
          <cell r="FE98">
            <v>0</v>
          </cell>
          <cell r="FF98">
            <v>56996.239000000001</v>
          </cell>
          <cell r="FI98">
            <v>0</v>
          </cell>
          <cell r="FJ98">
            <v>0</v>
          </cell>
          <cell r="FK98">
            <v>0</v>
          </cell>
          <cell r="FM98">
            <v>0</v>
          </cell>
          <cell r="FN98">
            <v>0</v>
          </cell>
          <cell r="FO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56996.239000000001</v>
          </cell>
          <cell r="FU98">
            <v>0</v>
          </cell>
          <cell r="FV98">
            <v>56996.239000000001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56996.239000000001</v>
          </cell>
          <cell r="GD98">
            <v>57760.530118280207</v>
          </cell>
          <cell r="GE98">
            <v>56996.239000000001</v>
          </cell>
          <cell r="GF98">
            <v>3.9245548193890207</v>
          </cell>
          <cell r="GG98">
            <v>42389.522410189427</v>
          </cell>
          <cell r="GH98">
            <v>0</v>
          </cell>
        </row>
        <row r="99">
          <cell r="AZ99" t="str">
            <v>AUREC GOLDEN MED 1</v>
          </cell>
          <cell r="BC99">
            <v>8.25</v>
          </cell>
          <cell r="BI99">
            <v>8.25</v>
          </cell>
          <cell r="BX99">
            <v>0</v>
          </cell>
          <cell r="CD99">
            <v>0</v>
          </cell>
          <cell r="CJ99">
            <v>0</v>
          </cell>
          <cell r="CP99">
            <v>0</v>
          </cell>
          <cell r="CT99">
            <v>8.25</v>
          </cell>
          <cell r="CX99">
            <v>8.25</v>
          </cell>
          <cell r="FC99">
            <v>8.9239999999999995</v>
          </cell>
          <cell r="FF99">
            <v>8.9239999999999995</v>
          </cell>
          <cell r="FO99">
            <v>0</v>
          </cell>
          <cell r="FR99">
            <v>0</v>
          </cell>
          <cell r="FS99">
            <v>0</v>
          </cell>
          <cell r="FT99">
            <v>8.9239999999999995</v>
          </cell>
          <cell r="FV99">
            <v>8.9239999999999995</v>
          </cell>
          <cell r="FW99" t="str">
            <v>AU. GOL.MED 1</v>
          </cell>
          <cell r="FX99">
            <v>0</v>
          </cell>
          <cell r="FY99">
            <v>0</v>
          </cell>
          <cell r="GA99">
            <v>0</v>
          </cell>
          <cell r="GB99">
            <v>0</v>
          </cell>
          <cell r="GC99">
            <v>8.9239999999999995</v>
          </cell>
          <cell r="GD99">
            <v>9.0436663860493081</v>
          </cell>
          <cell r="GE99">
            <v>8.9239999999999995</v>
          </cell>
          <cell r="GF99">
            <v>3.8665511265164647</v>
          </cell>
          <cell r="GG99">
            <v>5.5527472240365778</v>
          </cell>
          <cell r="GH99">
            <v>0</v>
          </cell>
        </row>
        <row r="100">
          <cell r="AZ100" t="str">
            <v xml:space="preserve"> long term loans+ idan</v>
          </cell>
          <cell r="BC100">
            <v>3711.8609999999999</v>
          </cell>
          <cell r="BI100">
            <v>3711.8609999999999</v>
          </cell>
          <cell r="BX100">
            <v>0</v>
          </cell>
          <cell r="CD100">
            <v>0</v>
          </cell>
          <cell r="CJ100">
            <v>0</v>
          </cell>
          <cell r="CP100">
            <v>0</v>
          </cell>
          <cell r="CT100">
            <v>3711.8609999999999</v>
          </cell>
          <cell r="CX100">
            <v>3711.8609999999999</v>
          </cell>
          <cell r="FC100">
            <v>3711.8609999999999</v>
          </cell>
          <cell r="FF100">
            <v>3711.8609999999999</v>
          </cell>
          <cell r="FN100">
            <v>0</v>
          </cell>
          <cell r="FO100">
            <v>0</v>
          </cell>
          <cell r="FR100">
            <v>0</v>
          </cell>
          <cell r="FS100">
            <v>0</v>
          </cell>
          <cell r="FT100">
            <v>3711.8609999999999</v>
          </cell>
          <cell r="FV100">
            <v>3711.8609999999999</v>
          </cell>
          <cell r="FW100" t="str">
            <v xml:space="preserve"> Long term loans-Med1</v>
          </cell>
          <cell r="FX100">
            <v>0</v>
          </cell>
          <cell r="FY100">
            <v>0</v>
          </cell>
          <cell r="GA100">
            <v>0</v>
          </cell>
          <cell r="GB100">
            <v>0</v>
          </cell>
          <cell r="GC100">
            <v>3711.8609999999999</v>
          </cell>
          <cell r="GD100">
            <v>3761.6352034275401</v>
          </cell>
          <cell r="GE100">
            <v>3711.8609999999999</v>
          </cell>
          <cell r="GF100">
            <v>4.1600013000490881</v>
          </cell>
          <cell r="GG100">
            <v>1186.9985649902026</v>
          </cell>
          <cell r="GH100">
            <v>0</v>
          </cell>
        </row>
        <row r="101">
          <cell r="BI101">
            <v>0</v>
          </cell>
          <cell r="BX101">
            <v>0</v>
          </cell>
          <cell r="CD101">
            <v>0</v>
          </cell>
          <cell r="CJ101">
            <v>0</v>
          </cell>
          <cell r="CP101">
            <v>0</v>
          </cell>
          <cell r="CT101">
            <v>0</v>
          </cell>
          <cell r="CX101">
            <v>0</v>
          </cell>
          <cell r="FN101">
            <v>0</v>
          </cell>
          <cell r="FO101">
            <v>0</v>
          </cell>
          <cell r="FR101">
            <v>0</v>
          </cell>
          <cell r="FS101">
            <v>0</v>
          </cell>
          <cell r="FT101">
            <v>0</v>
          </cell>
          <cell r="FV101">
            <v>0</v>
          </cell>
          <cell r="FW101" t="str">
            <v>Provision for the year-Med1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 t="e">
            <v>#DIV/0!</v>
          </cell>
          <cell r="GG101">
            <v>0</v>
          </cell>
          <cell r="GH101">
            <v>0</v>
          </cell>
        </row>
        <row r="102">
          <cell r="AZ102" t="str">
            <v>Accumulated Provision</v>
          </cell>
          <cell r="BI102">
            <v>0</v>
          </cell>
          <cell r="BX102">
            <v>0</v>
          </cell>
          <cell r="CD102">
            <v>0</v>
          </cell>
          <cell r="CJ102">
            <v>0</v>
          </cell>
          <cell r="CP102">
            <v>0</v>
          </cell>
          <cell r="CT102">
            <v>0</v>
          </cell>
          <cell r="CX102">
            <v>0</v>
          </cell>
          <cell r="FH102">
            <v>0</v>
          </cell>
          <cell r="FN102">
            <v>0</v>
          </cell>
          <cell r="FO102">
            <v>0</v>
          </cell>
          <cell r="FR102">
            <v>0</v>
          </cell>
          <cell r="FS102">
            <v>0</v>
          </cell>
          <cell r="FT102">
            <v>0</v>
          </cell>
          <cell r="FU102" t="str">
            <v xml:space="preserve">    </v>
          </cell>
          <cell r="FV102">
            <v>0</v>
          </cell>
          <cell r="FW102" t="str">
            <v>Accumulated Provision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 t="e">
            <v>#DIV/0!</v>
          </cell>
          <cell r="GG102">
            <v>0</v>
          </cell>
          <cell r="GH102">
            <v>0</v>
          </cell>
        </row>
        <row r="103">
          <cell r="BI103">
            <v>0</v>
          </cell>
          <cell r="BX103">
            <v>0</v>
          </cell>
          <cell r="CT103">
            <v>0</v>
          </cell>
          <cell r="CX103">
            <v>0</v>
          </cell>
          <cell r="FN103">
            <v>0</v>
          </cell>
          <cell r="FO103">
            <v>0</v>
          </cell>
          <cell r="FQ103">
            <v>0</v>
          </cell>
          <cell r="FR103">
            <v>0</v>
          </cell>
          <cell r="FS103">
            <v>0</v>
          </cell>
          <cell r="FV103">
            <v>0</v>
          </cell>
          <cell r="FX103">
            <v>0</v>
          </cell>
          <cell r="FY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 t="e">
            <v>#DIV/0!</v>
          </cell>
        </row>
        <row r="104">
          <cell r="AZ104" t="str">
            <v>Investment in NETVISION-in trust</v>
          </cell>
          <cell r="BC104">
            <v>42432</v>
          </cell>
          <cell r="BI104">
            <v>42432</v>
          </cell>
          <cell r="BX104">
            <v>0</v>
          </cell>
          <cell r="CT104">
            <v>42432</v>
          </cell>
          <cell r="CX104">
            <v>42432</v>
          </cell>
          <cell r="FC104">
            <v>42432</v>
          </cell>
          <cell r="FF104">
            <v>42432</v>
          </cell>
          <cell r="FN104">
            <v>0</v>
          </cell>
          <cell r="FT104">
            <v>42432</v>
          </cell>
          <cell r="FV104">
            <v>42432</v>
          </cell>
          <cell r="FW104" t="str">
            <v>Investment in NETVISION-in trust</v>
          </cell>
          <cell r="FX104">
            <v>0</v>
          </cell>
          <cell r="FY104">
            <v>0</v>
          </cell>
          <cell r="GA104">
            <v>0</v>
          </cell>
          <cell r="GB104">
            <v>0</v>
          </cell>
          <cell r="GC104">
            <v>42432</v>
          </cell>
          <cell r="GD104">
            <v>43000.991942272994</v>
          </cell>
          <cell r="GE104">
            <v>42432</v>
          </cell>
          <cell r="GF104">
            <v>4.16</v>
          </cell>
        </row>
        <row r="105">
          <cell r="BA105" t="str">
            <v xml:space="preserve">total </v>
          </cell>
          <cell r="BC105">
            <v>46152.110999999997</v>
          </cell>
          <cell r="BE105">
            <v>0</v>
          </cell>
          <cell r="BG105">
            <v>0</v>
          </cell>
          <cell r="BI105">
            <v>46152.110999999997</v>
          </cell>
          <cell r="BM105">
            <v>0</v>
          </cell>
          <cell r="BO105">
            <v>0</v>
          </cell>
          <cell r="BQ105">
            <v>0</v>
          </cell>
          <cell r="BS105">
            <v>0</v>
          </cell>
          <cell r="BU105">
            <v>0</v>
          </cell>
          <cell r="BW105">
            <v>0</v>
          </cell>
          <cell r="BX105">
            <v>0</v>
          </cell>
          <cell r="BZ105">
            <v>0</v>
          </cell>
          <cell r="CB105">
            <v>0</v>
          </cell>
          <cell r="CD105">
            <v>0</v>
          </cell>
          <cell r="CF105">
            <v>0</v>
          </cell>
          <cell r="CH105">
            <v>0</v>
          </cell>
          <cell r="CJ105">
            <v>0</v>
          </cell>
          <cell r="CL105">
            <v>0</v>
          </cell>
          <cell r="CN105">
            <v>0</v>
          </cell>
          <cell r="CP105">
            <v>0</v>
          </cell>
          <cell r="CR105">
            <v>0</v>
          </cell>
          <cell r="CT105">
            <v>46152.110999999997</v>
          </cell>
          <cell r="CV105">
            <v>0</v>
          </cell>
          <cell r="CX105">
            <v>46152.110999999997</v>
          </cell>
          <cell r="FC105">
            <v>46152.785000000003</v>
          </cell>
          <cell r="FE105">
            <v>0</v>
          </cell>
          <cell r="FF105">
            <v>46152.785000000003</v>
          </cell>
          <cell r="FI105">
            <v>0</v>
          </cell>
          <cell r="FJ105">
            <v>0</v>
          </cell>
          <cell r="FM105">
            <v>0</v>
          </cell>
          <cell r="FT105">
            <v>46152.785000000003</v>
          </cell>
          <cell r="FU105">
            <v>0</v>
          </cell>
          <cell r="FV105">
            <v>46152.785000000003</v>
          </cell>
          <cell r="FX105">
            <v>0</v>
          </cell>
          <cell r="FY105">
            <v>0</v>
          </cell>
          <cell r="GA105">
            <v>0</v>
          </cell>
          <cell r="GB105">
            <v>0</v>
          </cell>
          <cell r="GC105">
            <v>46152.785000000003</v>
          </cell>
          <cell r="GD105">
            <v>46771.670812086588</v>
          </cell>
          <cell r="GE105">
            <v>46152.785000000003</v>
          </cell>
          <cell r="GF105">
            <v>4.1599390585422684</v>
          </cell>
          <cell r="GG105">
            <v>1192.5513122142393</v>
          </cell>
          <cell r="GH105">
            <v>0</v>
          </cell>
        </row>
        <row r="106">
          <cell r="BC106">
            <v>99012.856</v>
          </cell>
          <cell r="BE106">
            <v>0</v>
          </cell>
          <cell r="BG106">
            <v>0</v>
          </cell>
          <cell r="BI106">
            <v>99012.856</v>
          </cell>
          <cell r="BM106">
            <v>0</v>
          </cell>
          <cell r="BO106">
            <v>0</v>
          </cell>
          <cell r="BQ106">
            <v>0</v>
          </cell>
          <cell r="BS106">
            <v>0</v>
          </cell>
          <cell r="BU106">
            <v>0</v>
          </cell>
          <cell r="BW106">
            <v>0</v>
          </cell>
          <cell r="BX106">
            <v>0</v>
          </cell>
          <cell r="BZ106">
            <v>0</v>
          </cell>
          <cell r="CB106">
            <v>0</v>
          </cell>
          <cell r="CD106">
            <v>0</v>
          </cell>
          <cell r="CF106">
            <v>0</v>
          </cell>
          <cell r="CH106">
            <v>0</v>
          </cell>
          <cell r="CJ106">
            <v>0</v>
          </cell>
          <cell r="CL106">
            <v>0</v>
          </cell>
          <cell r="CN106">
            <v>0</v>
          </cell>
          <cell r="CP106">
            <v>0</v>
          </cell>
          <cell r="CR106">
            <v>0</v>
          </cell>
          <cell r="CT106">
            <v>99012.856</v>
          </cell>
          <cell r="CV106">
            <v>0</v>
          </cell>
          <cell r="CX106">
            <v>99012.856</v>
          </cell>
          <cell r="FC106">
            <v>103149.024</v>
          </cell>
          <cell r="FE106">
            <v>0</v>
          </cell>
          <cell r="FF106">
            <v>103149.024</v>
          </cell>
          <cell r="FI106">
            <v>0</v>
          </cell>
          <cell r="FJ106">
            <v>0</v>
          </cell>
          <cell r="FK106">
            <v>0</v>
          </cell>
          <cell r="FM106">
            <v>0</v>
          </cell>
          <cell r="FN106">
            <v>0</v>
          </cell>
          <cell r="FO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103149.024</v>
          </cell>
          <cell r="FU106">
            <v>0</v>
          </cell>
          <cell r="FV106">
            <v>103149.024</v>
          </cell>
          <cell r="FW106" t="str">
            <v>TOTAL OTHER INVESTMENTS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103149.024</v>
          </cell>
          <cell r="GD106">
            <v>104532.2009303668</v>
          </cell>
          <cell r="GE106">
            <v>92296.646000000008</v>
          </cell>
          <cell r="GF106">
            <v>4.0264961961254402</v>
          </cell>
          <cell r="GG106">
            <v>43582.073722403657</v>
          </cell>
          <cell r="GH106">
            <v>0</v>
          </cell>
        </row>
        <row r="107">
          <cell r="FX107">
            <v>0</v>
          </cell>
          <cell r="FY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</row>
        <row r="108">
          <cell r="AZ108" t="str">
            <v>CURRENT ASSETS</v>
          </cell>
          <cell r="BX108">
            <v>0</v>
          </cell>
          <cell r="CD108">
            <v>0</v>
          </cell>
          <cell r="CT108">
            <v>0</v>
          </cell>
          <cell r="FW108" t="str">
            <v>CURRENT ASSETS</v>
          </cell>
          <cell r="FX108">
            <v>0</v>
          </cell>
          <cell r="FY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 t="e">
            <v>#DIV/0!</v>
          </cell>
          <cell r="GG108">
            <v>0</v>
          </cell>
          <cell r="GH108">
            <v>0</v>
          </cell>
        </row>
        <row r="109">
          <cell r="AZ109" t="str">
            <v>Acc.receivable</v>
          </cell>
          <cell r="BC109" t="str">
            <v xml:space="preserve">                                                                                                                      </v>
          </cell>
          <cell r="BE109" t="str">
            <v xml:space="preserve"> </v>
          </cell>
          <cell r="BQ109">
            <v>198.209</v>
          </cell>
          <cell r="BU109">
            <v>198.209</v>
          </cell>
          <cell r="BX109">
            <v>0</v>
          </cell>
          <cell r="BZ109">
            <v>20.088999999999999</v>
          </cell>
          <cell r="CD109">
            <v>218.298</v>
          </cell>
          <cell r="CR109">
            <v>0.38500000000000001</v>
          </cell>
          <cell r="CT109">
            <v>218.68299999999999</v>
          </cell>
          <cell r="CX109">
            <v>218.68299999999999</v>
          </cell>
          <cell r="FI109">
            <v>198.209</v>
          </cell>
          <cell r="FL109">
            <v>20.088999999999999</v>
          </cell>
          <cell r="FN109">
            <v>218.298</v>
          </cell>
          <cell r="FR109">
            <v>0</v>
          </cell>
          <cell r="FS109">
            <v>0.38500000000000001</v>
          </cell>
          <cell r="FT109">
            <v>218.68299999999999</v>
          </cell>
          <cell r="FV109">
            <v>218.68299999999999</v>
          </cell>
          <cell r="FW109" t="str">
            <v>Acc.receivable</v>
          </cell>
          <cell r="FX109">
            <v>218.298</v>
          </cell>
          <cell r="FY109">
            <v>0</v>
          </cell>
          <cell r="GA109">
            <v>218.298</v>
          </cell>
          <cell r="GB109">
            <v>221.22526722790138</v>
          </cell>
          <cell r="GC109">
            <v>218.68299999999999</v>
          </cell>
          <cell r="GD109">
            <v>221.61542988574863</v>
          </cell>
          <cell r="GE109">
            <v>0.38499999999999091</v>
          </cell>
          <cell r="GF109">
            <v>4.1649938101133221</v>
          </cell>
          <cell r="GG109">
            <v>436.65969954278256</v>
          </cell>
          <cell r="GH109">
            <v>0</v>
          </cell>
        </row>
        <row r="110">
          <cell r="AZ110" t="str">
            <v>customers</v>
          </cell>
          <cell r="BI110">
            <v>0</v>
          </cell>
          <cell r="BO110">
            <v>15182.5</v>
          </cell>
          <cell r="BQ110">
            <v>2941.3939999999998</v>
          </cell>
          <cell r="BU110">
            <v>2941.3939999999998</v>
          </cell>
          <cell r="BW110">
            <v>303.5</v>
          </cell>
          <cell r="BX110">
            <v>303.5</v>
          </cell>
          <cell r="BZ110">
            <v>78.046000000000006</v>
          </cell>
          <cell r="CD110">
            <v>3626.44</v>
          </cell>
          <cell r="CJ110">
            <v>0</v>
          </cell>
          <cell r="CL110">
            <v>1401</v>
          </cell>
          <cell r="CP110">
            <v>1401</v>
          </cell>
          <cell r="CT110">
            <v>20209.939999999999</v>
          </cell>
          <cell r="CX110">
            <v>20209.939999999999</v>
          </cell>
          <cell r="FH110">
            <v>15182.5</v>
          </cell>
          <cell r="FI110">
            <v>2941.3939999999998</v>
          </cell>
          <cell r="FJ110">
            <v>303.5</v>
          </cell>
          <cell r="FK110">
            <v>303.5</v>
          </cell>
          <cell r="FL110">
            <v>78.046000000000006</v>
          </cell>
          <cell r="FN110">
            <v>3626.44</v>
          </cell>
          <cell r="FO110">
            <v>0</v>
          </cell>
          <cell r="FP110">
            <v>1611.88</v>
          </cell>
          <cell r="FR110">
            <v>1611.88</v>
          </cell>
          <cell r="FS110">
            <v>0</v>
          </cell>
          <cell r="FT110">
            <v>20420.82</v>
          </cell>
          <cell r="FU110">
            <v>-212</v>
          </cell>
          <cell r="FV110">
            <v>20208.82</v>
          </cell>
          <cell r="FW110" t="str">
            <v>customers</v>
          </cell>
          <cell r="FX110">
            <v>3626.44</v>
          </cell>
          <cell r="FY110">
            <v>1611.88</v>
          </cell>
          <cell r="GA110">
            <v>5238.32</v>
          </cell>
          <cell r="GB110">
            <v>5308.5632567648818</v>
          </cell>
          <cell r="GC110">
            <v>20208.82</v>
          </cell>
          <cell r="GD110">
            <v>20479.810190018037</v>
          </cell>
          <cell r="GE110">
            <v>14970.5</v>
          </cell>
          <cell r="GF110">
            <v>4.1596253195801758</v>
          </cell>
          <cell r="GG110">
            <v>21139.00009322874</v>
          </cell>
          <cell r="GH110">
            <v>0</v>
          </cell>
        </row>
        <row r="111">
          <cell r="AZ111" t="str">
            <v>checks receivable</v>
          </cell>
          <cell r="BI111">
            <v>0</v>
          </cell>
          <cell r="BM111">
            <v>161.61449999999999</v>
          </cell>
          <cell r="BO111">
            <v>819.5</v>
          </cell>
          <cell r="BQ111">
            <v>630.89099999999996</v>
          </cell>
          <cell r="BU111">
            <v>630.89099999999996</v>
          </cell>
          <cell r="BW111">
            <v>375</v>
          </cell>
          <cell r="BX111">
            <v>375</v>
          </cell>
          <cell r="BZ111">
            <v>14.382</v>
          </cell>
          <cell r="CD111">
            <v>1395.2730000000001</v>
          </cell>
          <cell r="CJ111">
            <v>0</v>
          </cell>
          <cell r="CL111">
            <v>347</v>
          </cell>
          <cell r="CP111">
            <v>347</v>
          </cell>
          <cell r="CT111">
            <v>2723.3874999999998</v>
          </cell>
          <cell r="CX111">
            <v>2723.3874999999998</v>
          </cell>
          <cell r="FG111">
            <v>161.61449999999999</v>
          </cell>
          <cell r="FH111">
            <v>819.5</v>
          </cell>
          <cell r="FI111">
            <v>630.89099999999996</v>
          </cell>
          <cell r="FJ111">
            <v>375</v>
          </cell>
          <cell r="FK111">
            <v>375</v>
          </cell>
          <cell r="FL111">
            <v>14</v>
          </cell>
          <cell r="FN111">
            <v>1394.8910000000001</v>
          </cell>
          <cell r="FO111">
            <v>0</v>
          </cell>
          <cell r="FP111">
            <v>345.28</v>
          </cell>
          <cell r="FR111">
            <v>345.28</v>
          </cell>
          <cell r="FS111">
            <v>0</v>
          </cell>
          <cell r="FT111">
            <v>2721.2855</v>
          </cell>
          <cell r="FV111">
            <v>2721.2855</v>
          </cell>
          <cell r="FW111" t="str">
            <v>checks receivable</v>
          </cell>
          <cell r="FX111">
            <v>1394.8910000000001</v>
          </cell>
          <cell r="FY111">
            <v>345.28</v>
          </cell>
          <cell r="GA111">
            <v>1740.171</v>
          </cell>
          <cell r="GB111">
            <v>1763.505824594107</v>
          </cell>
          <cell r="GC111">
            <v>2721.2855</v>
          </cell>
          <cell r="GD111">
            <v>2757.7765803668067</v>
          </cell>
          <cell r="GE111">
            <v>981.11449999999991</v>
          </cell>
          <cell r="GF111">
            <v>4.1612247182816233</v>
          </cell>
          <cell r="GG111">
            <v>1145.2621686458447</v>
          </cell>
          <cell r="GH111">
            <v>0</v>
          </cell>
        </row>
        <row r="112">
          <cell r="AZ112" t="str">
            <v>prov.doubtf.debts</v>
          </cell>
          <cell r="BI112">
            <v>0</v>
          </cell>
          <cell r="BM112">
            <v>-423.74349999999998</v>
          </cell>
          <cell r="BO112">
            <v>-37.5</v>
          </cell>
          <cell r="BQ112">
            <v>-674</v>
          </cell>
          <cell r="BU112">
            <v>-674</v>
          </cell>
          <cell r="BW112">
            <v>-149</v>
          </cell>
          <cell r="BX112">
            <v>-149</v>
          </cell>
          <cell r="BZ112">
            <v>-23</v>
          </cell>
          <cell r="CD112">
            <v>-995</v>
          </cell>
          <cell r="CH112">
            <v>0</v>
          </cell>
          <cell r="CJ112">
            <v>0</v>
          </cell>
          <cell r="CL112">
            <v>-431</v>
          </cell>
          <cell r="CP112">
            <v>-431</v>
          </cell>
          <cell r="CT112">
            <v>-1887.2435</v>
          </cell>
          <cell r="CV112">
            <v>0</v>
          </cell>
          <cell r="CX112">
            <v>-1887.2435</v>
          </cell>
          <cell r="FG112">
            <v>-423.74349999999998</v>
          </cell>
          <cell r="FH112">
            <v>-37.5</v>
          </cell>
          <cell r="FI112">
            <v>-674</v>
          </cell>
          <cell r="FJ112">
            <v>-149</v>
          </cell>
          <cell r="FK112">
            <v>-149</v>
          </cell>
          <cell r="FL112">
            <v>-23</v>
          </cell>
          <cell r="FN112">
            <v>-995</v>
          </cell>
          <cell r="FO112">
            <v>0</v>
          </cell>
          <cell r="FP112">
            <v>-431</v>
          </cell>
          <cell r="FR112">
            <v>-431</v>
          </cell>
          <cell r="FS112">
            <v>0</v>
          </cell>
          <cell r="FT112">
            <v>-1887.2435</v>
          </cell>
          <cell r="FU112" t="str">
            <v>לשאול את גיא</v>
          </cell>
          <cell r="FV112">
            <v>-1887.2435</v>
          </cell>
          <cell r="FW112" t="str">
            <v>prov.doubtf.debts</v>
          </cell>
          <cell r="FX112">
            <v>-995</v>
          </cell>
          <cell r="FY112">
            <v>-431</v>
          </cell>
          <cell r="GA112">
            <v>-1426</v>
          </cell>
          <cell r="GB112">
            <v>-1445.1219482862296</v>
          </cell>
          <cell r="GC112">
            <v>-1887.2435</v>
          </cell>
          <cell r="GD112">
            <v>-1912.550493415514</v>
          </cell>
          <cell r="GE112">
            <v>-461.24350000000004</v>
          </cell>
          <cell r="GF112">
            <v>4.1531878022599358</v>
          </cell>
          <cell r="GG112">
            <v>-953.14954410804637</v>
          </cell>
          <cell r="GH112">
            <v>0</v>
          </cell>
        </row>
        <row r="113">
          <cell r="AZ113" t="str">
            <v>related companies</v>
          </cell>
          <cell r="BC113">
            <v>-67408.320000000007</v>
          </cell>
          <cell r="BE113">
            <v>67408.320000000007</v>
          </cell>
          <cell r="BG113">
            <v>0</v>
          </cell>
          <cell r="BI113">
            <v>0</v>
          </cell>
          <cell r="BM113">
            <v>946.69849999999997</v>
          </cell>
          <cell r="BO113">
            <v>30.5</v>
          </cell>
          <cell r="BQ113">
            <v>18611.771999999997</v>
          </cell>
          <cell r="BU113">
            <v>18611.771999999997</v>
          </cell>
          <cell r="BW113">
            <v>909</v>
          </cell>
          <cell r="BX113">
            <v>909</v>
          </cell>
          <cell r="CD113">
            <v>20429.771999999997</v>
          </cell>
          <cell r="CF113">
            <v>178.279</v>
          </cell>
          <cell r="CH113">
            <v>0</v>
          </cell>
          <cell r="CJ113">
            <v>178.279</v>
          </cell>
          <cell r="CL113">
            <v>898</v>
          </cell>
          <cell r="CN113">
            <v>-108.59399999999999</v>
          </cell>
          <cell r="CP113">
            <v>967.68499999999995</v>
          </cell>
          <cell r="CR113">
            <v>7508.2929999999997</v>
          </cell>
          <cell r="CT113">
            <v>29882.948499999995</v>
          </cell>
          <cell r="CV113">
            <v>-23376.774000000001</v>
          </cell>
          <cell r="CX113">
            <v>6506.1744999999937</v>
          </cell>
          <cell r="FC113">
            <v>-67407.64</v>
          </cell>
          <cell r="FD113">
            <v>67407.64</v>
          </cell>
          <cell r="FE113">
            <v>1109.6199999999999</v>
          </cell>
          <cell r="FF113">
            <v>1109.6199999999999</v>
          </cell>
          <cell r="FG113">
            <v>946.69849999999997</v>
          </cell>
          <cell r="FH113">
            <v>30.5</v>
          </cell>
          <cell r="FI113">
            <v>20279.382999999998</v>
          </cell>
          <cell r="FJ113">
            <v>909</v>
          </cell>
          <cell r="FK113">
            <v>909</v>
          </cell>
          <cell r="FN113">
            <v>22097.382999999998</v>
          </cell>
          <cell r="FO113">
            <v>178.279</v>
          </cell>
          <cell r="FP113">
            <v>898</v>
          </cell>
          <cell r="FR113">
            <v>1076.279</v>
          </cell>
          <cell r="FS113">
            <v>7508.2920000000004</v>
          </cell>
          <cell r="FT113">
            <v>32768.772499999999</v>
          </cell>
          <cell r="FU113">
            <v>-24473.342400000001</v>
          </cell>
          <cell r="FV113">
            <v>8295.4300999999978</v>
          </cell>
          <cell r="FW113" t="str">
            <v>related companies</v>
          </cell>
          <cell r="FX113">
            <v>22097.382999999998</v>
          </cell>
          <cell r="FY113">
            <v>1076.279</v>
          </cell>
          <cell r="GA113">
            <v>23173.661999999997</v>
          </cell>
          <cell r="GB113">
            <v>23484.409241491277</v>
          </cell>
          <cell r="GC113">
            <v>8295.4300999999978</v>
          </cell>
          <cell r="GD113">
            <v>8406.6676774082953</v>
          </cell>
          <cell r="GE113">
            <v>-14878.231899999999</v>
          </cell>
          <cell r="GF113">
            <v>4.1611832296678779</v>
          </cell>
          <cell r="GG113">
            <v>1001.4062328339301</v>
          </cell>
          <cell r="GH113">
            <v>0</v>
          </cell>
        </row>
        <row r="114">
          <cell r="AZ114" t="str">
            <v>INCOME TAX</v>
          </cell>
          <cell r="BA114">
            <v>0.36</v>
          </cell>
          <cell r="BC114">
            <v>16044.262000000001</v>
          </cell>
          <cell r="BG114">
            <v>-18618.462406415285</v>
          </cell>
          <cell r="BI114">
            <v>-2574.2004064152843</v>
          </cell>
          <cell r="BO114">
            <v>430.5</v>
          </cell>
          <cell r="BU114">
            <v>0</v>
          </cell>
          <cell r="BW114">
            <v>1469.5</v>
          </cell>
          <cell r="BX114">
            <v>1469.5</v>
          </cell>
          <cell r="BZ114">
            <v>213.62700000000001</v>
          </cell>
          <cell r="CD114">
            <v>3152.627</v>
          </cell>
          <cell r="CH114">
            <v>0</v>
          </cell>
          <cell r="CJ114">
            <v>0</v>
          </cell>
          <cell r="CL114">
            <v>165</v>
          </cell>
          <cell r="CP114">
            <v>165</v>
          </cell>
          <cell r="CT114">
            <v>1173.9265935847156</v>
          </cell>
          <cell r="CV114">
            <v>0</v>
          </cell>
          <cell r="CX114">
            <v>1173.9265935847156</v>
          </cell>
          <cell r="FC114">
            <v>16044.262000000001</v>
          </cell>
          <cell r="FE114">
            <v>-18588.940406415284</v>
          </cell>
          <cell r="FF114">
            <v>-2544.6784064152835</v>
          </cell>
          <cell r="FH114">
            <v>1652</v>
          </cell>
          <cell r="FJ114">
            <v>1469</v>
          </cell>
          <cell r="FK114">
            <v>1469</v>
          </cell>
          <cell r="FN114">
            <v>2938</v>
          </cell>
          <cell r="FO114">
            <v>0</v>
          </cell>
          <cell r="FR114">
            <v>0</v>
          </cell>
          <cell r="FS114">
            <v>0</v>
          </cell>
          <cell r="FT114">
            <v>2045.3215935847165</v>
          </cell>
          <cell r="FU114">
            <v>0</v>
          </cell>
          <cell r="FV114">
            <v>2045.3215935847165</v>
          </cell>
          <cell r="FW114" t="str">
            <v>INCOME TAX</v>
          </cell>
          <cell r="FX114">
            <v>2938</v>
          </cell>
          <cell r="FY114">
            <v>0</v>
          </cell>
          <cell r="GA114">
            <v>2938</v>
          </cell>
          <cell r="GB114">
            <v>2977.39711365003</v>
          </cell>
          <cell r="GC114">
            <v>2045.3215935847165</v>
          </cell>
          <cell r="GD114">
            <v>2072.7483353387388</v>
          </cell>
          <cell r="GE114">
            <v>-892.67840641528346</v>
          </cell>
          <cell r="GF114">
            <v>5.4527016384096996</v>
          </cell>
          <cell r="GG114">
            <v>2473.8340885893531</v>
          </cell>
          <cell r="GH114">
            <v>0</v>
          </cell>
        </row>
        <row r="115">
          <cell r="AZ115" t="str">
            <v>VAT</v>
          </cell>
          <cell r="BC115">
            <v>0</v>
          </cell>
          <cell r="BI115">
            <v>0</v>
          </cell>
          <cell r="BW115">
            <v>883</v>
          </cell>
          <cell r="BX115">
            <v>883</v>
          </cell>
          <cell r="CD115">
            <v>1766</v>
          </cell>
          <cell r="CP115">
            <v>0</v>
          </cell>
          <cell r="CT115">
            <v>1766</v>
          </cell>
          <cell r="CX115">
            <v>1766</v>
          </cell>
          <cell r="FC115">
            <v>0</v>
          </cell>
          <cell r="FF115">
            <v>0</v>
          </cell>
          <cell r="FH115">
            <v>72.5</v>
          </cell>
          <cell r="FJ115">
            <v>883</v>
          </cell>
          <cell r="FK115">
            <v>883</v>
          </cell>
          <cell r="FN115">
            <v>1766</v>
          </cell>
          <cell r="FR115">
            <v>0</v>
          </cell>
          <cell r="FS115">
            <v>0</v>
          </cell>
          <cell r="FT115">
            <v>1838.5</v>
          </cell>
          <cell r="FV115">
            <v>1838.5</v>
          </cell>
          <cell r="FW115" t="str">
            <v>VAT</v>
          </cell>
          <cell r="FX115">
            <v>1766</v>
          </cell>
          <cell r="FY115">
            <v>0</v>
          </cell>
          <cell r="GA115">
            <v>1766</v>
          </cell>
          <cell r="GB115">
            <v>1789.6811785929042</v>
          </cell>
          <cell r="GC115">
            <v>1838.5</v>
          </cell>
          <cell r="GD115">
            <v>1863.1533674082982</v>
          </cell>
          <cell r="GE115">
            <v>72.5</v>
          </cell>
          <cell r="GF115">
            <v>4.1547365352412502</v>
          </cell>
        </row>
        <row r="116">
          <cell r="AZ116" t="str">
            <v>prepaid exp.</v>
          </cell>
          <cell r="BA116" t="str">
            <v>='ני"ע 2'!BO28+'ני"ע 2'!BK29-BH286+'ני"ע 2'!BO30-BD105+'ני"ע 2'!BK42+BH297+'ני"ע 2'!BO18+'ני"ע 2'!BO2</v>
          </cell>
          <cell r="BI116">
            <v>0</v>
          </cell>
          <cell r="BM116">
            <v>21.853000000000002</v>
          </cell>
          <cell r="BO116">
            <v>152</v>
          </cell>
          <cell r="BQ116">
            <v>950.13699999999994</v>
          </cell>
          <cell r="BU116">
            <v>950.13699999999994</v>
          </cell>
          <cell r="BW116">
            <v>138</v>
          </cell>
          <cell r="BX116">
            <v>138</v>
          </cell>
          <cell r="CD116">
            <v>1226.1369999999999</v>
          </cell>
          <cell r="CH116">
            <v>0</v>
          </cell>
          <cell r="CJ116">
            <v>0</v>
          </cell>
          <cell r="CL116">
            <v>167</v>
          </cell>
          <cell r="CP116">
            <v>167</v>
          </cell>
          <cell r="CR116">
            <v>75.406999999999996</v>
          </cell>
          <cell r="CT116">
            <v>1642.3969999999999</v>
          </cell>
          <cell r="CV116">
            <v>0</v>
          </cell>
          <cell r="CX116">
            <v>1642.3969999999999</v>
          </cell>
          <cell r="FG116">
            <v>21.853000000000002</v>
          </cell>
          <cell r="FH116">
            <v>158</v>
          </cell>
          <cell r="FI116">
            <v>964.50800000000004</v>
          </cell>
          <cell r="FJ116">
            <v>154</v>
          </cell>
          <cell r="FK116">
            <v>154</v>
          </cell>
          <cell r="FN116">
            <v>1272.508</v>
          </cell>
          <cell r="FO116">
            <v>0</v>
          </cell>
          <cell r="FR116">
            <v>0</v>
          </cell>
          <cell r="FS116">
            <v>71.917000000000002</v>
          </cell>
          <cell r="FT116">
            <v>1524.278</v>
          </cell>
          <cell r="FU116">
            <v>212</v>
          </cell>
          <cell r="FV116">
            <v>1736.278</v>
          </cell>
          <cell r="FW116" t="str">
            <v>prepaid exp.</v>
          </cell>
          <cell r="FX116">
            <v>1272.508</v>
          </cell>
          <cell r="FY116">
            <v>0</v>
          </cell>
          <cell r="GA116">
            <v>1272.508</v>
          </cell>
          <cell r="GB116">
            <v>1289.5716971737822</v>
          </cell>
          <cell r="GC116">
            <v>1736.278</v>
          </cell>
          <cell r="GD116">
            <v>1759.5606214070956</v>
          </cell>
          <cell r="GE116">
            <v>463.77</v>
          </cell>
          <cell r="GF116">
            <v>4.1899801062108137</v>
          </cell>
          <cell r="GG116">
            <v>892.34944870385368</v>
          </cell>
          <cell r="GH116">
            <v>0</v>
          </cell>
        </row>
        <row r="117">
          <cell r="AZ117" t="str">
            <v>i.c.p.</v>
          </cell>
          <cell r="BI117">
            <v>0</v>
          </cell>
          <cell r="BQ117">
            <v>1667.6110000000001</v>
          </cell>
          <cell r="BU117">
            <v>1667.6110000000001</v>
          </cell>
          <cell r="BW117">
            <v>0</v>
          </cell>
          <cell r="BX117">
            <v>0</v>
          </cell>
          <cell r="CD117">
            <v>1667.6110000000001</v>
          </cell>
          <cell r="CJ117">
            <v>0</v>
          </cell>
          <cell r="CP117">
            <v>0</v>
          </cell>
          <cell r="CT117">
            <v>1667.6110000000001</v>
          </cell>
          <cell r="CX117">
            <v>1667.6110000000001</v>
          </cell>
          <cell r="FJ117">
            <v>0</v>
          </cell>
          <cell r="FK117">
            <v>0</v>
          </cell>
          <cell r="FN117">
            <v>0</v>
          </cell>
          <cell r="FO117">
            <v>0</v>
          </cell>
          <cell r="FR117">
            <v>0</v>
          </cell>
          <cell r="FS117">
            <v>0</v>
          </cell>
          <cell r="FT117">
            <v>0</v>
          </cell>
          <cell r="FV117">
            <v>0</v>
          </cell>
          <cell r="FW117" t="str">
            <v>i.c.p.</v>
          </cell>
          <cell r="FX117">
            <v>0</v>
          </cell>
          <cell r="FY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 t="e">
            <v>#DIV/0!</v>
          </cell>
          <cell r="GG117">
            <v>1842.3106829941539</v>
          </cell>
          <cell r="GH117">
            <v>0</v>
          </cell>
        </row>
        <row r="118">
          <cell r="AZ118" t="str">
            <v>employees</v>
          </cell>
          <cell r="BI118">
            <v>0</v>
          </cell>
          <cell r="BO118">
            <v>78</v>
          </cell>
          <cell r="BU118">
            <v>0</v>
          </cell>
          <cell r="BW118">
            <v>0</v>
          </cell>
          <cell r="BX118">
            <v>0</v>
          </cell>
          <cell r="CD118">
            <v>0</v>
          </cell>
          <cell r="CH118">
            <v>0</v>
          </cell>
          <cell r="CJ118">
            <v>0</v>
          </cell>
          <cell r="CP118">
            <v>0</v>
          </cell>
          <cell r="CT118">
            <v>78</v>
          </cell>
          <cell r="CX118">
            <v>78</v>
          </cell>
          <cell r="FH118">
            <v>78</v>
          </cell>
          <cell r="FJ118">
            <v>0</v>
          </cell>
          <cell r="FK118">
            <v>0</v>
          </cell>
          <cell r="FN118">
            <v>0</v>
          </cell>
          <cell r="FR118">
            <v>0</v>
          </cell>
          <cell r="FS118">
            <v>0</v>
          </cell>
          <cell r="FT118">
            <v>78</v>
          </cell>
          <cell r="FV118">
            <v>78</v>
          </cell>
          <cell r="FW118" t="str">
            <v>employees</v>
          </cell>
          <cell r="FX118">
            <v>0</v>
          </cell>
          <cell r="FY118">
            <v>0</v>
          </cell>
          <cell r="GA118">
            <v>0</v>
          </cell>
          <cell r="GB118">
            <v>0</v>
          </cell>
          <cell r="GC118">
            <v>78</v>
          </cell>
          <cell r="GD118">
            <v>79.045941070354772</v>
          </cell>
          <cell r="GE118">
            <v>78</v>
          </cell>
          <cell r="GF118">
            <v>4.2162162162162158</v>
          </cell>
          <cell r="GG118">
            <v>88.373110915994573</v>
          </cell>
          <cell r="GH118">
            <v>0</v>
          </cell>
        </row>
        <row r="119">
          <cell r="AZ119" t="str">
            <v>suppliers</v>
          </cell>
          <cell r="BG119">
            <v>0</v>
          </cell>
          <cell r="BI119">
            <v>0</v>
          </cell>
          <cell r="BO119">
            <v>43</v>
          </cell>
          <cell r="BQ119">
            <v>657.19</v>
          </cell>
          <cell r="BU119">
            <v>657.19</v>
          </cell>
          <cell r="BW119">
            <v>136.5</v>
          </cell>
          <cell r="BX119">
            <v>136.5</v>
          </cell>
          <cell r="BZ119" t="str">
            <v xml:space="preserve"> </v>
          </cell>
          <cell r="CD119">
            <v>930.19</v>
          </cell>
          <cell r="CJ119">
            <v>0</v>
          </cell>
          <cell r="CL119">
            <v>0</v>
          </cell>
          <cell r="CP119">
            <v>0</v>
          </cell>
          <cell r="CT119">
            <v>973.19</v>
          </cell>
          <cell r="CX119">
            <v>973.19</v>
          </cell>
          <cell r="FI119">
            <v>657.19</v>
          </cell>
          <cell r="FJ119">
            <v>136.5</v>
          </cell>
          <cell r="FK119">
            <v>136.5</v>
          </cell>
          <cell r="FN119">
            <v>930.19</v>
          </cell>
          <cell r="FR119">
            <v>0</v>
          </cell>
          <cell r="FS119">
            <v>4.0949999999999998</v>
          </cell>
          <cell r="FT119">
            <v>934.28499999999997</v>
          </cell>
          <cell r="FV119">
            <v>934.28499999999997</v>
          </cell>
          <cell r="FW119" t="str">
            <v>suppliers</v>
          </cell>
          <cell r="FX119">
            <v>930.19</v>
          </cell>
          <cell r="FY119">
            <v>0</v>
          </cell>
          <cell r="GA119">
            <v>930.19</v>
          </cell>
          <cell r="GB119">
            <v>942.6633836440169</v>
          </cell>
          <cell r="GC119">
            <v>934.28499999999997</v>
          </cell>
          <cell r="GD119">
            <v>946.81329555021046</v>
          </cell>
          <cell r="GE119">
            <v>4.0950000000000273</v>
          </cell>
          <cell r="GF119">
            <v>4.1522670506564276</v>
          </cell>
          <cell r="GG119">
            <v>474.0597769922644</v>
          </cell>
          <cell r="GH119">
            <v>0</v>
          </cell>
        </row>
        <row r="120">
          <cell r="AZ120" t="str">
            <v>program material</v>
          </cell>
          <cell r="BG120">
            <v>0</v>
          </cell>
          <cell r="BI120">
            <v>0</v>
          </cell>
          <cell r="BU120">
            <v>0</v>
          </cell>
          <cell r="BW120">
            <v>0</v>
          </cell>
          <cell r="BX120">
            <v>0</v>
          </cell>
          <cell r="CD120">
            <v>0</v>
          </cell>
          <cell r="CJ120">
            <v>0</v>
          </cell>
          <cell r="CN120">
            <v>0</v>
          </cell>
          <cell r="CP120">
            <v>0</v>
          </cell>
          <cell r="CT120">
            <v>0</v>
          </cell>
          <cell r="CX120">
            <v>0</v>
          </cell>
          <cell r="FJ120">
            <v>0</v>
          </cell>
          <cell r="FK120">
            <v>0</v>
          </cell>
          <cell r="FN120">
            <v>0</v>
          </cell>
          <cell r="FO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V120">
            <v>0</v>
          </cell>
          <cell r="FW120" t="str">
            <v>program material</v>
          </cell>
          <cell r="FX120">
            <v>0</v>
          </cell>
          <cell r="FY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 t="e">
            <v>#DIV/0!</v>
          </cell>
          <cell r="GG120">
            <v>169.14820081931691</v>
          </cell>
          <cell r="GH120">
            <v>0</v>
          </cell>
          <cell r="GT120" t="str">
            <v xml:space="preserve">דוח דולר  </v>
          </cell>
        </row>
        <row r="121">
          <cell r="AZ121" t="str">
            <v>sundry</v>
          </cell>
          <cell r="BG121">
            <v>0</v>
          </cell>
          <cell r="BI121">
            <v>0</v>
          </cell>
          <cell r="BO121">
            <v>1762</v>
          </cell>
          <cell r="BQ121">
            <v>981.41800000000001</v>
          </cell>
          <cell r="BU121">
            <v>981.41800000000001</v>
          </cell>
          <cell r="BW121">
            <v>197.5</v>
          </cell>
          <cell r="BX121">
            <v>197.5</v>
          </cell>
          <cell r="CD121">
            <v>1376.4180000000001</v>
          </cell>
          <cell r="CH121">
            <v>0</v>
          </cell>
          <cell r="CJ121">
            <v>0</v>
          </cell>
          <cell r="CL121">
            <v>210</v>
          </cell>
          <cell r="CP121">
            <v>210</v>
          </cell>
          <cell r="CR121">
            <v>0.40500000000000003</v>
          </cell>
          <cell r="CT121">
            <v>3348.8230000000003</v>
          </cell>
          <cell r="CV121">
            <v>0</v>
          </cell>
          <cell r="CX121">
            <v>3348.8230000000003</v>
          </cell>
          <cell r="FH121">
            <v>81</v>
          </cell>
          <cell r="FI121">
            <v>981.41800000000001</v>
          </cell>
          <cell r="FJ121">
            <v>47.5</v>
          </cell>
          <cell r="FK121">
            <v>47.5</v>
          </cell>
          <cell r="FN121">
            <v>1076.4180000000001</v>
          </cell>
          <cell r="FO121">
            <v>0</v>
          </cell>
          <cell r="FP121">
            <v>203.84</v>
          </cell>
          <cell r="FR121">
            <v>203.84</v>
          </cell>
          <cell r="FS121">
            <v>11.895</v>
          </cell>
          <cell r="FT121">
            <v>1373.153</v>
          </cell>
          <cell r="FU121">
            <v>0</v>
          </cell>
          <cell r="FV121">
            <v>1373.153</v>
          </cell>
          <cell r="FW121" t="str">
            <v>sundry</v>
          </cell>
          <cell r="FX121">
            <v>1076.4180000000001</v>
          </cell>
          <cell r="FY121">
            <v>203.84</v>
          </cell>
          <cell r="GA121">
            <v>1280.258</v>
          </cell>
          <cell r="GB121">
            <v>1297.4256208057727</v>
          </cell>
          <cell r="GC121">
            <v>1373.153</v>
          </cell>
          <cell r="GD121">
            <v>1391.5662963920624</v>
          </cell>
          <cell r="GE121">
            <v>92.894999999999996</v>
          </cell>
          <cell r="GF121">
            <v>4.1683200475979429</v>
          </cell>
          <cell r="GG121">
            <v>2670.3466610525779</v>
          </cell>
          <cell r="GH121">
            <v>0</v>
          </cell>
        </row>
        <row r="122">
          <cell r="AZ122" t="str">
            <v>total acc. rec.</v>
          </cell>
          <cell r="BC122">
            <v>-51364.058000000005</v>
          </cell>
          <cell r="BE122">
            <v>67408.320000000007</v>
          </cell>
          <cell r="BG122">
            <v>-18618.462406415285</v>
          </cell>
          <cell r="BI122">
            <v>-2574.2004064152843</v>
          </cell>
          <cell r="BM122">
            <v>706.42250000000001</v>
          </cell>
          <cell r="BO122">
            <v>18460.5</v>
          </cell>
          <cell r="BQ122">
            <v>25964.621999999996</v>
          </cell>
          <cell r="BS122">
            <v>0</v>
          </cell>
          <cell r="BU122">
            <v>25964.621999999996</v>
          </cell>
          <cell r="BW122">
            <v>4263</v>
          </cell>
          <cell r="BX122">
            <v>4263</v>
          </cell>
          <cell r="BZ122">
            <v>303.14400000000001</v>
          </cell>
          <cell r="CB122">
            <v>0</v>
          </cell>
          <cell r="CD122">
            <v>34793.765999999996</v>
          </cell>
          <cell r="CF122">
            <v>178.279</v>
          </cell>
          <cell r="CH122">
            <v>0</v>
          </cell>
          <cell r="CJ122">
            <v>178.279</v>
          </cell>
          <cell r="CL122">
            <v>2757</v>
          </cell>
          <cell r="CN122">
            <v>-108.59399999999999</v>
          </cell>
          <cell r="CP122">
            <v>2826.6849999999999</v>
          </cell>
          <cell r="CR122">
            <v>7584.1049999999996</v>
          </cell>
          <cell r="CT122">
            <v>61797.663093584706</v>
          </cell>
          <cell r="CV122">
            <v>-23376.774000000001</v>
          </cell>
          <cell r="CX122">
            <v>38420.889093584716</v>
          </cell>
          <cell r="FC122">
            <v>-51363.377999999997</v>
          </cell>
          <cell r="FD122">
            <v>67407.64</v>
          </cell>
          <cell r="FE122">
            <v>-17479.320406415285</v>
          </cell>
          <cell r="FF122">
            <v>-1435.0584064152836</v>
          </cell>
          <cell r="FG122">
            <v>706.42250000000001</v>
          </cell>
          <cell r="FH122">
            <v>18036.5</v>
          </cell>
          <cell r="FI122">
            <v>25978.992999999999</v>
          </cell>
          <cell r="FJ122">
            <v>4128.5</v>
          </cell>
          <cell r="FK122">
            <v>4128.5</v>
          </cell>
          <cell r="FL122">
            <v>89.135000000000005</v>
          </cell>
          <cell r="FM122">
            <v>0</v>
          </cell>
          <cell r="FN122">
            <v>34325.127999999997</v>
          </cell>
          <cell r="FO122">
            <v>178.279</v>
          </cell>
          <cell r="FP122">
            <v>2628</v>
          </cell>
          <cell r="FQ122">
            <v>0</v>
          </cell>
          <cell r="FR122">
            <v>2806.2790000000005</v>
          </cell>
          <cell r="FS122">
            <v>7596.5840000000017</v>
          </cell>
          <cell r="FT122">
            <v>62035.855093584723</v>
          </cell>
          <cell r="FU122">
            <v>-24473.342400000001</v>
          </cell>
          <cell r="FV122">
            <v>37562.512693584715</v>
          </cell>
          <cell r="FW122" t="str">
            <v>total acc. rec.</v>
          </cell>
          <cell r="FX122">
            <v>34325.127999999997</v>
          </cell>
          <cell r="FY122">
            <v>2806.2790000000005</v>
          </cell>
          <cell r="FZ122">
            <v>0</v>
          </cell>
          <cell r="GA122">
            <v>37131.407000000007</v>
          </cell>
          <cell r="GB122">
            <v>37629.320635658441</v>
          </cell>
          <cell r="GC122">
            <v>37562.512693584715</v>
          </cell>
          <cell r="GD122">
            <v>38066.207241430129</v>
          </cell>
          <cell r="GE122">
            <v>431.10569358470821</v>
          </cell>
          <cell r="GF122">
            <v>4.216317955422527</v>
          </cell>
          <cell r="GG122">
            <v>31379.600620210771</v>
          </cell>
          <cell r="GH122">
            <v>0</v>
          </cell>
        </row>
        <row r="123">
          <cell r="FX123">
            <v>0</v>
          </cell>
          <cell r="FY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</row>
        <row r="124">
          <cell r="AZ124" t="str">
            <v>INVENTORIES</v>
          </cell>
          <cell r="BG124">
            <v>0</v>
          </cell>
          <cell r="BI124">
            <v>0</v>
          </cell>
          <cell r="BM124">
            <v>8.7769999999999992</v>
          </cell>
          <cell r="BO124">
            <v>8435</v>
          </cell>
          <cell r="BU124">
            <v>0</v>
          </cell>
          <cell r="BW124">
            <v>0</v>
          </cell>
          <cell r="BX124">
            <v>0</v>
          </cell>
          <cell r="CD124">
            <v>0</v>
          </cell>
          <cell r="CJ124">
            <v>0</v>
          </cell>
          <cell r="CN124">
            <v>0</v>
          </cell>
          <cell r="CP124">
            <v>0</v>
          </cell>
          <cell r="CT124">
            <v>8443.777</v>
          </cell>
          <cell r="CX124">
            <v>8443.777</v>
          </cell>
          <cell r="FG124">
            <v>8.7769999999999992</v>
          </cell>
          <cell r="FH124">
            <v>8657</v>
          </cell>
          <cell r="FL124">
            <v>0</v>
          </cell>
          <cell r="FN124">
            <v>0</v>
          </cell>
          <cell r="FO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8665.777</v>
          </cell>
          <cell r="FV124">
            <v>8665.777</v>
          </cell>
          <cell r="FW124" t="str">
            <v>INVENTORIES</v>
          </cell>
          <cell r="FX124">
            <v>0</v>
          </cell>
          <cell r="FY124">
            <v>0</v>
          </cell>
          <cell r="GA124">
            <v>0</v>
          </cell>
          <cell r="GB124">
            <v>0</v>
          </cell>
          <cell r="GC124">
            <v>8665.777</v>
          </cell>
          <cell r="GD124">
            <v>8781.9807444978942</v>
          </cell>
          <cell r="GE124">
            <v>8665.777</v>
          </cell>
          <cell r="GF124">
            <v>4.1177367545735333</v>
          </cell>
          <cell r="GG124">
            <v>8146.5367965382111</v>
          </cell>
          <cell r="GH124">
            <v>0</v>
          </cell>
        </row>
        <row r="125">
          <cell r="FX125">
            <v>0</v>
          </cell>
          <cell r="FY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</row>
        <row r="126">
          <cell r="AZ126" t="str">
            <v>BANKS</v>
          </cell>
          <cell r="BX126">
            <v>0</v>
          </cell>
          <cell r="CD126">
            <v>0</v>
          </cell>
          <cell r="CT126">
            <v>0</v>
          </cell>
          <cell r="FL126">
            <v>0</v>
          </cell>
          <cell r="FN126">
            <v>0</v>
          </cell>
          <cell r="FW126" t="str">
            <v>BANKS</v>
          </cell>
          <cell r="FX126">
            <v>0</v>
          </cell>
          <cell r="FY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 t="e">
            <v>#DIV/0!</v>
          </cell>
          <cell r="GH126">
            <v>0</v>
          </cell>
        </row>
        <row r="127">
          <cell r="AZ127" t="str">
            <v xml:space="preserve">Shekel  accounts                                                   </v>
          </cell>
          <cell r="BC127">
            <v>3.625</v>
          </cell>
          <cell r="BI127">
            <v>3.625</v>
          </cell>
          <cell r="BO127">
            <v>168.5</v>
          </cell>
          <cell r="BQ127">
            <v>340.7</v>
          </cell>
          <cell r="BS127" t="str">
            <v xml:space="preserve"> </v>
          </cell>
          <cell r="BU127">
            <v>340.7</v>
          </cell>
          <cell r="BW127">
            <v>413.5</v>
          </cell>
          <cell r="BX127">
            <v>413.5</v>
          </cell>
          <cell r="BZ127">
            <v>51.302999999999997</v>
          </cell>
          <cell r="CD127">
            <v>1219.0030000000002</v>
          </cell>
          <cell r="CF127">
            <v>67.59</v>
          </cell>
          <cell r="CJ127">
            <v>67.59</v>
          </cell>
          <cell r="CL127">
            <v>53</v>
          </cell>
          <cell r="CP127">
            <v>120.59</v>
          </cell>
          <cell r="CR127">
            <v>36.517000000000003</v>
          </cell>
          <cell r="CT127">
            <v>1548.2349999999999</v>
          </cell>
          <cell r="CX127">
            <v>1548.2349999999999</v>
          </cell>
          <cell r="FC127">
            <v>3.625</v>
          </cell>
          <cell r="FF127">
            <v>3.625</v>
          </cell>
          <cell r="FH127">
            <v>168.5</v>
          </cell>
          <cell r="FI127">
            <v>340.7</v>
          </cell>
          <cell r="FJ127">
            <v>413.5</v>
          </cell>
          <cell r="FK127">
            <v>413.5</v>
          </cell>
          <cell r="FL127">
            <v>51.302999999999997</v>
          </cell>
          <cell r="FN127">
            <v>1219.0030000000002</v>
          </cell>
          <cell r="FO127">
            <v>67.59</v>
          </cell>
          <cell r="FP127">
            <v>7713</v>
          </cell>
          <cell r="FR127">
            <v>7780.59</v>
          </cell>
          <cell r="FS127">
            <v>36.517000000000003</v>
          </cell>
          <cell r="FT127">
            <v>9208.2350000000006</v>
          </cell>
          <cell r="FV127">
            <v>9208.2350000000006</v>
          </cell>
          <cell r="FW127" t="str">
            <v xml:space="preserve">Shekel  accounts                                                   </v>
          </cell>
          <cell r="FX127">
            <v>1219.0030000000002</v>
          </cell>
          <cell r="FY127">
            <v>7780.59</v>
          </cell>
          <cell r="GA127">
            <v>8999.5930000000008</v>
          </cell>
          <cell r="GB127">
            <v>9120.2730504509927</v>
          </cell>
          <cell r="GC127">
            <v>9208.2350000000006</v>
          </cell>
          <cell r="GD127">
            <v>9331.7128355381828</v>
          </cell>
          <cell r="GE127">
            <v>208.64199999999983</v>
          </cell>
          <cell r="GF127">
            <v>24.706828548430376</v>
          </cell>
          <cell r="GG127">
            <v>10227.441908675792</v>
          </cell>
          <cell r="GH127">
            <v>0</v>
          </cell>
        </row>
        <row r="128">
          <cell r="AZ128" t="str">
            <v>Shekel deposits</v>
          </cell>
          <cell r="BE128">
            <v>0</v>
          </cell>
          <cell r="BI128">
            <v>0</v>
          </cell>
          <cell r="BQ128">
            <v>371.4</v>
          </cell>
          <cell r="BU128">
            <v>371.4</v>
          </cell>
          <cell r="BX128">
            <v>0</v>
          </cell>
          <cell r="BZ128">
            <v>2470.1309999999999</v>
          </cell>
          <cell r="CD128">
            <v>2841.5309999999999</v>
          </cell>
          <cell r="CJ128">
            <v>0</v>
          </cell>
          <cell r="CL128">
            <v>7660</v>
          </cell>
          <cell r="CP128">
            <v>7660</v>
          </cell>
          <cell r="CR128">
            <v>2646.1849999999999</v>
          </cell>
          <cell r="CT128">
            <v>13147.716</v>
          </cell>
          <cell r="CX128">
            <v>13147.716</v>
          </cell>
          <cell r="FI128">
            <v>371.4</v>
          </cell>
          <cell r="FL128">
            <v>2469.1309999999999</v>
          </cell>
          <cell r="FN128">
            <v>2840.5309999999999</v>
          </cell>
          <cell r="FO128">
            <v>0</v>
          </cell>
          <cell r="FR128">
            <v>0</v>
          </cell>
          <cell r="FS128">
            <v>2646.1849999999999</v>
          </cell>
          <cell r="FT128">
            <v>5486.7160000000003</v>
          </cell>
          <cell r="FV128">
            <v>5486.7160000000003</v>
          </cell>
          <cell r="FW128" t="str">
            <v>Shekel deposits</v>
          </cell>
          <cell r="FX128">
            <v>2840.5309999999999</v>
          </cell>
          <cell r="FY128">
            <v>0</v>
          </cell>
          <cell r="GA128">
            <v>2840.5309999999999</v>
          </cell>
          <cell r="GB128">
            <v>2878.6211030066142</v>
          </cell>
          <cell r="GC128">
            <v>5486.7160000000003</v>
          </cell>
          <cell r="GD128">
            <v>5560.2901231509322</v>
          </cell>
          <cell r="GE128">
            <v>2646.1850000000004</v>
          </cell>
          <cell r="GF128">
            <v>1.7362129738244516</v>
          </cell>
          <cell r="GG128">
            <v>2891.392628713234</v>
          </cell>
          <cell r="GH128">
            <v>0</v>
          </cell>
        </row>
        <row r="129">
          <cell r="AZ129" t="str">
            <v>Cash in banks</v>
          </cell>
          <cell r="BC129">
            <v>3.625</v>
          </cell>
          <cell r="BE129">
            <v>0</v>
          </cell>
          <cell r="BG129">
            <v>0</v>
          </cell>
          <cell r="BI129">
            <v>3.625</v>
          </cell>
          <cell r="BM129">
            <v>0</v>
          </cell>
          <cell r="BO129">
            <v>168.5</v>
          </cell>
          <cell r="BQ129">
            <v>712.1</v>
          </cell>
          <cell r="BS129">
            <v>0</v>
          </cell>
          <cell r="BU129">
            <v>712.1</v>
          </cell>
          <cell r="BW129">
            <v>413.5</v>
          </cell>
          <cell r="BX129">
            <v>413.5</v>
          </cell>
          <cell r="BZ129">
            <v>2521.4339999999997</v>
          </cell>
          <cell r="CB129">
            <v>0</v>
          </cell>
          <cell r="CD129">
            <v>4060.5339999999997</v>
          </cell>
          <cell r="CF129">
            <v>67.59</v>
          </cell>
          <cell r="CH129">
            <v>0</v>
          </cell>
          <cell r="CJ129">
            <v>67.59</v>
          </cell>
          <cell r="CL129">
            <v>7713</v>
          </cell>
          <cell r="CP129">
            <v>7780.59</v>
          </cell>
          <cell r="CR129">
            <v>2682.7019999999998</v>
          </cell>
          <cell r="CT129">
            <v>14695.951000000001</v>
          </cell>
          <cell r="CV129">
            <v>0</v>
          </cell>
          <cell r="CX129">
            <v>14695.951000000001</v>
          </cell>
          <cell r="FC129">
            <v>3.625</v>
          </cell>
          <cell r="FD129">
            <v>0</v>
          </cell>
          <cell r="FE129">
            <v>0</v>
          </cell>
          <cell r="FF129">
            <v>3.625</v>
          </cell>
          <cell r="FG129">
            <v>0</v>
          </cell>
          <cell r="FH129">
            <v>168.5</v>
          </cell>
          <cell r="FI129">
            <v>712.1</v>
          </cell>
          <cell r="FJ129">
            <v>413.5</v>
          </cell>
          <cell r="FK129">
            <v>413.5</v>
          </cell>
          <cell r="FL129">
            <v>2520.4339999999997</v>
          </cell>
          <cell r="FM129">
            <v>0</v>
          </cell>
          <cell r="FN129">
            <v>4059.5340000000001</v>
          </cell>
          <cell r="FO129">
            <v>67.59</v>
          </cell>
          <cell r="FP129">
            <v>7713</v>
          </cell>
          <cell r="FQ129">
            <v>0</v>
          </cell>
          <cell r="FR129">
            <v>7780.59</v>
          </cell>
          <cell r="FS129">
            <v>2682.7019999999998</v>
          </cell>
          <cell r="FT129">
            <v>14694.951000000001</v>
          </cell>
          <cell r="FU129">
            <v>0</v>
          </cell>
          <cell r="FV129">
            <v>14694.951000000001</v>
          </cell>
          <cell r="FW129" t="str">
            <v>Cash in banks</v>
          </cell>
          <cell r="FX129">
            <v>4059.5340000000001</v>
          </cell>
          <cell r="FY129">
            <v>7780.59</v>
          </cell>
          <cell r="FZ129">
            <v>0</v>
          </cell>
          <cell r="GA129">
            <v>11840.124</v>
          </cell>
          <cell r="GB129">
            <v>11998.894153457608</v>
          </cell>
          <cell r="GC129">
            <v>14694.951000000001</v>
          </cell>
          <cell r="GD129">
            <v>14892.002958689114</v>
          </cell>
          <cell r="GE129">
            <v>2854.8270000000011</v>
          </cell>
          <cell r="GF129">
            <v>4.1595020808902019</v>
          </cell>
          <cell r="GG129">
            <v>13118.834537389024</v>
          </cell>
          <cell r="GH129">
            <v>0</v>
          </cell>
        </row>
        <row r="130">
          <cell r="FX130">
            <v>0</v>
          </cell>
          <cell r="FY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</row>
        <row r="131">
          <cell r="AZ131" t="str">
            <v>Total curr.ass.</v>
          </cell>
          <cell r="BC131">
            <v>-51360.433000000005</v>
          </cell>
          <cell r="BE131">
            <v>67408.320000000007</v>
          </cell>
          <cell r="BG131">
            <v>-18618.462406415285</v>
          </cell>
          <cell r="BI131">
            <v>-2570.5754064152843</v>
          </cell>
          <cell r="BM131">
            <v>715.19949999999994</v>
          </cell>
          <cell r="BO131">
            <v>27064</v>
          </cell>
          <cell r="BQ131">
            <v>26676.721999999994</v>
          </cell>
          <cell r="BS131">
            <v>0</v>
          </cell>
          <cell r="BU131">
            <v>26676.721999999994</v>
          </cell>
          <cell r="BW131">
            <v>4676.5</v>
          </cell>
          <cell r="BX131">
            <v>4676.5</v>
          </cell>
          <cell r="BZ131">
            <v>2824.5779999999995</v>
          </cell>
          <cell r="CB131">
            <v>0</v>
          </cell>
          <cell r="CD131">
            <v>38854.300000000003</v>
          </cell>
          <cell r="CF131">
            <v>245.869</v>
          </cell>
          <cell r="CH131">
            <v>0</v>
          </cell>
          <cell r="CJ131">
            <v>245.869</v>
          </cell>
          <cell r="CL131">
            <v>10470</v>
          </cell>
          <cell r="CN131">
            <v>-108.59399999999999</v>
          </cell>
          <cell r="CP131">
            <v>10607.275</v>
          </cell>
          <cell r="CR131">
            <v>10266.806999999999</v>
          </cell>
          <cell r="CT131">
            <v>84937.391093584709</v>
          </cell>
          <cell r="CV131">
            <v>-23376.774000000001</v>
          </cell>
          <cell r="CX131">
            <v>61560.617093584719</v>
          </cell>
          <cell r="FC131">
            <v>-51359.752999999997</v>
          </cell>
          <cell r="FD131">
            <v>67407.64</v>
          </cell>
          <cell r="FE131">
            <v>-17479.320406415285</v>
          </cell>
          <cell r="FF131">
            <v>-1431.4334064152836</v>
          </cell>
          <cell r="FG131">
            <v>715.19949999999994</v>
          </cell>
          <cell r="FH131">
            <v>26862</v>
          </cell>
          <cell r="FI131">
            <v>26691.092999999997</v>
          </cell>
          <cell r="FJ131">
            <v>4542</v>
          </cell>
          <cell r="FK131">
            <v>4542</v>
          </cell>
          <cell r="FL131">
            <v>2609.569</v>
          </cell>
          <cell r="FM131">
            <v>0</v>
          </cell>
          <cell r="FN131">
            <v>38384.661999999997</v>
          </cell>
          <cell r="FO131">
            <v>245.869</v>
          </cell>
          <cell r="FP131">
            <v>10341</v>
          </cell>
          <cell r="FQ131">
            <v>0</v>
          </cell>
          <cell r="FR131">
            <v>10586.869000000001</v>
          </cell>
          <cell r="FS131">
            <v>10279.286000000002</v>
          </cell>
          <cell r="FT131">
            <v>85396.583093584719</v>
          </cell>
          <cell r="FU131">
            <v>-24473.342400000001</v>
          </cell>
          <cell r="FV131">
            <v>60923.240693584718</v>
          </cell>
          <cell r="FW131" t="str">
            <v>Total curr.ass.</v>
          </cell>
          <cell r="FX131">
            <v>38384.661999999997</v>
          </cell>
          <cell r="FY131">
            <v>10586.869000000001</v>
          </cell>
          <cell r="FZ131">
            <v>0</v>
          </cell>
          <cell r="GA131">
            <v>48971.531000000003</v>
          </cell>
          <cell r="GB131">
            <v>49628.214789116049</v>
          </cell>
          <cell r="GC131">
            <v>60923.240693584718</v>
          </cell>
          <cell r="GD131">
            <v>61740.190944617134</v>
          </cell>
          <cell r="GE131">
            <v>11951.709693584715</v>
          </cell>
          <cell r="GF131">
            <v>4.1882565591032588</v>
          </cell>
          <cell r="GG131">
            <v>52644.971954138004</v>
          </cell>
          <cell r="GH131">
            <v>0</v>
          </cell>
        </row>
        <row r="132">
          <cell r="FX132">
            <v>0</v>
          </cell>
          <cell r="FY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</row>
        <row r="133">
          <cell r="AZ133" t="str">
            <v>DEF0ED EXP.</v>
          </cell>
          <cell r="BX133">
            <v>0</v>
          </cell>
          <cell r="CD133">
            <v>0</v>
          </cell>
          <cell r="CT133">
            <v>0</v>
          </cell>
          <cell r="FG133"/>
          <cell r="FW133" t="str">
            <v>DEFERRED EXP.</v>
          </cell>
          <cell r="FX133">
            <v>0</v>
          </cell>
          <cell r="FY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 t="e">
            <v>#DIV/0!</v>
          </cell>
          <cell r="GH133">
            <v>0</v>
          </cell>
        </row>
        <row r="134">
          <cell r="AZ134" t="str">
            <v>franchises</v>
          </cell>
          <cell r="BA134" t="str">
            <v>-franchises</v>
          </cell>
          <cell r="BC134">
            <v>58.728999999999999</v>
          </cell>
          <cell r="BI134">
            <v>58.728999999999999</v>
          </cell>
          <cell r="BQ134">
            <v>460.12</v>
          </cell>
          <cell r="BU134">
            <v>460.12</v>
          </cell>
          <cell r="BX134">
            <v>0</v>
          </cell>
          <cell r="BZ134">
            <v>1000</v>
          </cell>
          <cell r="CD134">
            <v>1460.12</v>
          </cell>
          <cell r="CJ134">
            <v>0</v>
          </cell>
          <cell r="CL134">
            <v>78</v>
          </cell>
          <cell r="CP134">
            <v>78</v>
          </cell>
          <cell r="CT134">
            <v>1596.8489999999999</v>
          </cell>
          <cell r="CX134">
            <v>1596.8489999999999</v>
          </cell>
          <cell r="FC134">
            <v>157.72999999999999</v>
          </cell>
          <cell r="FF134">
            <v>157.72999999999999</v>
          </cell>
          <cell r="FI134">
            <v>1296.7190000000001</v>
          </cell>
          <cell r="FL134">
            <v>1227</v>
          </cell>
          <cell r="FN134">
            <v>2523.7190000000001</v>
          </cell>
          <cell r="FO134">
            <v>0</v>
          </cell>
          <cell r="FP134">
            <v>178.13977792292621</v>
          </cell>
          <cell r="FR134">
            <v>178.13977792292621</v>
          </cell>
          <cell r="FS134">
            <v>0</v>
          </cell>
          <cell r="FT134">
            <v>2859.5887779229261</v>
          </cell>
          <cell r="FV134">
            <v>2859.5887779229261</v>
          </cell>
          <cell r="FW134" t="str">
            <v>franchises</v>
          </cell>
          <cell r="FX134">
            <v>2523.7190000000001</v>
          </cell>
          <cell r="FY134">
            <v>178.13977792292621</v>
          </cell>
          <cell r="GA134">
            <v>2701.8587779229265</v>
          </cell>
          <cell r="GB134">
            <v>2738.0893556425181</v>
          </cell>
          <cell r="GC134">
            <v>2859.5887779229261</v>
          </cell>
          <cell r="GD134">
            <v>2897.934436219788</v>
          </cell>
          <cell r="GE134">
            <v>157.72999999999999</v>
          </cell>
          <cell r="GF134">
            <v>4.4985075359624433</v>
          </cell>
          <cell r="GG134">
            <v>2861.3104408883087</v>
          </cell>
          <cell r="GH134">
            <v>0</v>
          </cell>
        </row>
        <row r="135">
          <cell r="AZ135" t="str">
            <v>Goodwill-(GC. &amp; G.Lines)</v>
          </cell>
          <cell r="BC135">
            <v>621.57799999999997</v>
          </cell>
          <cell r="BG135">
            <v>0</v>
          </cell>
          <cell r="BI135">
            <v>621.57799999999997</v>
          </cell>
          <cell r="BU135">
            <v>0</v>
          </cell>
          <cell r="BX135">
            <v>0</v>
          </cell>
          <cell r="CD135">
            <v>0</v>
          </cell>
          <cell r="CJ135">
            <v>0</v>
          </cell>
          <cell r="CP135">
            <v>0</v>
          </cell>
          <cell r="CT135">
            <v>621.57799999999997</v>
          </cell>
          <cell r="CV135">
            <v>356411.43</v>
          </cell>
          <cell r="CX135">
            <v>357033.00800000003</v>
          </cell>
          <cell r="FC135">
            <v>1651.78</v>
          </cell>
          <cell r="FF135">
            <v>1651.78</v>
          </cell>
          <cell r="FN135">
            <v>0</v>
          </cell>
          <cell r="FO135">
            <v>0</v>
          </cell>
          <cell r="FR135">
            <v>0</v>
          </cell>
          <cell r="FS135">
            <v>0</v>
          </cell>
          <cell r="FT135">
            <v>1651.78</v>
          </cell>
          <cell r="FU135">
            <v>333205.70900000003</v>
          </cell>
          <cell r="FV135">
            <v>334857.48900000006</v>
          </cell>
          <cell r="FW135" t="str">
            <v>Goodwill-(GC. &amp; G.Lines)</v>
          </cell>
          <cell r="FX135">
            <v>0</v>
          </cell>
          <cell r="FY135">
            <v>0</v>
          </cell>
          <cell r="FZ135">
            <v>328977.70900000003</v>
          </cell>
          <cell r="GA135">
            <v>328977.70900000003</v>
          </cell>
          <cell r="GB135">
            <v>333389.13588556828</v>
          </cell>
          <cell r="GC135">
            <v>334857.48900000006</v>
          </cell>
          <cell r="GD135">
            <v>339347.76080078178</v>
          </cell>
          <cell r="GE135">
            <v>5879.7800000000279</v>
          </cell>
          <cell r="GF135">
            <v>4.0441374548933577</v>
          </cell>
          <cell r="GG135">
            <v>1651.0516002612674</v>
          </cell>
          <cell r="GH135">
            <v>0</v>
          </cell>
        </row>
        <row r="136">
          <cell r="AZ136" t="str">
            <v>leashold impr.</v>
          </cell>
          <cell r="BI136">
            <v>0</v>
          </cell>
          <cell r="BO136">
            <v>654</v>
          </cell>
          <cell r="BQ136">
            <v>10061.714</v>
          </cell>
          <cell r="BU136">
            <v>10061.714</v>
          </cell>
          <cell r="BX136">
            <v>0</v>
          </cell>
          <cell r="CD136">
            <v>10061.714</v>
          </cell>
          <cell r="CJ136">
            <v>0</v>
          </cell>
          <cell r="CL136">
            <v>213</v>
          </cell>
          <cell r="CP136">
            <v>213</v>
          </cell>
          <cell r="CT136">
            <v>10928.714</v>
          </cell>
          <cell r="CX136">
            <v>10928.714</v>
          </cell>
          <cell r="FH136">
            <v>625.5</v>
          </cell>
          <cell r="FI136">
            <v>13280.342000000001</v>
          </cell>
          <cell r="FJ136">
            <v>417</v>
          </cell>
          <cell r="FK136">
            <v>417</v>
          </cell>
          <cell r="FN136">
            <v>14114.342000000001</v>
          </cell>
          <cell r="FO136">
            <v>0</v>
          </cell>
          <cell r="FR136">
            <v>0</v>
          </cell>
          <cell r="FS136">
            <v>0</v>
          </cell>
          <cell r="FT136">
            <v>14739.842000000001</v>
          </cell>
          <cell r="FV136">
            <v>14739.842000000001</v>
          </cell>
          <cell r="FW136" t="str">
            <v>leashold impr.</v>
          </cell>
          <cell r="FX136">
            <v>14114.342000000001</v>
          </cell>
          <cell r="FY136">
            <v>0</v>
          </cell>
          <cell r="GA136">
            <v>14114.342000000001</v>
          </cell>
          <cell r="GB136">
            <v>14303.608281779916</v>
          </cell>
          <cell r="GC136">
            <v>14739.842000000001</v>
          </cell>
          <cell r="GD136">
            <v>14937.495924594108</v>
          </cell>
          <cell r="GE136">
            <v>625.5</v>
          </cell>
          <cell r="GF136">
            <v>4.1728891225429878</v>
          </cell>
          <cell r="GG136">
            <v>7570.1400189418691</v>
          </cell>
          <cell r="GH136">
            <v>0</v>
          </cell>
        </row>
        <row r="137">
          <cell r="AZ137" t="str">
            <v>fraction:l.o.+s.p.</v>
          </cell>
          <cell r="BI137">
            <v>0</v>
          </cell>
          <cell r="BQ137">
            <v>1430.056</v>
          </cell>
          <cell r="BU137">
            <v>1430.056</v>
          </cell>
          <cell r="BX137">
            <v>0</v>
          </cell>
          <cell r="CD137">
            <v>1430.056</v>
          </cell>
          <cell r="CJ137">
            <v>0</v>
          </cell>
          <cell r="CP137">
            <v>0</v>
          </cell>
          <cell r="CT137">
            <v>1430.056</v>
          </cell>
          <cell r="CX137">
            <v>1430.056</v>
          </cell>
          <cell r="FI137">
            <v>3220.1909999999998</v>
          </cell>
          <cell r="FN137">
            <v>3220.1909999999998</v>
          </cell>
          <cell r="FO137">
            <v>0</v>
          </cell>
          <cell r="FP137">
            <v>1094.9595035924233</v>
          </cell>
          <cell r="FR137">
            <v>1094.9595035924233</v>
          </cell>
          <cell r="FS137">
            <v>0</v>
          </cell>
          <cell r="FT137">
            <v>4315.1505035924229</v>
          </cell>
          <cell r="FV137">
            <v>4315.1505035924229</v>
          </cell>
          <cell r="FW137" t="str">
            <v>fraction:l.o.+s.p.</v>
          </cell>
          <cell r="FX137">
            <v>3220.1909999999998</v>
          </cell>
          <cell r="FY137">
            <v>1094.9595035924233</v>
          </cell>
          <cell r="GA137">
            <v>4315.1505035924229</v>
          </cell>
          <cell r="GB137">
            <v>4373.014518162543</v>
          </cell>
          <cell r="GC137">
            <v>4315.1505035924229</v>
          </cell>
          <cell r="GD137">
            <v>4373.014518162543</v>
          </cell>
          <cell r="GE137">
            <v>0</v>
          </cell>
          <cell r="GF137">
            <v>7.3386913326401748</v>
          </cell>
          <cell r="GG137">
            <v>3220.1936616590469</v>
          </cell>
          <cell r="GH137">
            <v>0</v>
          </cell>
        </row>
        <row r="138">
          <cell r="AZ138" t="str">
            <v>Bezek</v>
          </cell>
          <cell r="BI138">
            <v>0</v>
          </cell>
          <cell r="BQ138">
            <v>12122.939</v>
          </cell>
          <cell r="BU138">
            <v>12122.939</v>
          </cell>
          <cell r="BX138">
            <v>0</v>
          </cell>
          <cell r="CD138">
            <v>12122.939</v>
          </cell>
          <cell r="CJ138">
            <v>0</v>
          </cell>
          <cell r="CP138">
            <v>0</v>
          </cell>
          <cell r="CT138">
            <v>12122.939</v>
          </cell>
          <cell r="CX138">
            <v>12122.939</v>
          </cell>
          <cell r="FI138">
            <v>14130.727999999999</v>
          </cell>
          <cell r="FN138">
            <v>14130.727999999999</v>
          </cell>
          <cell r="FO138">
            <v>0</v>
          </cell>
          <cell r="FR138">
            <v>0</v>
          </cell>
          <cell r="FS138">
            <v>0</v>
          </cell>
          <cell r="FT138">
            <v>14130.727999999999</v>
          </cell>
          <cell r="FV138">
            <v>14130.727999999999</v>
          </cell>
          <cell r="FW138" t="str">
            <v>Bezek</v>
          </cell>
          <cell r="FX138">
            <v>14130.727999999999</v>
          </cell>
          <cell r="FY138">
            <v>0</v>
          </cell>
          <cell r="GA138">
            <v>14130.727999999999</v>
          </cell>
          <cell r="GB138">
            <v>14320.214009861695</v>
          </cell>
          <cell r="GC138">
            <v>14130.727999999999</v>
          </cell>
          <cell r="GD138">
            <v>14320.214009861695</v>
          </cell>
          <cell r="GE138">
            <v>0</v>
          </cell>
          <cell r="GF138">
            <v>3.8983824339605828</v>
          </cell>
          <cell r="GG138">
            <v>11455.795459177009</v>
          </cell>
          <cell r="GH138">
            <v>0</v>
          </cell>
        </row>
        <row r="139">
          <cell r="AZ139" t="str">
            <v>software/other</v>
          </cell>
          <cell r="BC139">
            <v>0</v>
          </cell>
          <cell r="BE139">
            <v>0</v>
          </cell>
          <cell r="BG139">
            <v>0</v>
          </cell>
          <cell r="BI139">
            <v>0</v>
          </cell>
          <cell r="BQ139">
            <v>6112.6610000000001</v>
          </cell>
          <cell r="BU139">
            <v>6112.6610000000001</v>
          </cell>
          <cell r="BW139">
            <v>2385.5</v>
          </cell>
          <cell r="BX139">
            <v>2385.5</v>
          </cell>
          <cell r="CD139">
            <v>10883.661</v>
          </cell>
          <cell r="CH139">
            <v>0</v>
          </cell>
          <cell r="CJ139">
            <v>0</v>
          </cell>
          <cell r="CL139">
            <v>424</v>
          </cell>
          <cell r="CN139">
            <v>0</v>
          </cell>
          <cell r="CP139">
            <v>424</v>
          </cell>
          <cell r="CR139">
            <v>0</v>
          </cell>
          <cell r="CT139">
            <v>11307.661</v>
          </cell>
          <cell r="CV139">
            <v>0</v>
          </cell>
          <cell r="CX139">
            <v>11307.661</v>
          </cell>
          <cell r="FI139">
            <v>8419.5370000000003</v>
          </cell>
          <cell r="FJ139">
            <v>2927.5</v>
          </cell>
          <cell r="FK139">
            <v>2927.5</v>
          </cell>
          <cell r="FN139">
            <v>14274.537</v>
          </cell>
          <cell r="FO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14274.537</v>
          </cell>
          <cell r="FU139">
            <v>0</v>
          </cell>
          <cell r="FV139">
            <v>14274.537</v>
          </cell>
          <cell r="FW139" t="str">
            <v>software/other</v>
          </cell>
          <cell r="FX139">
            <v>14274.537</v>
          </cell>
          <cell r="FY139">
            <v>0</v>
          </cell>
          <cell r="GA139">
            <v>14274.537</v>
          </cell>
          <cell r="GB139">
            <v>14465.95141677691</v>
          </cell>
          <cell r="GC139">
            <v>14274.537</v>
          </cell>
          <cell r="GD139">
            <v>14465.95141677691</v>
          </cell>
          <cell r="GE139">
            <v>0</v>
          </cell>
          <cell r="GF139">
            <v>4.125682927442563</v>
          </cell>
          <cell r="GG139">
            <v>8800.8968824297863</v>
          </cell>
          <cell r="GH139">
            <v>0</v>
          </cell>
        </row>
        <row r="140">
          <cell r="AZ140" t="str">
            <v>total cost</v>
          </cell>
          <cell r="BC140">
            <v>680.30700000000002</v>
          </cell>
          <cell r="BE140">
            <v>0</v>
          </cell>
          <cell r="BG140">
            <v>0</v>
          </cell>
          <cell r="BI140">
            <v>680.30700000000002</v>
          </cell>
          <cell r="BO140">
            <v>654</v>
          </cell>
          <cell r="BQ140">
            <v>30187.49</v>
          </cell>
          <cell r="BS140">
            <v>0</v>
          </cell>
          <cell r="BU140">
            <v>30187.49</v>
          </cell>
          <cell r="BW140">
            <v>2385.5</v>
          </cell>
          <cell r="BX140">
            <v>2385.5</v>
          </cell>
          <cell r="BZ140">
            <v>1000</v>
          </cell>
          <cell r="CB140">
            <v>0</v>
          </cell>
          <cell r="CD140">
            <v>35958.49</v>
          </cell>
          <cell r="CF140">
            <v>0</v>
          </cell>
          <cell r="CH140">
            <v>0</v>
          </cell>
          <cell r="CJ140">
            <v>0</v>
          </cell>
          <cell r="CL140">
            <v>715</v>
          </cell>
          <cell r="CN140">
            <v>0</v>
          </cell>
          <cell r="CP140">
            <v>715</v>
          </cell>
          <cell r="CR140">
            <v>0</v>
          </cell>
          <cell r="CT140">
            <v>38007.796999999999</v>
          </cell>
          <cell r="CV140">
            <v>356411.43</v>
          </cell>
          <cell r="CX140">
            <v>394419.22700000001</v>
          </cell>
          <cell r="FC140">
            <v>1809.51</v>
          </cell>
          <cell r="FD140">
            <v>0</v>
          </cell>
          <cell r="FE140">
            <v>0</v>
          </cell>
          <cell r="FF140">
            <v>1809.51</v>
          </cell>
          <cell r="FG140">
            <v>0</v>
          </cell>
          <cell r="FH140">
            <v>625.5</v>
          </cell>
          <cell r="FI140">
            <v>40347.517</v>
          </cell>
          <cell r="FJ140">
            <v>3344.5</v>
          </cell>
          <cell r="FK140">
            <v>3344.5</v>
          </cell>
          <cell r="FL140">
            <v>1227</v>
          </cell>
          <cell r="FM140">
            <v>0</v>
          </cell>
          <cell r="FN140">
            <v>48263.516999999993</v>
          </cell>
          <cell r="FO140">
            <v>0</v>
          </cell>
          <cell r="FP140">
            <v>1273.0992815153495</v>
          </cell>
          <cell r="FQ140">
            <v>0</v>
          </cell>
          <cell r="FR140">
            <v>1273.0992815153495</v>
          </cell>
          <cell r="FS140">
            <v>0</v>
          </cell>
          <cell r="FT140">
            <v>51971.626281515346</v>
          </cell>
          <cell r="FU140">
            <v>333205.70900000003</v>
          </cell>
          <cell r="FV140">
            <v>385177.33528151544</v>
          </cell>
          <cell r="FW140" t="str">
            <v>total cost</v>
          </cell>
          <cell r="FX140">
            <v>48263.516999999993</v>
          </cell>
          <cell r="FY140">
            <v>1273.0992815153495</v>
          </cell>
          <cell r="FZ140">
            <v>328977.70900000003</v>
          </cell>
          <cell r="GA140">
            <v>378514.32528151543</v>
          </cell>
          <cell r="GB140">
            <v>383590.01346779184</v>
          </cell>
          <cell r="GC140">
            <v>385177.33528151544</v>
          </cell>
          <cell r="GD140">
            <v>390342.37110639684</v>
          </cell>
          <cell r="GE140">
            <v>6663.0100000000275</v>
          </cell>
          <cell r="GF140">
            <v>4.069862253170867</v>
          </cell>
          <cell r="GG140">
            <v>35559.388063357284</v>
          </cell>
          <cell r="GH140">
            <v>0</v>
          </cell>
        </row>
        <row r="141">
          <cell r="FX141">
            <v>0</v>
          </cell>
          <cell r="FY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</row>
        <row r="142">
          <cell r="AZ142" t="str">
            <v>amort.O.B.</v>
          </cell>
          <cell r="BE142">
            <v>0</v>
          </cell>
          <cell r="BI142">
            <v>0</v>
          </cell>
          <cell r="BU142">
            <v>0</v>
          </cell>
          <cell r="BX142">
            <v>0</v>
          </cell>
          <cell r="CD142">
            <v>0</v>
          </cell>
          <cell r="CJ142">
            <v>0</v>
          </cell>
          <cell r="CP142">
            <v>0</v>
          </cell>
          <cell r="CT142">
            <v>0</v>
          </cell>
          <cell r="CX142">
            <v>0</v>
          </cell>
          <cell r="FN142">
            <v>0</v>
          </cell>
          <cell r="FO142">
            <v>0</v>
          </cell>
          <cell r="FR142">
            <v>0</v>
          </cell>
          <cell r="FS142">
            <v>0</v>
          </cell>
          <cell r="FT142">
            <v>0</v>
          </cell>
          <cell r="FV142">
            <v>0</v>
          </cell>
          <cell r="FW142" t="str">
            <v>amort.O.B.</v>
          </cell>
          <cell r="FX142">
            <v>0</v>
          </cell>
          <cell r="FY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 t="e">
            <v>#DIV/0!</v>
          </cell>
          <cell r="GG142">
            <v>-4.8237776354059714E-16</v>
          </cell>
          <cell r="GH142">
            <v>0</v>
          </cell>
        </row>
        <row r="143">
          <cell r="AZ143" t="str">
            <v>amortiz.(GOODWIL)</v>
          </cell>
          <cell r="BC143">
            <v>-559.42160000000001</v>
          </cell>
          <cell r="BG143">
            <v>0</v>
          </cell>
          <cell r="BI143">
            <v>-559.42160000000001</v>
          </cell>
          <cell r="BU143">
            <v>0</v>
          </cell>
          <cell r="BX143">
            <v>0</v>
          </cell>
          <cell r="CD143">
            <v>0</v>
          </cell>
          <cell r="CP143">
            <v>0</v>
          </cell>
          <cell r="CT143">
            <v>-559.42160000000001</v>
          </cell>
          <cell r="CX143">
            <v>-559.42160000000001</v>
          </cell>
          <cell r="FC143">
            <v>-1486.607</v>
          </cell>
          <cell r="FE143">
            <v>0</v>
          </cell>
          <cell r="FF143">
            <v>-1486.607</v>
          </cell>
          <cell r="FG143">
            <v>0</v>
          </cell>
          <cell r="FN143">
            <v>0</v>
          </cell>
          <cell r="FR143">
            <v>0</v>
          </cell>
          <cell r="FS143">
            <v>0</v>
          </cell>
          <cell r="FT143">
            <v>-1486.607</v>
          </cell>
          <cell r="FV143">
            <v>-1486.607</v>
          </cell>
          <cell r="FW143" t="str">
            <v>amortiz.(GOODWIL)</v>
          </cell>
          <cell r="FX143">
            <v>0</v>
          </cell>
          <cell r="FY143">
            <v>0</v>
          </cell>
          <cell r="GA143">
            <v>0</v>
          </cell>
          <cell r="GB143">
            <v>0</v>
          </cell>
          <cell r="GC143">
            <v>-1486.607</v>
          </cell>
          <cell r="GD143">
            <v>-1506.5416579073963</v>
          </cell>
          <cell r="GE143">
            <v>-1486.607</v>
          </cell>
          <cell r="GF143">
            <v>5.685613011448428</v>
          </cell>
          <cell r="GG143">
            <v>-1321.9274983670805</v>
          </cell>
          <cell r="GH143">
            <v>0</v>
          </cell>
        </row>
        <row r="144">
          <cell r="AZ144" t="str">
            <v>amortiz.</v>
          </cell>
          <cell r="BC144">
            <v>-45.679000000000002</v>
          </cell>
          <cell r="BE144">
            <v>0</v>
          </cell>
          <cell r="BG144">
            <v>0</v>
          </cell>
          <cell r="BI144">
            <v>-45.679000000000002</v>
          </cell>
          <cell r="BO144">
            <v>-50</v>
          </cell>
          <cell r="BQ144">
            <v>-10182.071</v>
          </cell>
          <cell r="BU144">
            <v>-10182.071</v>
          </cell>
          <cell r="BW144">
            <v>-2052.5</v>
          </cell>
          <cell r="BX144">
            <v>-2052.5</v>
          </cell>
          <cell r="BZ144">
            <v>-432</v>
          </cell>
          <cell r="CD144">
            <v>-14719.071</v>
          </cell>
          <cell r="CH144">
            <v>0</v>
          </cell>
          <cell r="CJ144">
            <v>0</v>
          </cell>
          <cell r="CL144">
            <v>-390</v>
          </cell>
          <cell r="CN144">
            <v>0</v>
          </cell>
          <cell r="CP144">
            <v>-390</v>
          </cell>
          <cell r="CR144">
            <v>0</v>
          </cell>
          <cell r="CT144">
            <v>-15204.75</v>
          </cell>
          <cell r="CV144">
            <v>0</v>
          </cell>
          <cell r="CX144">
            <v>-15204.75</v>
          </cell>
          <cell r="FC144">
            <v>-125.31</v>
          </cell>
          <cell r="FE144">
            <v>0</v>
          </cell>
          <cell r="FF144">
            <v>-125.31</v>
          </cell>
          <cell r="FI144">
            <v>-17038.097000000002</v>
          </cell>
          <cell r="FJ144">
            <v>-2608.5</v>
          </cell>
          <cell r="FK144">
            <v>-2608.5</v>
          </cell>
          <cell r="FL144">
            <v>-531</v>
          </cell>
          <cell r="FN144">
            <v>-22786.097000000002</v>
          </cell>
          <cell r="FO144">
            <v>0</v>
          </cell>
          <cell r="FP144">
            <v>-720.74787720444169</v>
          </cell>
          <cell r="FQ144">
            <v>0</v>
          </cell>
          <cell r="FR144">
            <v>-720.74787720444169</v>
          </cell>
          <cell r="FS144">
            <v>0</v>
          </cell>
          <cell r="FT144">
            <v>-23632.154877204444</v>
          </cell>
          <cell r="FU144">
            <v>0</v>
          </cell>
          <cell r="FV144">
            <v>-23632.154877204444</v>
          </cell>
          <cell r="FW144" t="str">
            <v>amortiz.</v>
          </cell>
          <cell r="FX144">
            <v>-22786.097000000002</v>
          </cell>
          <cell r="FY144">
            <v>-720.74787720444169</v>
          </cell>
          <cell r="GA144">
            <v>-23506.844877204443</v>
          </cell>
          <cell r="GB144">
            <v>-23822.059934788122</v>
          </cell>
          <cell r="GC144">
            <v>-23632.154877204444</v>
          </cell>
          <cell r="GD144">
            <v>-23949.050279346149</v>
          </cell>
          <cell r="GE144">
            <v>-125.31000000000131</v>
          </cell>
          <cell r="GF144">
            <v>4.5430297721453359</v>
          </cell>
          <cell r="GG144">
            <v>-14825.817708687135</v>
          </cell>
          <cell r="GH144">
            <v>0</v>
          </cell>
        </row>
        <row r="145">
          <cell r="AZ145" t="str">
            <v>total</v>
          </cell>
          <cell r="BA145">
            <v>0</v>
          </cell>
          <cell r="BC145">
            <v>75.206400000000002</v>
          </cell>
          <cell r="BE145">
            <v>0</v>
          </cell>
          <cell r="BG145">
            <v>0</v>
          </cell>
          <cell r="BI145">
            <v>75.206400000000002</v>
          </cell>
          <cell r="BO145">
            <v>604</v>
          </cell>
          <cell r="BQ145">
            <v>20005.419000000002</v>
          </cell>
          <cell r="BS145">
            <v>0</v>
          </cell>
          <cell r="BU145">
            <v>20005.419000000002</v>
          </cell>
          <cell r="BW145">
            <v>333</v>
          </cell>
          <cell r="BX145">
            <v>333</v>
          </cell>
          <cell r="BZ145">
            <v>568</v>
          </cell>
          <cell r="CB145">
            <v>0</v>
          </cell>
          <cell r="CD145">
            <v>21239.419000000002</v>
          </cell>
          <cell r="CF145">
            <v>0</v>
          </cell>
          <cell r="CH145">
            <v>0</v>
          </cell>
          <cell r="CJ145">
            <v>0</v>
          </cell>
          <cell r="CL145">
            <v>325</v>
          </cell>
          <cell r="CN145">
            <v>0</v>
          </cell>
          <cell r="CP145">
            <v>325</v>
          </cell>
          <cell r="CR145">
            <v>0</v>
          </cell>
          <cell r="CT145">
            <v>22243.625399999997</v>
          </cell>
          <cell r="CV145">
            <v>356411.43</v>
          </cell>
          <cell r="CX145">
            <v>378655.05540000001</v>
          </cell>
          <cell r="FC145">
            <v>197.59300000000002</v>
          </cell>
          <cell r="FD145">
            <v>0</v>
          </cell>
          <cell r="FE145">
            <v>0</v>
          </cell>
          <cell r="FF145">
            <v>197.59300000000002</v>
          </cell>
          <cell r="FG145">
            <v>0</v>
          </cell>
          <cell r="FH145">
            <v>625.5</v>
          </cell>
          <cell r="FI145">
            <v>23309.42</v>
          </cell>
          <cell r="FJ145">
            <v>736</v>
          </cell>
          <cell r="FK145">
            <v>736</v>
          </cell>
          <cell r="FL145">
            <v>696</v>
          </cell>
          <cell r="FM145">
            <v>0</v>
          </cell>
          <cell r="FN145">
            <v>25477.42</v>
          </cell>
          <cell r="FO145">
            <v>0</v>
          </cell>
          <cell r="FP145">
            <v>552.35140431090781</v>
          </cell>
          <cell r="FQ145">
            <v>0</v>
          </cell>
          <cell r="FR145">
            <v>552.35140431090781</v>
          </cell>
          <cell r="FS145">
            <v>0</v>
          </cell>
          <cell r="FT145">
            <v>26852.864404310898</v>
          </cell>
          <cell r="FU145">
            <v>333205.70900000003</v>
          </cell>
          <cell r="FV145">
            <v>360058.57340431097</v>
          </cell>
          <cell r="FW145" t="str">
            <v>total</v>
          </cell>
          <cell r="FX145">
            <v>25477.42</v>
          </cell>
          <cell r="FY145">
            <v>552.35140431090781</v>
          </cell>
          <cell r="FZ145">
            <v>328977.70900000003</v>
          </cell>
          <cell r="GA145">
            <v>355007.48040431098</v>
          </cell>
          <cell r="GB145">
            <v>359767.95353300369</v>
          </cell>
          <cell r="GC145">
            <v>360058.57340431097</v>
          </cell>
          <cell r="GD145">
            <v>364886.77916914329</v>
          </cell>
          <cell r="GE145">
            <v>5051.0930000000262</v>
          </cell>
          <cell r="GF145">
            <v>4.037524549334357</v>
          </cell>
          <cell r="GG145">
            <v>19411.642856303071</v>
          </cell>
          <cell r="GH145">
            <v>24932.889753755717</v>
          </cell>
          <cell r="GT145" t="str">
            <v xml:space="preserve"> A גליון</v>
          </cell>
        </row>
        <row r="146">
          <cell r="BX146">
            <v>0</v>
          </cell>
          <cell r="CD146">
            <v>0</v>
          </cell>
          <cell r="FI146">
            <v>0</v>
          </cell>
          <cell r="FL146">
            <v>0</v>
          </cell>
          <cell r="FN146">
            <v>0</v>
          </cell>
          <cell r="FX146">
            <v>0</v>
          </cell>
          <cell r="FY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 t="e">
            <v>#DIV/0!</v>
          </cell>
          <cell r="GG146">
            <v>0</v>
          </cell>
          <cell r="GH146">
            <v>0</v>
          </cell>
          <cell r="HJ146" t="str">
            <v>{edit}{bs 15}{del 15}~{edit}/1000{calc}~{D}</v>
          </cell>
        </row>
        <row r="147">
          <cell r="FX147">
            <v>0</v>
          </cell>
          <cell r="FY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</row>
        <row r="148">
          <cell r="FX148">
            <v>0</v>
          </cell>
          <cell r="FY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</row>
        <row r="149">
          <cell r="AZ149" t="str">
            <v>TOTAL ACTIVE</v>
          </cell>
          <cell r="BA149" t="str">
            <v>TOTAL ACTIVE</v>
          </cell>
          <cell r="BC149">
            <v>246674.38814999996</v>
          </cell>
          <cell r="BE149">
            <v>67408.320000000007</v>
          </cell>
          <cell r="BG149">
            <v>4683.6854635847158</v>
          </cell>
          <cell r="BI149">
            <v>318766.39361358481</v>
          </cell>
          <cell r="BM149">
            <v>769.16399999999999</v>
          </cell>
          <cell r="BO149">
            <v>30099</v>
          </cell>
          <cell r="BQ149">
            <v>579574.81400000001</v>
          </cell>
          <cell r="BS149">
            <v>0</v>
          </cell>
          <cell r="BU149">
            <v>579574.81400000001</v>
          </cell>
          <cell r="BW149">
            <v>84288.217000000004</v>
          </cell>
          <cell r="BX149">
            <v>70026</v>
          </cell>
          <cell r="BZ149">
            <v>7725.0929999999989</v>
          </cell>
          <cell r="CB149">
            <v>-4893.777</v>
          </cell>
          <cell r="CD149">
            <v>736720.34699999995</v>
          </cell>
          <cell r="CF149">
            <v>5483.9809999999998</v>
          </cell>
          <cell r="CH149">
            <v>1948.2059999999983</v>
          </cell>
          <cell r="CJ149">
            <v>7432.1869999999981</v>
          </cell>
          <cell r="CL149">
            <v>167841</v>
          </cell>
          <cell r="CN149">
            <v>-6973.5919999999996</v>
          </cell>
          <cell r="CP149">
            <v>168299.595</v>
          </cell>
          <cell r="CR149">
            <v>82090.294000000009</v>
          </cell>
          <cell r="CT149">
            <v>1336745.1786135847</v>
          </cell>
          <cell r="CV149">
            <v>-241245.91899999988</v>
          </cell>
          <cell r="CX149">
            <v>1095499.2596135847</v>
          </cell>
          <cell r="FC149">
            <v>361862.50430437626</v>
          </cell>
          <cell r="FD149">
            <v>67407.64</v>
          </cell>
          <cell r="FE149">
            <v>-17478.27480641528</v>
          </cell>
          <cell r="FF149">
            <v>411791.8694979609</v>
          </cell>
          <cell r="FG149">
            <v>771.43449999999996</v>
          </cell>
          <cell r="FH149">
            <v>30294.5</v>
          </cell>
          <cell r="FI149">
            <v>652430.13</v>
          </cell>
          <cell r="FJ149">
            <v>71643.217000000004</v>
          </cell>
          <cell r="FK149">
            <v>96114</v>
          </cell>
          <cell r="FL149">
            <v>8499.8469999999998</v>
          </cell>
          <cell r="FM149">
            <v>-5338.1769999999997</v>
          </cell>
          <cell r="FN149">
            <v>823349.01700000011</v>
          </cell>
          <cell r="FO149">
            <v>46846.699219000002</v>
          </cell>
          <cell r="FP149">
            <v>227211.80992815155</v>
          </cell>
          <cell r="FQ149">
            <v>-45995.904219000004</v>
          </cell>
          <cell r="FR149">
            <v>228062.60492815156</v>
          </cell>
          <cell r="FS149">
            <v>89217.725999999995</v>
          </cell>
          <cell r="FT149">
            <v>1583487.1519261128</v>
          </cell>
          <cell r="FU149">
            <v>-326624.00598693662</v>
          </cell>
          <cell r="FV149">
            <v>1256862.5275525008</v>
          </cell>
          <cell r="FW149" t="str">
            <v>TOTAL ACTIVE</v>
          </cell>
          <cell r="FX149">
            <v>823349.01700000011</v>
          </cell>
          <cell r="FY149">
            <v>228062.60492815156</v>
          </cell>
          <cell r="FZ149">
            <v>-4.1679999999469146</v>
          </cell>
          <cell r="GA149">
            <v>1051407.4539281516</v>
          </cell>
          <cell r="GB149">
            <v>1065506.3031299543</v>
          </cell>
          <cell r="GC149">
            <v>1256862.5275525008</v>
          </cell>
          <cell r="GD149">
            <v>1273716.4267493861</v>
          </cell>
          <cell r="GE149">
            <v>194602.69562434911</v>
          </cell>
          <cell r="GF149">
            <v>4.077277308000359</v>
          </cell>
          <cell r="GG149">
            <v>616379.9190516792</v>
          </cell>
          <cell r="GH149">
            <v>0.61838667537085712</v>
          </cell>
        </row>
        <row r="150">
          <cell r="BX150">
            <v>0</v>
          </cell>
          <cell r="CD150">
            <v>0</v>
          </cell>
          <cell r="FG150" t="str">
            <v>Madrichei Pnai</v>
          </cell>
          <cell r="FN150">
            <v>0</v>
          </cell>
          <cell r="FS150">
            <v>0</v>
          </cell>
          <cell r="FX150">
            <v>0</v>
          </cell>
          <cell r="FY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 t="e">
            <v>#DIV/0!</v>
          </cell>
          <cell r="GH150">
            <v>0</v>
          </cell>
        </row>
        <row r="151">
          <cell r="BX151">
            <v>0</v>
          </cell>
          <cell r="CD151">
            <v>0</v>
          </cell>
          <cell r="CT151">
            <v>-0.38500000000931323</v>
          </cell>
        </row>
        <row r="152">
          <cell r="BX152">
            <v>0</v>
          </cell>
          <cell r="CD152">
            <v>0</v>
          </cell>
          <cell r="FC152" t="str">
            <v>A.L.I.S</v>
          </cell>
          <cell r="FH152" t="str">
            <v>Netcom</v>
          </cell>
          <cell r="FI152" t="str">
            <v>G.C.&amp; CO.</v>
          </cell>
          <cell r="FJ152" t="str">
            <v>IDAN</v>
          </cell>
          <cell r="FL152" t="str">
            <v>EDOM</v>
          </cell>
          <cell r="FN152">
            <v>0</v>
          </cell>
          <cell r="FS152">
            <v>0</v>
          </cell>
          <cell r="FT152" t="str">
            <v>TOTAL</v>
          </cell>
          <cell r="FU152" t="str">
            <v>J.ENTRIES</v>
          </cell>
          <cell r="FV152" t="str">
            <v>TOTAL</v>
          </cell>
          <cell r="FX152">
            <v>0</v>
          </cell>
          <cell r="FY152">
            <v>0</v>
          </cell>
          <cell r="GA152">
            <v>0</v>
          </cell>
          <cell r="GB152">
            <v>0</v>
          </cell>
          <cell r="GC152" t="str">
            <v>TOTAL</v>
          </cell>
          <cell r="GD152">
            <v>0</v>
          </cell>
          <cell r="GE152">
            <v>0</v>
          </cell>
          <cell r="GF152" t="e">
            <v>#DIV/0!</v>
          </cell>
          <cell r="GG152" t="str">
            <v>TOTAL</v>
          </cell>
          <cell r="GH152">
            <v>0</v>
          </cell>
        </row>
        <row r="153">
          <cell r="BX153">
            <v>0</v>
          </cell>
          <cell r="CD153">
            <v>0</v>
          </cell>
          <cell r="FC153" t="str">
            <v>31/12/98</v>
          </cell>
          <cell r="FI153">
            <v>0</v>
          </cell>
          <cell r="FN153">
            <v>0</v>
          </cell>
          <cell r="FS153">
            <v>0</v>
          </cell>
          <cell r="FT153" t="str">
            <v xml:space="preserve"> =31/12/98</v>
          </cell>
          <cell r="FV153" t="str">
            <v xml:space="preserve"> 31/12/98</v>
          </cell>
          <cell r="FX153">
            <v>0</v>
          </cell>
          <cell r="FY153">
            <v>0</v>
          </cell>
          <cell r="GA153">
            <v>0</v>
          </cell>
          <cell r="GB153">
            <v>0</v>
          </cell>
          <cell r="GC153" t="str">
            <v xml:space="preserve"> 31/12/98</v>
          </cell>
          <cell r="GD153">
            <v>0</v>
          </cell>
          <cell r="GE153">
            <v>0</v>
          </cell>
          <cell r="GF153" t="e">
            <v>#DIV/0!</v>
          </cell>
          <cell r="GG153" t="str">
            <v>31/12/97</v>
          </cell>
          <cell r="GH153">
            <v>0</v>
          </cell>
        </row>
        <row r="154">
          <cell r="A154">
            <v>0</v>
          </cell>
          <cell r="G154" t="str">
            <v>CONSOLIDATED STATEMENTS</v>
          </cell>
          <cell r="S154" t="str">
            <v xml:space="preserve"> AS AT </v>
          </cell>
          <cell r="AZ154">
            <v>0</v>
          </cell>
          <cell r="BG154" t="str">
            <v>CONSOLIDATED STATEMENTS</v>
          </cell>
          <cell r="BQ154" t="str">
            <v xml:space="preserve"> AS AT </v>
          </cell>
          <cell r="BS154">
            <v>0</v>
          </cell>
          <cell r="BX154">
            <v>0</v>
          </cell>
          <cell r="CD154">
            <v>0</v>
          </cell>
          <cell r="CF154" t="str">
            <v xml:space="preserve"> AS AT </v>
          </cell>
          <cell r="CH154">
            <v>36160</v>
          </cell>
          <cell r="FC154" t="str">
            <v>A.C.T.V.</v>
          </cell>
          <cell r="FE154" t="str">
            <v>CONSOLIDATED STATEMENTS</v>
          </cell>
          <cell r="FI154" t="str">
            <v>מד"פ</v>
          </cell>
          <cell r="FL154" t="str">
            <v>G.C.&amp; CO. CONSOLIDATED</v>
          </cell>
          <cell r="FN154">
            <v>0</v>
          </cell>
          <cell r="FS154">
            <v>0</v>
          </cell>
          <cell r="FU154" t="str">
            <v xml:space="preserve">A.L.I.S-CONSOLIDATED </v>
          </cell>
          <cell r="FW154" t="str">
            <v>T.L.M</v>
          </cell>
          <cell r="FX154">
            <v>0</v>
          </cell>
          <cell r="FY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 t="e">
            <v>#DIV/0!</v>
          </cell>
          <cell r="GH154">
            <v>0</v>
          </cell>
        </row>
        <row r="155">
          <cell r="A155" t="str">
            <v>SHAREHOL.EQUITY</v>
          </cell>
          <cell r="C155">
            <v>-3.19</v>
          </cell>
          <cell r="I155">
            <v>-3.19</v>
          </cell>
          <cell r="M155">
            <v>0</v>
          </cell>
          <cell r="O155">
            <v>-2500</v>
          </cell>
          <cell r="W155">
            <v>3</v>
          </cell>
          <cell r="X155">
            <v>-3</v>
          </cell>
          <cell r="Z155">
            <v>-0.32600000000000001</v>
          </cell>
          <cell r="AB155">
            <v>0.32600000000000001</v>
          </cell>
          <cell r="AD155">
            <v>0</v>
          </cell>
          <cell r="AF155">
            <v>-4.9000000000000002E-2</v>
          </cell>
          <cell r="AH155">
            <v>0</v>
          </cell>
          <cell r="AJ155">
            <v>-4.9000000000000002E-2</v>
          </cell>
          <cell r="AP155">
            <v>-4.9000000000000002E-2</v>
          </cell>
          <cell r="AR155">
            <v>-1.0349999999999999</v>
          </cell>
          <cell r="AT155">
            <v>-2504.2739999999999</v>
          </cell>
          <cell r="AV155">
            <v>2501.0839999999998</v>
          </cell>
          <cell r="AX155">
            <v>-3.1900000000000546</v>
          </cell>
          <cell r="AZ155" t="str">
            <v>SHAREHOL.EQUITY</v>
          </cell>
          <cell r="BC155">
            <v>-5</v>
          </cell>
          <cell r="BI155">
            <v>-5</v>
          </cell>
          <cell r="BO155">
            <v>-8181.5</v>
          </cell>
          <cell r="BQ155" t="str">
            <v xml:space="preserve"> </v>
          </cell>
          <cell r="BS155" t="str">
            <v xml:space="preserve"> </v>
          </cell>
          <cell r="BU155">
            <v>0</v>
          </cell>
          <cell r="BW155">
            <v>5</v>
          </cell>
          <cell r="BX155">
            <v>-5</v>
          </cell>
          <cell r="BZ155">
            <v>-1</v>
          </cell>
          <cell r="CD155">
            <v>-1</v>
          </cell>
          <cell r="CF155">
            <v>-0.1</v>
          </cell>
          <cell r="CH155">
            <v>0</v>
          </cell>
          <cell r="CJ155">
            <v>-0.1</v>
          </cell>
          <cell r="CL155">
            <v>-0.1</v>
          </cell>
          <cell r="CP155">
            <v>-0.2</v>
          </cell>
          <cell r="CR155">
            <v>-2</v>
          </cell>
          <cell r="CT155">
            <v>-8189.7</v>
          </cell>
          <cell r="CU155">
            <v>0</v>
          </cell>
          <cell r="CV155">
            <v>8184.7</v>
          </cell>
          <cell r="CX155">
            <v>-5</v>
          </cell>
          <cell r="FC155">
            <v>-17.643000000000001</v>
          </cell>
          <cell r="FF155">
            <v>-17.643000000000001</v>
          </cell>
          <cell r="FH155">
            <v>-9447.5</v>
          </cell>
          <cell r="FJ155">
            <v>18.5</v>
          </cell>
          <cell r="FK155">
            <v>-18.5</v>
          </cell>
          <cell r="FL155">
            <v>-1</v>
          </cell>
          <cell r="FM155">
            <v>1</v>
          </cell>
          <cell r="FN155">
            <v>0</v>
          </cell>
          <cell r="FO155">
            <v>-0.22900000000000001</v>
          </cell>
          <cell r="FR155">
            <v>-0.22900000000000001</v>
          </cell>
          <cell r="FS155">
            <v>-5.79</v>
          </cell>
          <cell r="FT155">
            <v>-9471.1620000000003</v>
          </cell>
          <cell r="FU155">
            <v>9453.5190000000002</v>
          </cell>
          <cell r="FV155">
            <v>-17.643000000000029</v>
          </cell>
          <cell r="FW155" t="str">
            <v>SHAREHOL.EQUITY</v>
          </cell>
          <cell r="FX155">
            <v>0</v>
          </cell>
          <cell r="FY155">
            <v>-0.22900000000000001</v>
          </cell>
          <cell r="GA155">
            <v>-0.22900000000000001</v>
          </cell>
          <cell r="GB155">
            <v>-0.23207077570655441</v>
          </cell>
          <cell r="GC155">
            <v>-17.643000000000029</v>
          </cell>
          <cell r="GD155">
            <v>-17.879583824413739</v>
          </cell>
          <cell r="GE155">
            <v>-17.41400000000003</v>
          </cell>
          <cell r="GF155">
            <v>5.5307210031347109</v>
          </cell>
          <cell r="GG155">
            <v>-17.379490529065972</v>
          </cell>
          <cell r="GH155">
            <v>0</v>
          </cell>
        </row>
        <row r="156">
          <cell r="A156" t="str">
            <v>PASSIV</v>
          </cell>
          <cell r="G156" t="str">
            <v>A.C.T.V.</v>
          </cell>
          <cell r="S156" t="str">
            <v>G.C.&amp; CO.</v>
          </cell>
          <cell r="Z156" t="str">
            <v>G.C.&amp; CO. CONSOLIDATED</v>
          </cell>
          <cell r="AF156" t="str">
            <v>SOUTH SHARON COMM.</v>
          </cell>
          <cell r="AL156" t="str">
            <v>T.L.M</v>
          </cell>
          <cell r="AN156" t="str">
            <v>S.S.C.-CONSOLIDATED</v>
          </cell>
          <cell r="AR156" t="str">
            <v>MERCAZ</v>
          </cell>
          <cell r="AV156" t="str">
            <v xml:space="preserve">A.L.I.S-CONSOLIDATED </v>
          </cell>
          <cell r="AZ156" t="str">
            <v>PASSIV</v>
          </cell>
          <cell r="BG156" t="str">
            <v>A.C.T.V.</v>
          </cell>
          <cell r="BS156" t="str">
            <v>G.C.&amp; CO.</v>
          </cell>
          <cell r="BX156">
            <v>0</v>
          </cell>
          <cell r="BZ156" t="str">
            <v>G.C.&amp; CO. CONSOLIDATED</v>
          </cell>
          <cell r="CD156">
            <v>0</v>
          </cell>
          <cell r="CF156" t="str">
            <v>SOUTH SHARON COMM.</v>
          </cell>
          <cell r="CL156" t="str">
            <v>T.L.M</v>
          </cell>
          <cell r="CN156" t="str">
            <v>S.S.C.-CONSOLIDATED</v>
          </cell>
          <cell r="CR156" t="str">
            <v>MERCAZ</v>
          </cell>
          <cell r="CV156" t="str">
            <v xml:space="preserve">CONSOLIDATED </v>
          </cell>
          <cell r="FE156" t="str">
            <v>A.C.T.V.</v>
          </cell>
          <cell r="FG156" t="str">
            <v>מדד000</v>
          </cell>
          <cell r="FN156">
            <v>0</v>
          </cell>
          <cell r="FP156" t="str">
            <v>T.L.M</v>
          </cell>
          <cell r="FQ156" t="str">
            <v>S.S.C.-CONSOLIDATED</v>
          </cell>
          <cell r="FS156">
            <v>0</v>
          </cell>
          <cell r="FW156" t="str">
            <v>PASSIVE</v>
          </cell>
          <cell r="FX156">
            <v>0</v>
          </cell>
          <cell r="FY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 t="e">
            <v>#DIV/0!</v>
          </cell>
          <cell r="GH156">
            <v>0</v>
          </cell>
        </row>
        <row r="157">
          <cell r="A157" t="str">
            <v>OWNERS'INVESTMENT</v>
          </cell>
          <cell r="I157">
            <v>0</v>
          </cell>
          <cell r="M157">
            <v>145.83004807692308</v>
          </cell>
          <cell r="Q157">
            <v>5221.085</v>
          </cell>
          <cell r="U157">
            <v>5221.085</v>
          </cell>
          <cell r="W157">
            <v>3099.5</v>
          </cell>
          <cell r="X157">
            <v>-3099.5</v>
          </cell>
          <cell r="AD157">
            <v>5221.0849999999991</v>
          </cell>
          <cell r="AH157">
            <v>0</v>
          </cell>
          <cell r="AJ157">
            <v>0</v>
          </cell>
          <cell r="AP157">
            <v>0</v>
          </cell>
          <cell r="AT157">
            <v>5366.9150480769222</v>
          </cell>
          <cell r="AV157">
            <v>-5366.9150480769222</v>
          </cell>
          <cell r="AX157">
            <v>0</v>
          </cell>
          <cell r="AZ157" t="str">
            <v>OWNERS'INVESTMENT</v>
          </cell>
          <cell r="BI157">
            <v>0</v>
          </cell>
          <cell r="BM157">
            <v>623.2885</v>
          </cell>
          <cell r="BQ157">
            <v>-12388.386999999999</v>
          </cell>
          <cell r="BU157">
            <v>-12388.386999999999</v>
          </cell>
          <cell r="BW157">
            <v>6422.5</v>
          </cell>
          <cell r="BX157">
            <v>-6422.5</v>
          </cell>
          <cell r="CD157">
            <v>-12388.386999999999</v>
          </cell>
          <cell r="CH157">
            <v>0</v>
          </cell>
          <cell r="CJ157">
            <v>0</v>
          </cell>
          <cell r="CL157">
            <v>0</v>
          </cell>
          <cell r="CP157">
            <v>0</v>
          </cell>
          <cell r="CT157">
            <v>-11765.098499999998</v>
          </cell>
          <cell r="CU157">
            <v>0</v>
          </cell>
          <cell r="CV157">
            <v>11765.098499999998</v>
          </cell>
          <cell r="CX157">
            <v>0</v>
          </cell>
          <cell r="FG157">
            <v>606.65300000000002</v>
          </cell>
          <cell r="FI157">
            <v>-10331.803000000002</v>
          </cell>
          <cell r="FJ157">
            <v>15602</v>
          </cell>
          <cell r="FK157">
            <v>-15602</v>
          </cell>
          <cell r="FN157">
            <v>-10331.803000000002</v>
          </cell>
          <cell r="FO157">
            <v>0</v>
          </cell>
          <cell r="FR157">
            <v>0</v>
          </cell>
          <cell r="FS157">
            <v>0</v>
          </cell>
          <cell r="FT157">
            <v>-9725.15</v>
          </cell>
          <cell r="FU157">
            <v>9725.15</v>
          </cell>
          <cell r="FV157">
            <v>0</v>
          </cell>
          <cell r="FW157" t="str">
            <v>OWNERS'INVESTMENT</v>
          </cell>
          <cell r="FX157">
            <v>-10331.803000000002</v>
          </cell>
          <cell r="FY157">
            <v>0</v>
          </cell>
          <cell r="GA157">
            <v>-10331.803000000002</v>
          </cell>
          <cell r="GB157">
            <v>-10470.347321647627</v>
          </cell>
          <cell r="GC157">
            <v>0</v>
          </cell>
          <cell r="GD157">
            <v>0</v>
          </cell>
          <cell r="GE157">
            <v>10331.803000000002</v>
          </cell>
          <cell r="GF157" t="e">
            <v>#DIV/0!</v>
          </cell>
          <cell r="GG157">
            <v>0</v>
          </cell>
          <cell r="GH157">
            <v>0</v>
          </cell>
        </row>
        <row r="158">
          <cell r="A158">
            <v>36661.599853703701</v>
          </cell>
          <cell r="C158" t="str">
            <v>A.C.T.V.</v>
          </cell>
          <cell r="E158" t="str">
            <v>A.L.I.S</v>
          </cell>
          <cell r="G158" t="str">
            <v>J.ENTRIES</v>
          </cell>
          <cell r="I158" t="str">
            <v>TOTAL</v>
          </cell>
          <cell r="Q158" t="str">
            <v>G.C.&amp; CO.</v>
          </cell>
          <cell r="S158" t="str">
            <v>J.ENTRIES</v>
          </cell>
          <cell r="U158" t="str">
            <v>TOTAL</v>
          </cell>
          <cell r="W158" t="str">
            <v>עידן -כניסה לאיחוד</v>
          </cell>
          <cell r="X158" t="str">
            <v>עידן 50%</v>
          </cell>
          <cell r="Z158" t="str">
            <v>A. EDOM</v>
          </cell>
          <cell r="AB158" t="str">
            <v>J.ENTRIES</v>
          </cell>
          <cell r="AD158" t="str">
            <v>TOTAL</v>
          </cell>
          <cell r="AF158" t="str">
            <v>S.S.C.</v>
          </cell>
          <cell r="AH158" t="str">
            <v>J.ENTRIES</v>
          </cell>
          <cell r="AJ158" t="str">
            <v>TOTAL</v>
          </cell>
          <cell r="AL158" t="str">
            <v>T.L.M</v>
          </cell>
          <cell r="AN158" t="str">
            <v>J.ENTRIES</v>
          </cell>
          <cell r="AP158" t="str">
            <v>TOTAL</v>
          </cell>
          <cell r="AR158" t="str">
            <v>MERCAZ</v>
          </cell>
          <cell r="AT158" t="str">
            <v>TOTAL</v>
          </cell>
          <cell r="AV158" t="str">
            <v>J.ENTRIES</v>
          </cell>
          <cell r="AX158" t="str">
            <v>TOTAL</v>
          </cell>
          <cell r="AZ158">
            <v>36661.599855671295</v>
          </cell>
          <cell r="BC158" t="str">
            <v>A.C.T.V.</v>
          </cell>
          <cell r="BE158" t="str">
            <v>A.L.I.S</v>
          </cell>
          <cell r="BG158" t="str">
            <v>J.ENTRIES</v>
          </cell>
          <cell r="BI158" t="str">
            <v>TOTAL</v>
          </cell>
          <cell r="BX158">
            <v>0</v>
          </cell>
          <cell r="BZ158" t="str">
            <v>A. EDOM</v>
          </cell>
          <cell r="CB158" t="str">
            <v>J.ENTRIES</v>
          </cell>
          <cell r="CD158">
            <v>0</v>
          </cell>
          <cell r="CF158" t="str">
            <v>S.S.C.</v>
          </cell>
          <cell r="CH158" t="str">
            <v>J.ENTRIES</v>
          </cell>
          <cell r="CJ158" t="str">
            <v>TOTAL</v>
          </cell>
          <cell r="CL158" t="str">
            <v>T.L.M</v>
          </cell>
          <cell r="CN158" t="str">
            <v>J.ENTRIES</v>
          </cell>
          <cell r="CP158" t="str">
            <v>TOTAL</v>
          </cell>
          <cell r="CR158" t="str">
            <v>MERCAZ</v>
          </cell>
          <cell r="CT158" t="str">
            <v>TOTAL</v>
          </cell>
          <cell r="CV158" t="str">
            <v>J.ENTRIES</v>
          </cell>
          <cell r="CX158" t="str">
            <v>TOTAL</v>
          </cell>
          <cell r="FE158" t="str">
            <v>J.ENTRIES</v>
          </cell>
          <cell r="FM158" t="str">
            <v>J.ENTRIES</v>
          </cell>
          <cell r="FN158">
            <v>0</v>
          </cell>
          <cell r="FO158" t="str">
            <v>TOTAL</v>
          </cell>
          <cell r="FP158" t="str">
            <v>T.L.M</v>
          </cell>
          <cell r="FQ158" t="str">
            <v>J.ENTRIES</v>
          </cell>
          <cell r="FR158" t="str">
            <v>TOTAL</v>
          </cell>
          <cell r="FS158">
            <v>0</v>
          </cell>
          <cell r="FW158">
            <v>36661.599853703701</v>
          </cell>
          <cell r="FX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 t="e">
            <v>#DIV/0!</v>
          </cell>
          <cell r="GH158">
            <v>0</v>
          </cell>
        </row>
        <row r="159">
          <cell r="C159" t="str">
            <v>000$</v>
          </cell>
          <cell r="E159" t="str">
            <v>000$</v>
          </cell>
          <cell r="G159" t="str">
            <v>000$</v>
          </cell>
          <cell r="I159" t="str">
            <v>000$</v>
          </cell>
          <cell r="Q159" t="str">
            <v>000$</v>
          </cell>
          <cell r="S159" t="str">
            <v>000$</v>
          </cell>
          <cell r="U159" t="str">
            <v>000$</v>
          </cell>
          <cell r="W159" t="str">
            <v>000$</v>
          </cell>
          <cell r="X159" t="str">
            <v>000$</v>
          </cell>
          <cell r="Z159" t="str">
            <v>000$</v>
          </cell>
          <cell r="AD159" t="str">
            <v>000$</v>
          </cell>
          <cell r="AF159" t="str">
            <v>000$</v>
          </cell>
          <cell r="AH159" t="str">
            <v>000$</v>
          </cell>
          <cell r="AJ159" t="str">
            <v>000$</v>
          </cell>
          <cell r="AP159" t="str">
            <v>000$</v>
          </cell>
          <cell r="AR159" t="str">
            <v>000$</v>
          </cell>
          <cell r="AT159" t="str">
            <v>000$</v>
          </cell>
          <cell r="AV159" t="str">
            <v>000$</v>
          </cell>
          <cell r="AX159" t="str">
            <v>000$</v>
          </cell>
          <cell r="BC159" t="str">
            <v>000NIS</v>
          </cell>
          <cell r="BE159" t="str">
            <v>000NIS</v>
          </cell>
          <cell r="BG159" t="str">
            <v>000NIS</v>
          </cell>
          <cell r="BI159" t="str">
            <v>000NIS</v>
          </cell>
          <cell r="BX159">
            <v>0</v>
          </cell>
          <cell r="BZ159" t="str">
            <v>000NIS</v>
          </cell>
          <cell r="CB159" t="str">
            <v>000NIS</v>
          </cell>
          <cell r="CD159">
            <v>0</v>
          </cell>
          <cell r="CF159" t="str">
            <v>000NIS</v>
          </cell>
          <cell r="CH159" t="str">
            <v>000NIS</v>
          </cell>
          <cell r="CJ159" t="str">
            <v>000NIS</v>
          </cell>
          <cell r="CL159" t="str">
            <v>000NIS</v>
          </cell>
          <cell r="CN159" t="str">
            <v>000NIS</v>
          </cell>
          <cell r="CP159" t="str">
            <v>000NIS</v>
          </cell>
          <cell r="CR159" t="str">
            <v>000NIS</v>
          </cell>
          <cell r="CT159" t="str">
            <v>000$</v>
          </cell>
          <cell r="CV159" t="str">
            <v>000NIS</v>
          </cell>
          <cell r="CX159" t="str">
            <v>000NIS</v>
          </cell>
          <cell r="FN159">
            <v>0</v>
          </cell>
          <cell r="FS159">
            <v>-928.274</v>
          </cell>
          <cell r="FT159">
            <v>-928.274</v>
          </cell>
          <cell r="FU159">
            <v>928.274</v>
          </cell>
          <cell r="FV159">
            <v>0</v>
          </cell>
          <cell r="FW159" t="str">
            <v>CAPITAL FUND</v>
          </cell>
          <cell r="FX159">
            <v>0</v>
          </cell>
          <cell r="FY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 t="e">
            <v>#DIV/0!</v>
          </cell>
          <cell r="GG159" t="str">
            <v>מדד000</v>
          </cell>
          <cell r="GH159">
            <v>0</v>
          </cell>
        </row>
        <row r="160">
          <cell r="GB160">
            <v>0</v>
          </cell>
          <cell r="GC160">
            <v>0</v>
          </cell>
          <cell r="GD160">
            <v>0</v>
          </cell>
        </row>
        <row r="161">
          <cell r="GB161">
            <v>0</v>
          </cell>
          <cell r="GC161">
            <v>0</v>
          </cell>
          <cell r="GD161">
            <v>0</v>
          </cell>
        </row>
        <row r="162">
          <cell r="GB162">
            <v>0</v>
          </cell>
          <cell r="GC162">
            <v>0</v>
          </cell>
          <cell r="GD162">
            <v>0</v>
          </cell>
        </row>
        <row r="163">
          <cell r="GB163">
            <v>0</v>
          </cell>
          <cell r="GC163">
            <v>0</v>
          </cell>
          <cell r="GD163">
            <v>0</v>
          </cell>
        </row>
        <row r="164">
          <cell r="A164" t="str">
            <v>ACCUMULATED profit</v>
          </cell>
          <cell r="C164">
            <v>-24318.967000000001</v>
          </cell>
          <cell r="E164">
            <v>-18208.287</v>
          </cell>
          <cell r="G164">
            <v>3596.6195138175572</v>
          </cell>
          <cell r="I164">
            <v>-38930.63448618244</v>
          </cell>
          <cell r="M164">
            <v>-243.03250961538447</v>
          </cell>
          <cell r="O164">
            <v>-979.5</v>
          </cell>
          <cell r="Q164">
            <v>-74356.178815384614</v>
          </cell>
          <cell r="S164">
            <v>202.167</v>
          </cell>
          <cell r="U164">
            <v>-74154.011815384612</v>
          </cell>
          <cell r="W164">
            <v>433</v>
          </cell>
          <cell r="X164">
            <v>-432.5</v>
          </cell>
          <cell r="Z164">
            <v>-407.24830769230772</v>
          </cell>
          <cell r="AB164">
            <v>407</v>
          </cell>
          <cell r="AD164">
            <v>-74154.760123076936</v>
          </cell>
          <cell r="AF164">
            <v>-8362.9340000000011</v>
          </cell>
          <cell r="AH164">
            <v>-2329.5149999999999</v>
          </cell>
          <cell r="AJ164">
            <v>-10692.449000000001</v>
          </cell>
          <cell r="AL164">
            <v>-16160.913999999997</v>
          </cell>
          <cell r="AN164">
            <v>16160.611000000001</v>
          </cell>
          <cell r="AP164">
            <v>-10692.751999999997</v>
          </cell>
          <cell r="AR164">
            <v>-1091.8273484162894</v>
          </cell>
          <cell r="AT164">
            <v>-126092.50646729108</v>
          </cell>
          <cell r="AV164">
            <v>87161.863858031677</v>
          </cell>
          <cell r="AX164">
            <v>-38930.642609259361</v>
          </cell>
          <cell r="AZ164" t="str">
            <v>ACCUMULATED profit</v>
          </cell>
          <cell r="BC164">
            <v>2136.7808700000096</v>
          </cell>
          <cell r="BE164">
            <v>-67407.641000000003</v>
          </cell>
          <cell r="BG164">
            <v>15719.503536415281</v>
          </cell>
          <cell r="BI164">
            <v>-49551.356593584715</v>
          </cell>
          <cell r="BM164">
            <v>-1033.9669999999996</v>
          </cell>
          <cell r="BO164">
            <v>-5536.7749999999996</v>
          </cell>
          <cell r="BQ164">
            <v>-186130.535</v>
          </cell>
          <cell r="BS164">
            <v>0</v>
          </cell>
          <cell r="BU164">
            <v>-186130.535</v>
          </cell>
          <cell r="BW164">
            <v>-16458.5</v>
          </cell>
          <cell r="BX164">
            <v>16458.5</v>
          </cell>
          <cell r="BZ164">
            <v>-762.11900000000117</v>
          </cell>
          <cell r="CB164">
            <v>768</v>
          </cell>
          <cell r="CD164">
            <v>-186124.65400000001</v>
          </cell>
          <cell r="CF164">
            <v>-3803.982</v>
          </cell>
          <cell r="CH164">
            <v>-1948.2059999999983</v>
          </cell>
          <cell r="CJ164">
            <v>-5752.1879999999983</v>
          </cell>
          <cell r="CL164">
            <v>-10176</v>
          </cell>
          <cell r="CN164">
            <v>10176.205999999998</v>
          </cell>
          <cell r="CP164">
            <v>-5751.9819999999963</v>
          </cell>
          <cell r="CR164">
            <v>9328.08</v>
          </cell>
          <cell r="CT164">
            <v>-238670.83659358468</v>
          </cell>
          <cell r="CU164">
            <v>0.18199999997159466</v>
          </cell>
          <cell r="CV164">
            <v>189123.75900000002</v>
          </cell>
          <cell r="CX164">
            <v>-49547.077593584647</v>
          </cell>
          <cell r="FC164">
            <v>-94752.620999999999</v>
          </cell>
          <cell r="FD164">
            <v>-67407.860472</v>
          </cell>
          <cell r="FE164">
            <v>22435.880226255285</v>
          </cell>
          <cell r="FF164">
            <v>-139724.60124574471</v>
          </cell>
          <cell r="FG164">
            <v>-1009.8980000000006</v>
          </cell>
          <cell r="FH164">
            <v>-4787</v>
          </cell>
          <cell r="FI164">
            <v>-261042.58099999992</v>
          </cell>
          <cell r="FJ164">
            <v>170</v>
          </cell>
          <cell r="FK164">
            <v>-170</v>
          </cell>
          <cell r="FL164">
            <v>-1403.8139999999994</v>
          </cell>
          <cell r="FM164">
            <v>1404</v>
          </cell>
          <cell r="FN164">
            <v>-261042.39500000002</v>
          </cell>
          <cell r="FO164">
            <v>-45166.071219000005</v>
          </cell>
          <cell r="FP164">
            <v>-68192.262000000002</v>
          </cell>
          <cell r="FQ164">
            <v>68191.595218999995</v>
          </cell>
          <cell r="FR164">
            <v>-45166.738000000012</v>
          </cell>
          <cell r="FS164">
            <v>3145.0630000000001</v>
          </cell>
          <cell r="FT164">
            <v>-448585.56924574461</v>
          </cell>
          <cell r="FU164">
            <v>308861.65149999998</v>
          </cell>
          <cell r="FV164">
            <v>-139723.91774574461</v>
          </cell>
          <cell r="FW164" t="str">
            <v>ACCUMULATED profit</v>
          </cell>
          <cell r="FX164">
            <v>-261042.39500000002</v>
          </cell>
          <cell r="FY164">
            <v>-45166.738000000012</v>
          </cell>
          <cell r="FZ164">
            <v>-0.43684500000381377</v>
          </cell>
          <cell r="GA164">
            <v>-306209.56984499993</v>
          </cell>
          <cell r="GB164">
            <v>-310315.6873480326</v>
          </cell>
          <cell r="GC164">
            <v>-139723.91774574463</v>
          </cell>
          <cell r="GD164">
            <v>-141597.54574678498</v>
          </cell>
          <cell r="GE164">
            <v>120607.73899925532</v>
          </cell>
          <cell r="GF164">
            <v>3.589047300044113</v>
          </cell>
          <cell r="GG164">
            <v>-99017.617549098839</v>
          </cell>
          <cell r="GH164">
            <v>0</v>
          </cell>
        </row>
        <row r="165">
          <cell r="C165">
            <v>-24322.156999999999</v>
          </cell>
          <cell r="E165">
            <v>-18208.287</v>
          </cell>
          <cell r="G165">
            <v>3596.6195138175572</v>
          </cell>
          <cell r="I165">
            <v>-38933.824486182442</v>
          </cell>
          <cell r="M165">
            <v>-97.202461538461392</v>
          </cell>
          <cell r="O165">
            <v>-3479.5</v>
          </cell>
          <cell r="Q165">
            <v>-69135.093815384607</v>
          </cell>
          <cell r="S165">
            <v>202.167</v>
          </cell>
          <cell r="U165">
            <v>-68932.926815384606</v>
          </cell>
          <cell r="W165">
            <v>3535.5</v>
          </cell>
          <cell r="X165">
            <v>-3535</v>
          </cell>
          <cell r="Z165">
            <v>-407.57430769230774</v>
          </cell>
          <cell r="AB165">
            <v>407</v>
          </cell>
          <cell r="AD165">
            <v>-68933.675123076944</v>
          </cell>
          <cell r="AF165">
            <v>-8362.983000000002</v>
          </cell>
          <cell r="AH165">
            <v>-2329.5149999999999</v>
          </cell>
          <cell r="AJ165">
            <v>-10692.498000000001</v>
          </cell>
          <cell r="AL165">
            <v>-16160.913999999997</v>
          </cell>
          <cell r="AN165">
            <v>16160.611000000001</v>
          </cell>
          <cell r="AP165">
            <v>-10692.800999999998</v>
          </cell>
          <cell r="AR165">
            <v>-1092.8623484162895</v>
          </cell>
          <cell r="AT165">
            <v>-123229.86541921415</v>
          </cell>
          <cell r="AV165">
            <v>84296.032809954748</v>
          </cell>
          <cell r="AX165">
            <v>-38933.832609259363</v>
          </cell>
          <cell r="BC165">
            <v>2131.7808700000096</v>
          </cell>
          <cell r="BE165">
            <v>-67407.641000000003</v>
          </cell>
          <cell r="BG165">
            <v>15719.503536415281</v>
          </cell>
          <cell r="BI165">
            <v>-49556.356593584715</v>
          </cell>
          <cell r="BM165">
            <v>-410.67849999999964</v>
          </cell>
          <cell r="BO165">
            <v>-13718.275</v>
          </cell>
          <cell r="BQ165">
            <v>-198518.92199999999</v>
          </cell>
          <cell r="BS165">
            <v>0</v>
          </cell>
          <cell r="BU165">
            <v>-198518.92199999999</v>
          </cell>
          <cell r="BW165">
            <v>-10031</v>
          </cell>
          <cell r="BX165">
            <v>10031</v>
          </cell>
          <cell r="BZ165">
            <v>-763.11900000000117</v>
          </cell>
          <cell r="CB165">
            <v>768</v>
          </cell>
          <cell r="CD165">
            <v>-198514.041</v>
          </cell>
          <cell r="CF165">
            <v>-3804.0819999999999</v>
          </cell>
          <cell r="CH165">
            <v>-1948.2059999999983</v>
          </cell>
          <cell r="CJ165">
            <v>-5752.2879999999986</v>
          </cell>
          <cell r="CL165">
            <v>-10176.1</v>
          </cell>
          <cell r="CN165">
            <v>10176.205999999998</v>
          </cell>
          <cell r="CP165">
            <v>-5752.1819999999962</v>
          </cell>
          <cell r="CR165">
            <v>9326.08</v>
          </cell>
          <cell r="CT165">
            <v>-258625.63509358469</v>
          </cell>
          <cell r="CU165">
            <v>0.18199999997159466</v>
          </cell>
          <cell r="CV165">
            <v>209073.55750000002</v>
          </cell>
          <cell r="CX165">
            <v>-49552.077593584647</v>
          </cell>
          <cell r="FC165">
            <v>-94770.263999999996</v>
          </cell>
          <cell r="FD165">
            <v>-67407.860472</v>
          </cell>
          <cell r="FE165">
            <v>22435.880226255285</v>
          </cell>
          <cell r="FF165">
            <v>-139742.24424574472</v>
          </cell>
          <cell r="FG165">
            <v>-403.24500000000057</v>
          </cell>
          <cell r="FH165">
            <v>-14234.5</v>
          </cell>
          <cell r="FI165">
            <v>-271374.3839999999</v>
          </cell>
          <cell r="FJ165">
            <v>15790.5</v>
          </cell>
          <cell r="FK165">
            <v>-15790.5</v>
          </cell>
          <cell r="FL165">
            <v>-1404.8139999999994</v>
          </cell>
          <cell r="FM165">
            <v>1405</v>
          </cell>
          <cell r="FN165">
            <v>-271374.19800000003</v>
          </cell>
          <cell r="FO165">
            <v>-45166.300219000004</v>
          </cell>
          <cell r="FP165">
            <v>-68192.262000000002</v>
          </cell>
          <cell r="FQ165">
            <v>68191.595218999995</v>
          </cell>
          <cell r="FR165">
            <v>-45166.967000000011</v>
          </cell>
          <cell r="FS165">
            <v>2210.9990000000003</v>
          </cell>
          <cell r="FT165">
            <v>-468710.15524574462</v>
          </cell>
          <cell r="FU165">
            <v>328968.59450000001</v>
          </cell>
          <cell r="FV165">
            <v>-139741.56074574462</v>
          </cell>
          <cell r="FX165">
            <v>-271374.19800000003</v>
          </cell>
          <cell r="FY165">
            <v>-45166.967000000011</v>
          </cell>
          <cell r="FZ165">
            <v>-0.43684500000381377</v>
          </cell>
          <cell r="GA165">
            <v>-316541.60184499994</v>
          </cell>
          <cell r="GB165">
            <v>-320786.26674045593</v>
          </cell>
          <cell r="GC165">
            <v>-139741.56074574465</v>
          </cell>
          <cell r="GD165">
            <v>-141615.4253306094</v>
          </cell>
          <cell r="GE165">
            <v>130922.12799925532</v>
          </cell>
          <cell r="GF165">
            <v>3.5892063889058496</v>
          </cell>
          <cell r="GG165">
            <v>-99034.99703962791</v>
          </cell>
          <cell r="GH165">
            <v>0</v>
          </cell>
        </row>
        <row r="166">
          <cell r="A166" t="str">
            <v>MINORITY INTERESTS</v>
          </cell>
          <cell r="AT166">
            <v>0</v>
          </cell>
          <cell r="AZ166" t="str">
            <v>MINORITY INTERESTS</v>
          </cell>
          <cell r="BX166">
            <v>0</v>
          </cell>
          <cell r="CD166">
            <v>0</v>
          </cell>
          <cell r="CT166">
            <v>0</v>
          </cell>
          <cell r="CU166">
            <v>0</v>
          </cell>
          <cell r="FN166">
            <v>0</v>
          </cell>
          <cell r="FS166">
            <v>0</v>
          </cell>
          <cell r="FW166" t="str">
            <v>MINORITY INTERESTS</v>
          </cell>
          <cell r="FX166">
            <v>0</v>
          </cell>
          <cell r="FY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 t="e">
            <v>#DIV/0!</v>
          </cell>
          <cell r="GH166">
            <v>0</v>
          </cell>
          <cell r="GT166" t="str">
            <v xml:space="preserve">דוח דולר  </v>
          </cell>
        </row>
        <row r="167">
          <cell r="A167" t="str">
            <v>G.C.&amp; CO.</v>
          </cell>
          <cell r="B167">
            <v>0.3</v>
          </cell>
          <cell r="I167">
            <v>0</v>
          </cell>
          <cell r="U167">
            <v>0</v>
          </cell>
          <cell r="AD167">
            <v>0</v>
          </cell>
          <cell r="AJ167">
            <v>0</v>
          </cell>
          <cell r="AP167">
            <v>0</v>
          </cell>
          <cell r="AT167">
            <v>0</v>
          </cell>
          <cell r="AV167">
            <v>2614.2529999999997</v>
          </cell>
          <cell r="AX167">
            <v>2614.2529999999997</v>
          </cell>
          <cell r="AZ167" t="str">
            <v>G.C.&amp; CO.</v>
          </cell>
          <cell r="BA167">
            <v>0.3</v>
          </cell>
          <cell r="BI167">
            <v>0</v>
          </cell>
          <cell r="BU167">
            <v>0</v>
          </cell>
          <cell r="BX167">
            <v>0</v>
          </cell>
          <cell r="CD167">
            <v>0</v>
          </cell>
          <cell r="CJ167">
            <v>0</v>
          </cell>
          <cell r="CP167">
            <v>0</v>
          </cell>
          <cell r="CT167">
            <v>0</v>
          </cell>
          <cell r="CU167">
            <v>0</v>
          </cell>
          <cell r="CV167">
            <v>-299.11399999999776</v>
          </cell>
          <cell r="CX167">
            <v>-299.11399999999776</v>
          </cell>
          <cell r="FN167">
            <v>0</v>
          </cell>
          <cell r="FO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848.51299999999901</v>
          </cell>
          <cell r="FV167">
            <v>848.51299999999901</v>
          </cell>
          <cell r="FW167" t="str">
            <v>G.C.&amp; CO.</v>
          </cell>
          <cell r="FX167">
            <v>0</v>
          </cell>
          <cell r="FY167">
            <v>0</v>
          </cell>
          <cell r="GA167">
            <v>0</v>
          </cell>
          <cell r="GB167">
            <v>0</v>
          </cell>
          <cell r="GC167">
            <v>848.51299999999901</v>
          </cell>
          <cell r="GD167">
            <v>859.89113583884443</v>
          </cell>
          <cell r="GE167">
            <v>848.51299999999901</v>
          </cell>
          <cell r="GF167">
            <v>0.32457187579013935</v>
          </cell>
          <cell r="GG167">
            <v>7518.2845652531132</v>
          </cell>
          <cell r="GH167">
            <v>0</v>
          </cell>
        </row>
        <row r="168">
          <cell r="A168" t="str">
            <v>accum.profit</v>
          </cell>
          <cell r="I168">
            <v>0</v>
          </cell>
          <cell r="U168">
            <v>0</v>
          </cell>
          <cell r="AD168">
            <v>0</v>
          </cell>
          <cell r="AJ168">
            <v>0</v>
          </cell>
          <cell r="AP168">
            <v>0</v>
          </cell>
          <cell r="AT168">
            <v>0</v>
          </cell>
          <cell r="AV168">
            <v>-14500.133999999998</v>
          </cell>
          <cell r="AX168">
            <v>-14500.133999999998</v>
          </cell>
          <cell r="AZ168" t="str">
            <v>accum.profit</v>
          </cell>
          <cell r="BI168">
            <v>0</v>
          </cell>
          <cell r="BU168">
            <v>0</v>
          </cell>
          <cell r="BX168">
            <v>0</v>
          </cell>
          <cell r="CD168">
            <v>0</v>
          </cell>
          <cell r="CJ168">
            <v>0</v>
          </cell>
          <cell r="CP168">
            <v>0</v>
          </cell>
          <cell r="CT168">
            <v>0</v>
          </cell>
          <cell r="CU168">
            <v>0</v>
          </cell>
          <cell r="CV168">
            <v>-42798.372000000003</v>
          </cell>
          <cell r="CX168">
            <v>-42798.372000000003</v>
          </cell>
          <cell r="FN168">
            <v>0</v>
          </cell>
          <cell r="FO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-58934.150097975158</v>
          </cell>
          <cell r="FV168">
            <v>-58934.150097975158</v>
          </cell>
          <cell r="FW168" t="str">
            <v>accum.profit</v>
          </cell>
          <cell r="FX168">
            <v>0</v>
          </cell>
          <cell r="FY168">
            <v>0</v>
          </cell>
          <cell r="GA168">
            <v>0</v>
          </cell>
          <cell r="GB168">
            <v>0</v>
          </cell>
          <cell r="GC168">
            <v>-58934.150097975158</v>
          </cell>
          <cell r="GD168">
            <v>-59724.427636871631</v>
          </cell>
          <cell r="GE168">
            <v>-58934.150097975158</v>
          </cell>
          <cell r="GF168">
            <v>4.0643865841498545</v>
          </cell>
          <cell r="GG168">
            <v>-36481.900686982939</v>
          </cell>
          <cell r="GH168">
            <v>0</v>
          </cell>
        </row>
        <row r="169">
          <cell r="A169" t="str">
            <v>per.results'</v>
          </cell>
          <cell r="I169">
            <v>0</v>
          </cell>
          <cell r="U169">
            <v>0</v>
          </cell>
          <cell r="AD169">
            <v>0</v>
          </cell>
          <cell r="AJ169">
            <v>0</v>
          </cell>
          <cell r="AP169">
            <v>0</v>
          </cell>
          <cell r="AT169">
            <v>0</v>
          </cell>
          <cell r="AV169">
            <v>-7746</v>
          </cell>
          <cell r="AX169">
            <v>-7746</v>
          </cell>
          <cell r="AZ169" t="str">
            <v>per.results'</v>
          </cell>
          <cell r="BI169">
            <v>0</v>
          </cell>
          <cell r="BU169">
            <v>0</v>
          </cell>
          <cell r="BX169">
            <v>0</v>
          </cell>
          <cell r="CD169">
            <v>0</v>
          </cell>
          <cell r="CJ169">
            <v>0</v>
          </cell>
          <cell r="CP169">
            <v>0</v>
          </cell>
          <cell r="CT169">
            <v>0</v>
          </cell>
          <cell r="CU169">
            <v>0</v>
          </cell>
          <cell r="CV169">
            <v>-13039</v>
          </cell>
          <cell r="CX169">
            <v>-13039</v>
          </cell>
          <cell r="FN169">
            <v>0</v>
          </cell>
          <cell r="FO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-19376.33429999998</v>
          </cell>
          <cell r="FV169">
            <v>-19376.33429999998</v>
          </cell>
          <cell r="FW169" t="str">
            <v>per.results'</v>
          </cell>
          <cell r="FX169">
            <v>0</v>
          </cell>
          <cell r="FY169">
            <v>0</v>
          </cell>
          <cell r="GA169">
            <v>0</v>
          </cell>
          <cell r="GB169">
            <v>0</v>
          </cell>
          <cell r="GC169">
            <v>-19376.33429999998</v>
          </cell>
          <cell r="GD169">
            <v>-19636.161272272981</v>
          </cell>
          <cell r="GE169">
            <v>-19376.33429999998</v>
          </cell>
          <cell r="GF169">
            <v>2.5014632455460859</v>
          </cell>
          <cell r="GG169">
            <v>-22461.670949802468</v>
          </cell>
          <cell r="GH169">
            <v>0</v>
          </cell>
        </row>
        <row r="170">
          <cell r="A170" t="str">
            <v>s. IEDIOT accum.profit</v>
          </cell>
          <cell r="AT170">
            <v>0</v>
          </cell>
          <cell r="AV170">
            <v>-735</v>
          </cell>
          <cell r="AX170">
            <v>-735</v>
          </cell>
          <cell r="AZ170" t="str">
            <v>s. IEDIOT accum.profit</v>
          </cell>
          <cell r="BI170">
            <v>0</v>
          </cell>
          <cell r="BU170">
            <v>0</v>
          </cell>
          <cell r="BX170">
            <v>0</v>
          </cell>
          <cell r="CD170">
            <v>0</v>
          </cell>
          <cell r="CJ170">
            <v>0</v>
          </cell>
          <cell r="CP170">
            <v>0</v>
          </cell>
          <cell r="CT170">
            <v>0</v>
          </cell>
          <cell r="CU170">
            <v>0</v>
          </cell>
          <cell r="CV170">
            <v>-2458.9899999999998</v>
          </cell>
          <cell r="CX170">
            <v>-2458.9899999999998</v>
          </cell>
          <cell r="FN170">
            <v>0</v>
          </cell>
          <cell r="FO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-2791.5806662312216</v>
          </cell>
          <cell r="FV170">
            <v>-2791.5806662312216</v>
          </cell>
          <cell r="FW170" t="str">
            <v>s. IEDIOT accum.profit</v>
          </cell>
          <cell r="FX170">
            <v>0</v>
          </cell>
          <cell r="FY170">
            <v>0</v>
          </cell>
          <cell r="GA170">
            <v>0</v>
          </cell>
          <cell r="GB170">
            <v>0</v>
          </cell>
          <cell r="GC170">
            <v>-2791.5806662312216</v>
          </cell>
          <cell r="GD170">
            <v>-2829.0143696930108</v>
          </cell>
          <cell r="GE170">
            <v>-2791.5806662312216</v>
          </cell>
          <cell r="GF170">
            <v>3.7980689336479205</v>
          </cell>
          <cell r="GG170">
            <v>-1851.2641509433965</v>
          </cell>
          <cell r="GH170">
            <v>0</v>
          </cell>
        </row>
        <row r="171">
          <cell r="A171" t="str">
            <v>s. IEDIOT per.results'</v>
          </cell>
          <cell r="AT171">
            <v>0</v>
          </cell>
          <cell r="AV171">
            <v>-245</v>
          </cell>
          <cell r="AX171">
            <v>-245</v>
          </cell>
          <cell r="AZ171" t="str">
            <v>s. IEDIOT per.results'</v>
          </cell>
          <cell r="BI171">
            <v>0</v>
          </cell>
          <cell r="BU171">
            <v>0</v>
          </cell>
          <cell r="BX171">
            <v>0</v>
          </cell>
          <cell r="CD171">
            <v>0</v>
          </cell>
          <cell r="CJ171">
            <v>0</v>
          </cell>
          <cell r="CP171">
            <v>0</v>
          </cell>
          <cell r="CT171">
            <v>0</v>
          </cell>
          <cell r="CU171">
            <v>0</v>
          </cell>
          <cell r="CV171">
            <v>-1019.2</v>
          </cell>
          <cell r="CX171">
            <v>-1019.2</v>
          </cell>
          <cell r="FN171">
            <v>0</v>
          </cell>
          <cell r="FO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-1019.2</v>
          </cell>
          <cell r="FV171">
            <v>-1019.2</v>
          </cell>
          <cell r="FW171" t="str">
            <v>s. IEDIOT per.results'</v>
          </cell>
          <cell r="FX171">
            <v>0</v>
          </cell>
          <cell r="FY171">
            <v>0</v>
          </cell>
          <cell r="GA171">
            <v>0</v>
          </cell>
          <cell r="GB171">
            <v>0</v>
          </cell>
          <cell r="GC171">
            <v>-1019.2</v>
          </cell>
          <cell r="GD171">
            <v>-1032.8669633193024</v>
          </cell>
          <cell r="GE171">
            <v>-1019.2</v>
          </cell>
          <cell r="GF171">
            <v>4.16</v>
          </cell>
          <cell r="GG171">
            <v>-940.66492488569577</v>
          </cell>
          <cell r="GH171">
            <v>0</v>
          </cell>
        </row>
        <row r="172">
          <cell r="B172" t="str">
            <v xml:space="preserve">total </v>
          </cell>
          <cell r="C172">
            <v>0</v>
          </cell>
          <cell r="E172">
            <v>0</v>
          </cell>
          <cell r="G172">
            <v>0</v>
          </cell>
          <cell r="I172">
            <v>0</v>
          </cell>
          <cell r="O172">
            <v>0</v>
          </cell>
          <cell r="Q172">
            <v>0</v>
          </cell>
          <cell r="S172">
            <v>0</v>
          </cell>
          <cell r="U172">
            <v>0</v>
          </cell>
          <cell r="Z172">
            <v>0</v>
          </cell>
          <cell r="AB172">
            <v>0</v>
          </cell>
          <cell r="AD172">
            <v>0</v>
          </cell>
          <cell r="AF172">
            <v>0</v>
          </cell>
          <cell r="AH172">
            <v>0</v>
          </cell>
          <cell r="AJ172">
            <v>0</v>
          </cell>
          <cell r="AL172">
            <v>0</v>
          </cell>
          <cell r="AN172">
            <v>0</v>
          </cell>
          <cell r="AP172">
            <v>0</v>
          </cell>
          <cell r="AR172">
            <v>0</v>
          </cell>
          <cell r="AT172">
            <v>0</v>
          </cell>
          <cell r="AV172">
            <v>-20611.880999999998</v>
          </cell>
          <cell r="AX172">
            <v>-20611.880999999998</v>
          </cell>
          <cell r="BA172" t="str">
            <v xml:space="preserve">total </v>
          </cell>
          <cell r="BC172">
            <v>0</v>
          </cell>
          <cell r="BE172">
            <v>0</v>
          </cell>
          <cell r="BG172">
            <v>0</v>
          </cell>
          <cell r="BI172">
            <v>0</v>
          </cell>
          <cell r="BO172">
            <v>0</v>
          </cell>
          <cell r="BQ172">
            <v>0</v>
          </cell>
          <cell r="BS172">
            <v>0</v>
          </cell>
          <cell r="BU172">
            <v>0</v>
          </cell>
          <cell r="BW172">
            <v>0</v>
          </cell>
          <cell r="BX172">
            <v>0</v>
          </cell>
          <cell r="BZ172">
            <v>0</v>
          </cell>
          <cell r="CB172">
            <v>0</v>
          </cell>
          <cell r="CD172">
            <v>0</v>
          </cell>
          <cell r="CF172">
            <v>0</v>
          </cell>
          <cell r="CH172">
            <v>0</v>
          </cell>
          <cell r="CJ172">
            <v>0</v>
          </cell>
          <cell r="CL172">
            <v>0</v>
          </cell>
          <cell r="CN172">
            <v>0</v>
          </cell>
          <cell r="CP172">
            <v>0</v>
          </cell>
          <cell r="CR172">
            <v>0</v>
          </cell>
          <cell r="CT172">
            <v>0</v>
          </cell>
          <cell r="CU172">
            <v>0</v>
          </cell>
          <cell r="CV172">
            <v>-59614.675999999999</v>
          </cell>
          <cell r="CX172">
            <v>-59614.675999999999</v>
          </cell>
          <cell r="FD172">
            <v>0</v>
          </cell>
          <cell r="FE172">
            <v>0</v>
          </cell>
          <cell r="FI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-81272.752064206361</v>
          </cell>
          <cell r="FV172">
            <v>-81272.752064206361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-81272.752064206361</v>
          </cell>
          <cell r="GD172">
            <v>-82362.579106318095</v>
          </cell>
          <cell r="GE172">
            <v>-81272.752064206361</v>
          </cell>
          <cell r="GF172">
            <v>3.9430051077922665</v>
          </cell>
          <cell r="GG172">
            <v>-54217.216147361389</v>
          </cell>
          <cell r="GH172">
            <v>0</v>
          </cell>
        </row>
        <row r="173">
          <cell r="A173" t="str">
            <v>MERCAZ</v>
          </cell>
          <cell r="B173">
            <v>0.3</v>
          </cell>
          <cell r="AD173">
            <v>0</v>
          </cell>
          <cell r="AJ173">
            <v>0</v>
          </cell>
          <cell r="AP173">
            <v>0</v>
          </cell>
          <cell r="AT173">
            <v>0</v>
          </cell>
          <cell r="AV173">
            <v>0</v>
          </cell>
          <cell r="AX173">
            <v>0</v>
          </cell>
          <cell r="AZ173" t="str">
            <v>MERCAZ</v>
          </cell>
          <cell r="BA173">
            <v>0.3</v>
          </cell>
          <cell r="BX173">
            <v>0</v>
          </cell>
          <cell r="CD173">
            <v>0</v>
          </cell>
          <cell r="CJ173">
            <v>0</v>
          </cell>
          <cell r="CP173">
            <v>0</v>
          </cell>
          <cell r="CT173">
            <v>0</v>
          </cell>
          <cell r="CU173">
            <v>0</v>
          </cell>
          <cell r="CV173">
            <v>-0.6</v>
          </cell>
          <cell r="CX173">
            <v>-0.6</v>
          </cell>
          <cell r="FO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-280.21920000000006</v>
          </cell>
          <cell r="FV173">
            <v>-280.21920000000006</v>
          </cell>
          <cell r="FW173" t="str">
            <v>MERCAZ</v>
          </cell>
          <cell r="FX173">
            <v>0</v>
          </cell>
          <cell r="FY173">
            <v>0</v>
          </cell>
          <cell r="GA173">
            <v>0</v>
          </cell>
          <cell r="GB173">
            <v>0</v>
          </cell>
          <cell r="GC173">
            <v>-280.21920000000006</v>
          </cell>
          <cell r="GD173">
            <v>-283.97679961515337</v>
          </cell>
          <cell r="GE173">
            <v>-280.21920000000006</v>
          </cell>
          <cell r="GF173" t="e">
            <v>#DIV/0!</v>
          </cell>
          <cell r="GG173">
            <v>-280.21888503528623</v>
          </cell>
          <cell r="GH173">
            <v>0</v>
          </cell>
        </row>
        <row r="174">
          <cell r="A174" t="str">
            <v>accum.loss</v>
          </cell>
          <cell r="AD174">
            <v>0</v>
          </cell>
          <cell r="AJ174">
            <v>0</v>
          </cell>
          <cell r="AP174">
            <v>0</v>
          </cell>
          <cell r="AT174">
            <v>0</v>
          </cell>
          <cell r="AV174">
            <v>106.13865158371038</v>
          </cell>
          <cell r="AX174">
            <v>106.13865158371038</v>
          </cell>
          <cell r="AZ174" t="str">
            <v>accum.loss</v>
          </cell>
          <cell r="BX174">
            <v>0</v>
          </cell>
          <cell r="CD174">
            <v>0</v>
          </cell>
          <cell r="CJ174">
            <v>0</v>
          </cell>
          <cell r="CP174">
            <v>0</v>
          </cell>
          <cell r="CT174">
            <v>0</v>
          </cell>
          <cell r="CU174">
            <v>0</v>
          </cell>
          <cell r="CV174">
            <v>854.09899999999971</v>
          </cell>
          <cell r="CX174">
            <v>854.09899999999971</v>
          </cell>
          <cell r="FN174">
            <v>0</v>
          </cell>
          <cell r="FO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901.14064598301775</v>
          </cell>
          <cell r="FV174">
            <v>901.14064598301775</v>
          </cell>
          <cell r="FW174" t="str">
            <v>accum.loss</v>
          </cell>
          <cell r="FX174">
            <v>0</v>
          </cell>
          <cell r="FY174">
            <v>0</v>
          </cell>
          <cell r="GA174">
            <v>0</v>
          </cell>
          <cell r="GB174">
            <v>0</v>
          </cell>
          <cell r="GC174">
            <v>901.14064598301775</v>
          </cell>
          <cell r="GD174">
            <v>913.22449228814173</v>
          </cell>
          <cell r="GE174">
            <v>901.14064598301775</v>
          </cell>
          <cell r="GF174">
            <v>8.4902213523251522</v>
          </cell>
          <cell r="GG174">
            <v>225.33900013769136</v>
          </cell>
          <cell r="GH174">
            <v>0</v>
          </cell>
        </row>
        <row r="175">
          <cell r="A175" t="str">
            <v>per.results'</v>
          </cell>
          <cell r="AD175">
            <v>0</v>
          </cell>
          <cell r="AJ175">
            <v>0</v>
          </cell>
          <cell r="AP175">
            <v>0</v>
          </cell>
          <cell r="AT175">
            <v>0</v>
          </cell>
          <cell r="AV175">
            <v>-434</v>
          </cell>
          <cell r="AX175">
            <v>-434</v>
          </cell>
          <cell r="AZ175" t="str">
            <v>per.results'</v>
          </cell>
          <cell r="BX175">
            <v>0</v>
          </cell>
          <cell r="CD175">
            <v>0</v>
          </cell>
          <cell r="CJ175">
            <v>0</v>
          </cell>
          <cell r="CP175">
            <v>0</v>
          </cell>
          <cell r="CT175">
            <v>0</v>
          </cell>
          <cell r="CU175">
            <v>0</v>
          </cell>
          <cell r="CV175">
            <v>1944.7980000000002</v>
          </cell>
          <cell r="CX175">
            <v>1944.7980000000002</v>
          </cell>
          <cell r="FN175">
            <v>0</v>
          </cell>
          <cell r="FO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42.30119999999998</v>
          </cell>
          <cell r="FV175">
            <v>42.30119999999998</v>
          </cell>
          <cell r="FW175" t="str">
            <v>per.results'</v>
          </cell>
          <cell r="FX175">
            <v>0</v>
          </cell>
          <cell r="FY175">
            <v>0</v>
          </cell>
          <cell r="GA175">
            <v>0</v>
          </cell>
          <cell r="GB175">
            <v>0</v>
          </cell>
          <cell r="GC175">
            <v>42.30119999999998</v>
          </cell>
          <cell r="GD175">
            <v>42.868437979554997</v>
          </cell>
          <cell r="GE175">
            <v>42.30119999999998</v>
          </cell>
          <cell r="GF175">
            <v>-9.7468202764976919E-2</v>
          </cell>
          <cell r="GG175">
            <v>676.67915349444809</v>
          </cell>
          <cell r="GH175">
            <v>0</v>
          </cell>
        </row>
        <row r="176">
          <cell r="B176" t="str">
            <v xml:space="preserve">total </v>
          </cell>
          <cell r="C176">
            <v>0</v>
          </cell>
          <cell r="E176">
            <v>0</v>
          </cell>
          <cell r="G176">
            <v>0</v>
          </cell>
          <cell r="I176">
            <v>0</v>
          </cell>
          <cell r="Q176">
            <v>0</v>
          </cell>
          <cell r="S176">
            <v>0</v>
          </cell>
          <cell r="U176">
            <v>0</v>
          </cell>
          <cell r="Z176">
            <v>0</v>
          </cell>
          <cell r="AB176">
            <v>0</v>
          </cell>
          <cell r="AD176">
            <v>0</v>
          </cell>
          <cell r="AF176">
            <v>0</v>
          </cell>
          <cell r="AH176">
            <v>0</v>
          </cell>
          <cell r="AJ176">
            <v>0</v>
          </cell>
          <cell r="AL176">
            <v>0</v>
          </cell>
          <cell r="AN176">
            <v>0</v>
          </cell>
          <cell r="AP176">
            <v>0</v>
          </cell>
          <cell r="AR176">
            <v>0</v>
          </cell>
          <cell r="AT176">
            <v>0</v>
          </cell>
          <cell r="AV176">
            <v>-327.86134841628962</v>
          </cell>
          <cell r="AX176">
            <v>-327.86134841628962</v>
          </cell>
          <cell r="BA176" t="str">
            <v xml:space="preserve">total </v>
          </cell>
          <cell r="BC176">
            <v>0</v>
          </cell>
          <cell r="BE176">
            <v>0</v>
          </cell>
          <cell r="BG176">
            <v>0</v>
          </cell>
          <cell r="BI176">
            <v>0</v>
          </cell>
          <cell r="BQ176">
            <v>0</v>
          </cell>
          <cell r="BS176">
            <v>0</v>
          </cell>
          <cell r="BU176">
            <v>0</v>
          </cell>
          <cell r="BX176">
            <v>0</v>
          </cell>
          <cell r="BZ176">
            <v>0</v>
          </cell>
          <cell r="CB176">
            <v>0</v>
          </cell>
          <cell r="CD176">
            <v>0</v>
          </cell>
          <cell r="CF176">
            <v>0</v>
          </cell>
          <cell r="CH176">
            <v>0</v>
          </cell>
          <cell r="CJ176">
            <v>0</v>
          </cell>
          <cell r="CL176">
            <v>0</v>
          </cell>
          <cell r="CN176">
            <v>0</v>
          </cell>
          <cell r="CP176">
            <v>0</v>
          </cell>
          <cell r="CR176">
            <v>0</v>
          </cell>
          <cell r="CT176">
            <v>0</v>
          </cell>
          <cell r="CU176">
            <v>0</v>
          </cell>
          <cell r="CV176">
            <v>2798.297</v>
          </cell>
          <cell r="CX176">
            <v>2798.297</v>
          </cell>
          <cell r="FD176">
            <v>0</v>
          </cell>
          <cell r="FE176">
            <v>0</v>
          </cell>
          <cell r="FI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663.22264598301774</v>
          </cell>
          <cell r="FV176">
            <v>663.22264598301774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663.22264598301774</v>
          </cell>
          <cell r="GD176">
            <v>672.11613065254335</v>
          </cell>
          <cell r="GE176">
            <v>663.22264598301774</v>
          </cell>
          <cell r="GF176">
            <v>-2.0228753684649514</v>
          </cell>
          <cell r="GG176">
            <v>621.79926859685338</v>
          </cell>
          <cell r="GH176">
            <v>0</v>
          </cell>
        </row>
        <row r="177">
          <cell r="A177" t="str">
            <v>S.S.C.</v>
          </cell>
          <cell r="B177">
            <v>0.3</v>
          </cell>
          <cell r="AD177">
            <v>0</v>
          </cell>
          <cell r="AJ177">
            <v>0</v>
          </cell>
          <cell r="AP177">
            <v>0</v>
          </cell>
          <cell r="AT177">
            <v>0</v>
          </cell>
          <cell r="AV177">
            <v>1478</v>
          </cell>
          <cell r="AX177">
            <v>1478</v>
          </cell>
          <cell r="AZ177" t="str">
            <v>S.S.C.</v>
          </cell>
          <cell r="BA177">
            <v>0.3</v>
          </cell>
          <cell r="BX177">
            <v>0</v>
          </cell>
          <cell r="CD177">
            <v>0</v>
          </cell>
          <cell r="CJ177">
            <v>0</v>
          </cell>
          <cell r="CP177">
            <v>0</v>
          </cell>
          <cell r="CT177">
            <v>0</v>
          </cell>
          <cell r="CU177">
            <v>0</v>
          </cell>
          <cell r="CV177">
            <v>6171.54</v>
          </cell>
          <cell r="CX177">
            <v>6171.54</v>
          </cell>
          <cell r="FO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6171.5313000000015</v>
          </cell>
          <cell r="FV177">
            <v>6171.5313000000015</v>
          </cell>
          <cell r="FW177" t="str">
            <v>S.S.C.</v>
          </cell>
          <cell r="FX177">
            <v>0</v>
          </cell>
          <cell r="FY177">
            <v>0</v>
          </cell>
          <cell r="GA177">
            <v>0</v>
          </cell>
          <cell r="GB177">
            <v>0</v>
          </cell>
          <cell r="GC177">
            <v>6171.5313000000015</v>
          </cell>
          <cell r="GD177">
            <v>6254.2884545339766</v>
          </cell>
          <cell r="GE177">
            <v>6171.5313000000015</v>
          </cell>
          <cell r="GF177">
            <v>4.1755962787550756</v>
          </cell>
          <cell r="GG177">
            <v>2417.9216198563036</v>
          </cell>
          <cell r="GH177">
            <v>0</v>
          </cell>
        </row>
        <row r="178">
          <cell r="A178" t="str">
            <v>accum.loss</v>
          </cell>
          <cell r="AD178">
            <v>0</v>
          </cell>
          <cell r="AJ178">
            <v>0</v>
          </cell>
          <cell r="AN178">
            <v>0</v>
          </cell>
          <cell r="AP178">
            <v>0</v>
          </cell>
          <cell r="AT178">
            <v>0</v>
          </cell>
          <cell r="AV178">
            <v>-2514.8230000000003</v>
          </cell>
          <cell r="AX178">
            <v>-2514.8230000000003</v>
          </cell>
          <cell r="AZ178" t="str">
            <v>accum.loss</v>
          </cell>
          <cell r="BX178">
            <v>0</v>
          </cell>
          <cell r="CD178">
            <v>0</v>
          </cell>
          <cell r="CJ178">
            <v>0</v>
          </cell>
          <cell r="CP178">
            <v>0</v>
          </cell>
          <cell r="CT178">
            <v>0</v>
          </cell>
          <cell r="CU178">
            <v>0</v>
          </cell>
          <cell r="CV178">
            <v>-1211.5911000000003</v>
          </cell>
          <cell r="CX178">
            <v>-1211.5911000000003</v>
          </cell>
          <cell r="FN178">
            <v>0</v>
          </cell>
          <cell r="FO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-12442.186800000001</v>
          </cell>
          <cell r="FV178">
            <v>-12442.186800000001</v>
          </cell>
          <cell r="FW178" t="str">
            <v>accum.loss</v>
          </cell>
          <cell r="FX178">
            <v>0</v>
          </cell>
          <cell r="FY178">
            <v>0</v>
          </cell>
          <cell r="GA178">
            <v>0</v>
          </cell>
          <cell r="GB178">
            <v>0</v>
          </cell>
          <cell r="GC178">
            <v>-12442.186800000001</v>
          </cell>
          <cell r="GD178">
            <v>-12609.030315117257</v>
          </cell>
          <cell r="GE178">
            <v>-12442.186800000001</v>
          </cell>
          <cell r="GF178">
            <v>4.9475397672122448</v>
          </cell>
          <cell r="GG178">
            <v>-8884.0182037544473</v>
          </cell>
          <cell r="GH178">
            <v>0</v>
          </cell>
        </row>
        <row r="179">
          <cell r="A179" t="str">
            <v>per.results'</v>
          </cell>
          <cell r="AD179">
            <v>0</v>
          </cell>
          <cell r="AJ179">
            <v>0</v>
          </cell>
          <cell r="AP179">
            <v>0</v>
          </cell>
          <cell r="AT179">
            <v>0</v>
          </cell>
          <cell r="AV179">
            <v>-2171</v>
          </cell>
          <cell r="AX179">
            <v>-2171</v>
          </cell>
          <cell r="AZ179" t="str">
            <v>per.results'</v>
          </cell>
          <cell r="BX179">
            <v>0</v>
          </cell>
          <cell r="CD179">
            <v>0</v>
          </cell>
          <cell r="CJ179">
            <v>0</v>
          </cell>
          <cell r="CP179">
            <v>0</v>
          </cell>
          <cell r="CT179">
            <v>0</v>
          </cell>
          <cell r="CU179">
            <v>0</v>
          </cell>
          <cell r="CV179">
            <v>-6685.6035000000002</v>
          </cell>
          <cell r="CX179">
            <v>-6685.6035000000002</v>
          </cell>
          <cell r="FN179">
            <v>0</v>
          </cell>
          <cell r="FO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-7279.2345657000005</v>
          </cell>
          <cell r="FV179">
            <v>-7279.2345657000005</v>
          </cell>
          <cell r="FW179" t="str">
            <v>per.results'</v>
          </cell>
          <cell r="FX179">
            <v>0</v>
          </cell>
          <cell r="FY179">
            <v>0</v>
          </cell>
          <cell r="GA179">
            <v>0</v>
          </cell>
          <cell r="GB179">
            <v>0</v>
          </cell>
          <cell r="GC179">
            <v>-7279.2345657000005</v>
          </cell>
          <cell r="GD179">
            <v>-7376.8454681745106</v>
          </cell>
          <cell r="GE179">
            <v>-7279.2345657000005</v>
          </cell>
          <cell r="GF179">
            <v>3.3529408409488717</v>
          </cell>
          <cell r="GG179">
            <v>-5974.7429784454607</v>
          </cell>
          <cell r="GH179">
            <v>0</v>
          </cell>
        </row>
        <row r="180">
          <cell r="B180" t="str">
            <v xml:space="preserve">total 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Q180">
            <v>0</v>
          </cell>
          <cell r="S180">
            <v>0</v>
          </cell>
          <cell r="U180">
            <v>0</v>
          </cell>
          <cell r="Z180">
            <v>0</v>
          </cell>
          <cell r="AB180">
            <v>0</v>
          </cell>
          <cell r="AD180">
            <v>0</v>
          </cell>
          <cell r="AF180">
            <v>0</v>
          </cell>
          <cell r="AH180">
            <v>0</v>
          </cell>
          <cell r="AJ180">
            <v>0</v>
          </cell>
          <cell r="AL180">
            <v>0</v>
          </cell>
          <cell r="AN180">
            <v>0</v>
          </cell>
          <cell r="AP180">
            <v>0</v>
          </cell>
          <cell r="AR180">
            <v>0</v>
          </cell>
          <cell r="AT180">
            <v>0</v>
          </cell>
          <cell r="AV180">
            <v>-3207.8230000000003</v>
          </cell>
          <cell r="AX180">
            <v>-3207.8230000000003</v>
          </cell>
          <cell r="BA180" t="str">
            <v xml:space="preserve">total </v>
          </cell>
          <cell r="BC180">
            <v>0</v>
          </cell>
          <cell r="BE180">
            <v>0</v>
          </cell>
          <cell r="BG180">
            <v>0</v>
          </cell>
          <cell r="BI180">
            <v>0</v>
          </cell>
          <cell r="BQ180">
            <v>0</v>
          </cell>
          <cell r="BS180">
            <v>0</v>
          </cell>
          <cell r="BU180">
            <v>0</v>
          </cell>
          <cell r="BX180">
            <v>0</v>
          </cell>
          <cell r="BZ180">
            <v>0</v>
          </cell>
          <cell r="CB180">
            <v>0</v>
          </cell>
          <cell r="CD180">
            <v>0</v>
          </cell>
          <cell r="CF180">
            <v>0</v>
          </cell>
          <cell r="CH180">
            <v>0</v>
          </cell>
          <cell r="CJ180">
            <v>0</v>
          </cell>
          <cell r="CL180">
            <v>0</v>
          </cell>
          <cell r="CN180">
            <v>0</v>
          </cell>
          <cell r="CP180">
            <v>0</v>
          </cell>
          <cell r="CR180">
            <v>0</v>
          </cell>
          <cell r="CT180">
            <v>0</v>
          </cell>
          <cell r="CU180">
            <v>0</v>
          </cell>
          <cell r="CV180">
            <v>-1725.6545999999998</v>
          </cell>
          <cell r="CX180">
            <v>-1725.6545999999998</v>
          </cell>
          <cell r="FD180">
            <v>0</v>
          </cell>
          <cell r="FE180">
            <v>0</v>
          </cell>
          <cell r="FI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-13549.890065700001</v>
          </cell>
          <cell r="FV180">
            <v>-13549.890065700001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-13549.890065700001</v>
          </cell>
          <cell r="GD180">
            <v>-13731.587328757792</v>
          </cell>
          <cell r="GE180">
            <v>-13549.890065700001</v>
          </cell>
          <cell r="GF180">
            <v>4.2240142506927594</v>
          </cell>
          <cell r="GG180">
            <v>-12440.839562343603</v>
          </cell>
          <cell r="GH180">
            <v>0</v>
          </cell>
        </row>
        <row r="181">
          <cell r="A181" t="str">
            <v>EDOM</v>
          </cell>
          <cell r="B181">
            <v>0.3</v>
          </cell>
          <cell r="AB181">
            <v>-9.8000000000000004E-2</v>
          </cell>
          <cell r="AD181">
            <v>-9.8000000000000004E-2</v>
          </cell>
          <cell r="AT181">
            <v>-9.8000000000000004E-2</v>
          </cell>
          <cell r="AX181">
            <v>-9.8000000000000004E-2</v>
          </cell>
          <cell r="AZ181" t="str">
            <v>EDOM</v>
          </cell>
          <cell r="BA181">
            <v>0.3</v>
          </cell>
          <cell r="BX181">
            <v>0</v>
          </cell>
          <cell r="CB181">
            <v>-0.3</v>
          </cell>
          <cell r="CD181">
            <v>-0.3</v>
          </cell>
          <cell r="CT181">
            <v>-0.3</v>
          </cell>
          <cell r="CU181">
            <v>0</v>
          </cell>
          <cell r="CX181">
            <v>-0.3</v>
          </cell>
          <cell r="FM181">
            <v>0.7</v>
          </cell>
          <cell r="FN181">
            <v>0.7</v>
          </cell>
          <cell r="FS181">
            <v>0</v>
          </cell>
          <cell r="FT181">
            <v>0.7</v>
          </cell>
          <cell r="FV181">
            <v>0.7</v>
          </cell>
          <cell r="FW181" t="str">
            <v>EDOM</v>
          </cell>
          <cell r="FX181">
            <v>0.7</v>
          </cell>
          <cell r="FY181">
            <v>0</v>
          </cell>
          <cell r="GA181">
            <v>0.7</v>
          </cell>
          <cell r="GB181">
            <v>0.70938665063138895</v>
          </cell>
          <cell r="GC181">
            <v>0.7</v>
          </cell>
          <cell r="GD181">
            <v>0.70938665063138895</v>
          </cell>
          <cell r="GE181">
            <v>0</v>
          </cell>
          <cell r="GF181">
            <v>-7.1428571428571423</v>
          </cell>
          <cell r="GG181">
            <v>-0.34476564337034621</v>
          </cell>
          <cell r="GH181">
            <v>0</v>
          </cell>
        </row>
        <row r="182">
          <cell r="A182" t="str">
            <v>accum.profit</v>
          </cell>
          <cell r="AB182">
            <v>-51.3</v>
          </cell>
          <cell r="AD182">
            <v>-51.3</v>
          </cell>
          <cell r="AT182">
            <v>-51.3</v>
          </cell>
          <cell r="AX182">
            <v>-51.3</v>
          </cell>
          <cell r="AZ182" t="str">
            <v>accum.profit</v>
          </cell>
          <cell r="BX182">
            <v>0</v>
          </cell>
          <cell r="CB182">
            <v>-44.1</v>
          </cell>
          <cell r="CD182">
            <v>-44.1</v>
          </cell>
          <cell r="CT182">
            <v>-44.1</v>
          </cell>
          <cell r="CU182">
            <v>0</v>
          </cell>
          <cell r="CX182">
            <v>-44.1</v>
          </cell>
          <cell r="FM182">
            <v>-186.9</v>
          </cell>
          <cell r="FN182">
            <v>-186.9</v>
          </cell>
          <cell r="FR182">
            <v>0</v>
          </cell>
          <cell r="FS182">
            <v>0</v>
          </cell>
          <cell r="FT182">
            <v>-186.9</v>
          </cell>
          <cell r="FV182">
            <v>-186.9</v>
          </cell>
          <cell r="FW182" t="str">
            <v>accum.profit</v>
          </cell>
          <cell r="FX182">
            <v>-186.9</v>
          </cell>
          <cell r="FY182">
            <v>0</v>
          </cell>
          <cell r="GA182">
            <v>-186.9</v>
          </cell>
          <cell r="GB182">
            <v>-189.40623571858086</v>
          </cell>
          <cell r="GC182">
            <v>-186.9</v>
          </cell>
          <cell r="GD182">
            <v>-189.40623571858086</v>
          </cell>
          <cell r="GE182">
            <v>0</v>
          </cell>
          <cell r="GF182">
            <v>3.6432748538011701</v>
          </cell>
          <cell r="GG182">
            <v>-61.573870053730893</v>
          </cell>
          <cell r="GH182">
            <v>0</v>
          </cell>
        </row>
        <row r="183">
          <cell r="A183" t="str">
            <v>per.results'</v>
          </cell>
          <cell r="AB183">
            <v>-70.873999999999995</v>
          </cell>
          <cell r="AD183">
            <v>-70.873999999999995</v>
          </cell>
          <cell r="AT183">
            <v>-70.873999999999995</v>
          </cell>
          <cell r="AX183">
            <v>-70.873999999999995</v>
          </cell>
          <cell r="AZ183" t="str">
            <v>per.results'</v>
          </cell>
          <cell r="BX183">
            <v>0</v>
          </cell>
          <cell r="CB183">
            <v>-184.536</v>
          </cell>
          <cell r="CD183">
            <v>-184.536</v>
          </cell>
          <cell r="CT183">
            <v>-184.536</v>
          </cell>
          <cell r="CU183">
            <v>0</v>
          </cell>
          <cell r="CX183">
            <v>-184.536</v>
          </cell>
          <cell r="FM183">
            <v>-234.244</v>
          </cell>
          <cell r="FN183">
            <v>-234.244</v>
          </cell>
          <cell r="FR183">
            <v>0</v>
          </cell>
          <cell r="FS183">
            <v>0</v>
          </cell>
          <cell r="FT183">
            <v>-234.244</v>
          </cell>
          <cell r="FV183">
            <v>-234.244</v>
          </cell>
          <cell r="FW183" t="str">
            <v>per.results'</v>
          </cell>
          <cell r="FX183">
            <v>-234.244</v>
          </cell>
          <cell r="FY183">
            <v>0</v>
          </cell>
          <cell r="GA183">
            <v>-234.244</v>
          </cell>
          <cell r="GB183">
            <v>-237.38509512928442</v>
          </cell>
          <cell r="GC183">
            <v>-234.244</v>
          </cell>
          <cell r="GD183">
            <v>-237.38509512928442</v>
          </cell>
          <cell r="GE183">
            <v>0</v>
          </cell>
          <cell r="GF183">
            <v>3.3050766148375992</v>
          </cell>
          <cell r="GG183">
            <v>-134.74064500099917</v>
          </cell>
          <cell r="GH183">
            <v>0</v>
          </cell>
        </row>
        <row r="184">
          <cell r="C184">
            <v>0</v>
          </cell>
          <cell r="E184">
            <v>0</v>
          </cell>
          <cell r="G184">
            <v>0</v>
          </cell>
          <cell r="I184">
            <v>0</v>
          </cell>
          <cell r="Q184">
            <v>0</v>
          </cell>
          <cell r="S184">
            <v>0</v>
          </cell>
          <cell r="U184">
            <v>0</v>
          </cell>
          <cell r="Z184">
            <v>0</v>
          </cell>
          <cell r="AB184">
            <v>-122.27199999999999</v>
          </cell>
          <cell r="AD184">
            <v>-122.27199999999999</v>
          </cell>
          <cell r="AF184">
            <v>0</v>
          </cell>
          <cell r="AH184">
            <v>0</v>
          </cell>
          <cell r="AJ184">
            <v>0</v>
          </cell>
          <cell r="AL184">
            <v>0</v>
          </cell>
          <cell r="AN184">
            <v>0</v>
          </cell>
          <cell r="AP184">
            <v>0</v>
          </cell>
          <cell r="AR184">
            <v>0</v>
          </cell>
          <cell r="AT184">
            <v>-122.27199999999999</v>
          </cell>
          <cell r="AV184">
            <v>0</v>
          </cell>
          <cell r="AX184">
            <v>-122.27199999999999</v>
          </cell>
          <cell r="BA184" t="str">
            <v xml:space="preserve">total </v>
          </cell>
          <cell r="BC184">
            <v>0</v>
          </cell>
          <cell r="BE184">
            <v>0</v>
          </cell>
          <cell r="BG184">
            <v>0</v>
          </cell>
          <cell r="BI184">
            <v>0</v>
          </cell>
          <cell r="BQ184">
            <v>0</v>
          </cell>
          <cell r="BS184">
            <v>0</v>
          </cell>
          <cell r="BU184">
            <v>0</v>
          </cell>
          <cell r="BX184">
            <v>0</v>
          </cell>
          <cell r="BZ184">
            <v>0</v>
          </cell>
          <cell r="CB184">
            <v>-228.93600000000001</v>
          </cell>
          <cell r="CD184">
            <v>-228.93600000000001</v>
          </cell>
          <cell r="CF184">
            <v>0</v>
          </cell>
          <cell r="CH184">
            <v>0</v>
          </cell>
          <cell r="CJ184">
            <v>0</v>
          </cell>
          <cell r="CL184">
            <v>0</v>
          </cell>
          <cell r="CN184">
            <v>0</v>
          </cell>
          <cell r="CP184">
            <v>0</v>
          </cell>
          <cell r="CR184">
            <v>0</v>
          </cell>
          <cell r="CT184">
            <v>-228.93600000000001</v>
          </cell>
          <cell r="CU184">
            <v>0</v>
          </cell>
          <cell r="CV184">
            <v>0</v>
          </cell>
          <cell r="CX184">
            <v>-228.93600000000001</v>
          </cell>
          <cell r="FD184">
            <v>0</v>
          </cell>
          <cell r="FE184">
            <v>0</v>
          </cell>
          <cell r="FI184">
            <v>0</v>
          </cell>
          <cell r="FM184">
            <v>-420.44400000000002</v>
          </cell>
          <cell r="FN184">
            <v>-420.44400000000002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-420.44400000000002</v>
          </cell>
          <cell r="FU184">
            <v>0</v>
          </cell>
          <cell r="FV184">
            <v>-420.44400000000002</v>
          </cell>
          <cell r="FX184">
            <v>-420.44400000000002</v>
          </cell>
          <cell r="FY184">
            <v>0</v>
          </cell>
          <cell r="FZ184">
            <v>0</v>
          </cell>
          <cell r="GA184">
            <v>-420.44400000000002</v>
          </cell>
          <cell r="GB184">
            <v>-426.0819441972339</v>
          </cell>
          <cell r="GC184">
            <v>-420.44400000000002</v>
          </cell>
          <cell r="GD184">
            <v>-426.0819441972339</v>
          </cell>
          <cell r="GE184">
            <v>0</v>
          </cell>
          <cell r="GF184">
            <v>3.4385959172991369</v>
          </cell>
          <cell r="GG184">
            <v>-196.65928069810036</v>
          </cell>
          <cell r="GH184">
            <v>0</v>
          </cell>
        </row>
        <row r="185">
          <cell r="AD185">
            <v>0</v>
          </cell>
          <cell r="AT185">
            <v>0</v>
          </cell>
          <cell r="BX185">
            <v>0</v>
          </cell>
          <cell r="CD185">
            <v>0</v>
          </cell>
          <cell r="CT185">
            <v>0</v>
          </cell>
          <cell r="CU185">
            <v>0</v>
          </cell>
          <cell r="CX185">
            <v>0</v>
          </cell>
          <cell r="FS185">
            <v>0</v>
          </cell>
          <cell r="FT185">
            <v>0</v>
          </cell>
          <cell r="FV185">
            <v>0</v>
          </cell>
          <cell r="FX185">
            <v>0</v>
          </cell>
          <cell r="FY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 t="e">
            <v>#DIV/0!</v>
          </cell>
          <cell r="GH185">
            <v>0</v>
          </cell>
        </row>
        <row r="186">
          <cell r="A186" t="str">
            <v>IDAN</v>
          </cell>
          <cell r="B186">
            <v>0.25</v>
          </cell>
          <cell r="W186">
            <v>-2</v>
          </cell>
          <cell r="AD186">
            <v>-2</v>
          </cell>
          <cell r="AT186">
            <v>-2</v>
          </cell>
          <cell r="AX186">
            <v>-2</v>
          </cell>
          <cell r="AZ186" t="str">
            <v>IDAN</v>
          </cell>
          <cell r="BW186">
            <v>-2.5</v>
          </cell>
          <cell r="BX186">
            <v>0</v>
          </cell>
          <cell r="CD186">
            <v>-2.5</v>
          </cell>
          <cell r="CT186">
            <v>-2.5</v>
          </cell>
          <cell r="CU186">
            <v>0</v>
          </cell>
          <cell r="CX186">
            <v>-2.5</v>
          </cell>
          <cell r="FS186">
            <v>0</v>
          </cell>
          <cell r="FT186">
            <v>0</v>
          </cell>
          <cell r="FV186">
            <v>0</v>
          </cell>
          <cell r="FW186" t="str">
            <v>IDAN</v>
          </cell>
          <cell r="FX186">
            <v>0</v>
          </cell>
          <cell r="FY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H186">
            <v>0</v>
          </cell>
        </row>
        <row r="187">
          <cell r="A187" t="str">
            <v>accum.profit</v>
          </cell>
          <cell r="M187">
            <v>0</v>
          </cell>
          <cell r="W187">
            <v>-1766</v>
          </cell>
          <cell r="AD187">
            <v>-1766</v>
          </cell>
          <cell r="AT187">
            <v>-1766</v>
          </cell>
          <cell r="AX187">
            <v>-1766</v>
          </cell>
          <cell r="AZ187" t="str">
            <v>accum.profit</v>
          </cell>
          <cell r="BW187">
            <v>5018</v>
          </cell>
          <cell r="BX187">
            <v>0</v>
          </cell>
          <cell r="CD187">
            <v>5018</v>
          </cell>
          <cell r="CT187">
            <v>5018</v>
          </cell>
          <cell r="CU187">
            <v>0</v>
          </cell>
          <cell r="CX187">
            <v>5018</v>
          </cell>
          <cell r="FG187">
            <v>0</v>
          </cell>
          <cell r="FJ187">
            <v>-9.25</v>
          </cell>
          <cell r="FN187">
            <v>-9.25</v>
          </cell>
          <cell r="FS187">
            <v>0</v>
          </cell>
          <cell r="FT187">
            <v>-9.25</v>
          </cell>
          <cell r="FV187">
            <v>-9.25</v>
          </cell>
          <cell r="FW187" t="str">
            <v>accum.profit</v>
          </cell>
          <cell r="FX187">
            <v>-9.25</v>
          </cell>
          <cell r="FY187">
            <v>0</v>
          </cell>
          <cell r="GA187">
            <v>-9.25</v>
          </cell>
          <cell r="GB187">
            <v>-9.3740378833433535</v>
          </cell>
          <cell r="GC187">
            <v>-9.25</v>
          </cell>
          <cell r="GD187">
            <v>-9.3740378833433535</v>
          </cell>
          <cell r="GE187">
            <v>0</v>
          </cell>
          <cell r="GF187">
            <v>5.2378255945639864E-3</v>
          </cell>
          <cell r="GH187">
            <v>0</v>
          </cell>
        </row>
        <row r="188">
          <cell r="A188" t="str">
            <v>per.results'</v>
          </cell>
          <cell r="AD188">
            <v>0</v>
          </cell>
          <cell r="AT188">
            <v>0</v>
          </cell>
          <cell r="AX188">
            <v>0</v>
          </cell>
          <cell r="AZ188" t="str">
            <v>per.results'</v>
          </cell>
          <cell r="BX188">
            <v>0</v>
          </cell>
          <cell r="CD188">
            <v>0</v>
          </cell>
          <cell r="CT188">
            <v>0</v>
          </cell>
          <cell r="CU188">
            <v>0</v>
          </cell>
          <cell r="CX188">
            <v>0</v>
          </cell>
          <cell r="FJ188">
            <v>-7886.25</v>
          </cell>
          <cell r="FN188">
            <v>-7886.25</v>
          </cell>
          <cell r="FR188">
            <v>0</v>
          </cell>
          <cell r="FS188">
            <v>0</v>
          </cell>
          <cell r="FT188">
            <v>-7886.25</v>
          </cell>
          <cell r="FV188">
            <v>-7886.25</v>
          </cell>
          <cell r="FW188" t="str">
            <v>per.results'</v>
          </cell>
          <cell r="FX188">
            <v>-7886.25</v>
          </cell>
          <cell r="FY188">
            <v>0</v>
          </cell>
          <cell r="GA188">
            <v>-7886.25</v>
          </cell>
          <cell r="GB188">
            <v>-7992.0006764882728</v>
          </cell>
          <cell r="GC188">
            <v>-7886.25</v>
          </cell>
          <cell r="GD188">
            <v>-7992.0006764882728</v>
          </cell>
          <cell r="GE188">
            <v>0</v>
          </cell>
          <cell r="GF188" t="e">
            <v>#DIV/0!</v>
          </cell>
          <cell r="GH188">
            <v>0</v>
          </cell>
        </row>
        <row r="189">
          <cell r="C189">
            <v>0</v>
          </cell>
          <cell r="E189">
            <v>0</v>
          </cell>
          <cell r="G189">
            <v>0</v>
          </cell>
          <cell r="I189">
            <v>0</v>
          </cell>
          <cell r="K189">
            <v>0</v>
          </cell>
          <cell r="O189">
            <v>0</v>
          </cell>
          <cell r="Q189">
            <v>0</v>
          </cell>
          <cell r="S189">
            <v>0</v>
          </cell>
          <cell r="U189">
            <v>0</v>
          </cell>
          <cell r="W189">
            <v>-1768</v>
          </cell>
          <cell r="Z189">
            <v>0</v>
          </cell>
          <cell r="AB189">
            <v>0</v>
          </cell>
          <cell r="AD189">
            <v>-1768</v>
          </cell>
          <cell r="AF189">
            <v>0</v>
          </cell>
          <cell r="AH189">
            <v>0</v>
          </cell>
          <cell r="AJ189">
            <v>0</v>
          </cell>
          <cell r="AL189">
            <v>0</v>
          </cell>
          <cell r="AN189">
            <v>0</v>
          </cell>
          <cell r="AP189">
            <v>0</v>
          </cell>
          <cell r="AR189">
            <v>0</v>
          </cell>
          <cell r="AT189">
            <v>-1768</v>
          </cell>
          <cell r="AV189">
            <v>0</v>
          </cell>
          <cell r="AX189">
            <v>-1768</v>
          </cell>
          <cell r="BC189">
            <v>0</v>
          </cell>
          <cell r="BE189">
            <v>0</v>
          </cell>
          <cell r="BG189">
            <v>0</v>
          </cell>
          <cell r="BI189">
            <v>0</v>
          </cell>
          <cell r="BK189">
            <v>0</v>
          </cell>
          <cell r="BM189">
            <v>0</v>
          </cell>
          <cell r="BO189">
            <v>0</v>
          </cell>
          <cell r="BQ189">
            <v>0</v>
          </cell>
          <cell r="BS189">
            <v>0</v>
          </cell>
          <cell r="BU189">
            <v>0</v>
          </cell>
          <cell r="BW189">
            <v>5015.5</v>
          </cell>
          <cell r="BX189">
            <v>0</v>
          </cell>
          <cell r="BZ189">
            <v>0</v>
          </cell>
          <cell r="CB189">
            <v>0</v>
          </cell>
          <cell r="CD189">
            <v>5015.5</v>
          </cell>
          <cell r="CF189">
            <v>0</v>
          </cell>
          <cell r="CH189">
            <v>0</v>
          </cell>
          <cell r="CJ189">
            <v>0</v>
          </cell>
          <cell r="CL189">
            <v>0</v>
          </cell>
          <cell r="CN189">
            <v>0</v>
          </cell>
          <cell r="CP189">
            <v>0</v>
          </cell>
          <cell r="CR189">
            <v>0</v>
          </cell>
          <cell r="CT189">
            <v>5015.5</v>
          </cell>
          <cell r="CU189">
            <v>0</v>
          </cell>
          <cell r="CV189">
            <v>0</v>
          </cell>
          <cell r="CX189">
            <v>5015.5</v>
          </cell>
          <cell r="FD189">
            <v>0</v>
          </cell>
          <cell r="FE189">
            <v>0</v>
          </cell>
          <cell r="FH189">
            <v>0</v>
          </cell>
          <cell r="FI189">
            <v>0</v>
          </cell>
          <cell r="FJ189">
            <v>-7895.5</v>
          </cell>
          <cell r="FM189">
            <v>0</v>
          </cell>
          <cell r="FN189">
            <v>-7895.5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-7895.5</v>
          </cell>
          <cell r="FU189">
            <v>0</v>
          </cell>
          <cell r="FV189">
            <v>-7895.5</v>
          </cell>
          <cell r="FX189">
            <v>-7895.5</v>
          </cell>
          <cell r="FY189">
            <v>0</v>
          </cell>
          <cell r="FZ189">
            <v>0</v>
          </cell>
          <cell r="GA189">
            <v>-7895.5</v>
          </cell>
          <cell r="GB189">
            <v>-8001.3747143716164</v>
          </cell>
          <cell r="GC189">
            <v>-7895.5</v>
          </cell>
          <cell r="GD189">
            <v>-8001.3747143716164</v>
          </cell>
          <cell r="GE189">
            <v>0</v>
          </cell>
          <cell r="GF189">
            <v>4.4657805429864252</v>
          </cell>
          <cell r="GH189">
            <v>0</v>
          </cell>
        </row>
        <row r="190">
          <cell r="AT190">
            <v>0</v>
          </cell>
          <cell r="BX190">
            <v>0</v>
          </cell>
          <cell r="CD190">
            <v>0</v>
          </cell>
          <cell r="CT190">
            <v>0</v>
          </cell>
          <cell r="CU190">
            <v>0</v>
          </cell>
          <cell r="FS190">
            <v>0</v>
          </cell>
          <cell r="FX190">
            <v>0</v>
          </cell>
          <cell r="FY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 t="e">
            <v>#DIV/0!</v>
          </cell>
          <cell r="GH190">
            <v>0</v>
          </cell>
        </row>
        <row r="191">
          <cell r="A191" t="str">
            <v>T.L.M.</v>
          </cell>
          <cell r="B191">
            <v>0.32550000000000001</v>
          </cell>
          <cell r="C191">
            <v>0</v>
          </cell>
          <cell r="AD191">
            <v>0</v>
          </cell>
          <cell r="AJ191">
            <v>0</v>
          </cell>
          <cell r="AN191">
            <v>2378</v>
          </cell>
          <cell r="AP191">
            <v>2378</v>
          </cell>
          <cell r="AT191">
            <v>2378</v>
          </cell>
          <cell r="AX191">
            <v>2378</v>
          </cell>
          <cell r="AZ191" t="str">
            <v>T.L.M.</v>
          </cell>
          <cell r="BA191">
            <v>0.3</v>
          </cell>
          <cell r="BX191">
            <v>0</v>
          </cell>
          <cell r="CD191">
            <v>0</v>
          </cell>
          <cell r="CH191">
            <v>0</v>
          </cell>
          <cell r="CJ191">
            <v>0</v>
          </cell>
          <cell r="CN191">
            <v>9928</v>
          </cell>
          <cell r="CP191">
            <v>9928</v>
          </cell>
          <cell r="CT191">
            <v>9928</v>
          </cell>
          <cell r="CU191">
            <v>0</v>
          </cell>
          <cell r="CX191">
            <v>9928</v>
          </cell>
          <cell r="FO191">
            <v>0</v>
          </cell>
          <cell r="FQ191">
            <v>9929</v>
          </cell>
          <cell r="FR191">
            <v>9929</v>
          </cell>
          <cell r="FS191">
            <v>0</v>
          </cell>
          <cell r="FT191">
            <v>9929</v>
          </cell>
          <cell r="FV191">
            <v>9929</v>
          </cell>
          <cell r="FW191" t="str">
            <v>T.L.M.</v>
          </cell>
          <cell r="FX191">
            <v>0</v>
          </cell>
          <cell r="FY191">
            <v>9929</v>
          </cell>
          <cell r="GA191">
            <v>9929</v>
          </cell>
          <cell r="GB191">
            <v>10062.142934455802</v>
          </cell>
          <cell r="GC191">
            <v>9929</v>
          </cell>
          <cell r="GD191">
            <v>10062.142934455802</v>
          </cell>
          <cell r="GE191">
            <v>0</v>
          </cell>
          <cell r="GF191">
            <v>4.175357443229605</v>
          </cell>
          <cell r="GG191">
            <v>3889.2041149575443</v>
          </cell>
          <cell r="GH191">
            <v>0</v>
          </cell>
          <cell r="GT191" t="str">
            <v xml:space="preserve">דוח דולר  </v>
          </cell>
        </row>
        <row r="192">
          <cell r="A192" t="str">
            <v>accum.profit</v>
          </cell>
          <cell r="AD192">
            <v>0</v>
          </cell>
          <cell r="AJ192">
            <v>0</v>
          </cell>
          <cell r="AN192">
            <v>-4136</v>
          </cell>
          <cell r="AP192">
            <v>-4136</v>
          </cell>
          <cell r="AT192">
            <v>-4136</v>
          </cell>
          <cell r="AX192">
            <v>-4136</v>
          </cell>
          <cell r="AZ192" t="str">
            <v>accum.profit</v>
          </cell>
          <cell r="BX192">
            <v>0</v>
          </cell>
          <cell r="CD192">
            <v>0</v>
          </cell>
          <cell r="CJ192">
            <v>0</v>
          </cell>
          <cell r="CN192">
            <v>-2373</v>
          </cell>
          <cell r="CP192">
            <v>-2373</v>
          </cell>
          <cell r="CT192">
            <v>-2373</v>
          </cell>
          <cell r="CU192">
            <v>0</v>
          </cell>
          <cell r="CX192">
            <v>-2373</v>
          </cell>
          <cell r="FN192">
            <v>0</v>
          </cell>
          <cell r="FO192">
            <v>0</v>
          </cell>
          <cell r="FQ192">
            <v>-20312</v>
          </cell>
          <cell r="FR192">
            <v>-20312</v>
          </cell>
          <cell r="FS192">
            <v>0</v>
          </cell>
          <cell r="FT192">
            <v>-20312</v>
          </cell>
          <cell r="FV192">
            <v>-20312</v>
          </cell>
          <cell r="FW192" t="str">
            <v>accum.profit</v>
          </cell>
          <cell r="FX192">
            <v>0</v>
          </cell>
          <cell r="FY192">
            <v>-20312</v>
          </cell>
          <cell r="GA192">
            <v>-20312</v>
          </cell>
          <cell r="GB192">
            <v>-20584.373782321105</v>
          </cell>
          <cell r="GC192">
            <v>-20312</v>
          </cell>
          <cell r="GD192">
            <v>-20584.373782321105</v>
          </cell>
          <cell r="GE192">
            <v>0</v>
          </cell>
          <cell r="GF192">
            <v>4.9110251450676978</v>
          </cell>
          <cell r="GG192">
            <v>-14495.417300457219</v>
          </cell>
          <cell r="GH192">
            <v>0</v>
          </cell>
        </row>
        <row r="193">
          <cell r="A193" t="str">
            <v>per.results'</v>
          </cell>
          <cell r="AD193">
            <v>0</v>
          </cell>
          <cell r="AJ193">
            <v>0</v>
          </cell>
          <cell r="AN193">
            <v>-3502</v>
          </cell>
          <cell r="AP193">
            <v>-3502</v>
          </cell>
          <cell r="AT193">
            <v>-3502</v>
          </cell>
          <cell r="AX193">
            <v>-3502</v>
          </cell>
          <cell r="AZ193" t="str">
            <v>per.results'</v>
          </cell>
          <cell r="BX193">
            <v>0</v>
          </cell>
          <cell r="CD193">
            <v>0</v>
          </cell>
          <cell r="CJ193">
            <v>0</v>
          </cell>
          <cell r="CN193">
            <v>-10867</v>
          </cell>
          <cell r="CP193">
            <v>-10867</v>
          </cell>
          <cell r="CT193">
            <v>-10867</v>
          </cell>
          <cell r="CU193">
            <v>0</v>
          </cell>
          <cell r="CX193">
            <v>-10867</v>
          </cell>
          <cell r="FN193">
            <v>0</v>
          </cell>
          <cell r="FO193">
            <v>0</v>
          </cell>
          <cell r="FQ193">
            <v>-11813</v>
          </cell>
          <cell r="FR193">
            <v>-11813</v>
          </cell>
          <cell r="FS193">
            <v>0</v>
          </cell>
          <cell r="FT193">
            <v>-11813</v>
          </cell>
          <cell r="FV193">
            <v>-11813</v>
          </cell>
          <cell r="FW193" t="str">
            <v>per.results'</v>
          </cell>
          <cell r="FX193">
            <v>0</v>
          </cell>
          <cell r="FY193">
            <v>-11813</v>
          </cell>
          <cell r="GA193">
            <v>-11813</v>
          </cell>
          <cell r="GB193">
            <v>-11971.40643415514</v>
          </cell>
          <cell r="GC193">
            <v>-11813</v>
          </cell>
          <cell r="GD193">
            <v>-11971.40643415514</v>
          </cell>
          <cell r="GE193">
            <v>0</v>
          </cell>
          <cell r="GF193">
            <v>3.3732153055396914</v>
          </cell>
          <cell r="GG193">
            <v>-9705.3320868713272</v>
          </cell>
          <cell r="GH193">
            <v>0</v>
          </cell>
        </row>
        <row r="194">
          <cell r="B194" t="str">
            <v xml:space="preserve">total </v>
          </cell>
          <cell r="C194">
            <v>0</v>
          </cell>
          <cell r="E194">
            <v>0</v>
          </cell>
          <cell r="G194">
            <v>0</v>
          </cell>
          <cell r="I194">
            <v>0</v>
          </cell>
          <cell r="Q194">
            <v>0</v>
          </cell>
          <cell r="S194">
            <v>0</v>
          </cell>
          <cell r="U194">
            <v>0</v>
          </cell>
          <cell r="Z194">
            <v>0</v>
          </cell>
          <cell r="AB194">
            <v>0</v>
          </cell>
          <cell r="AD194">
            <v>0</v>
          </cell>
          <cell r="AF194">
            <v>0</v>
          </cell>
          <cell r="AH194">
            <v>0</v>
          </cell>
          <cell r="AJ194">
            <v>0</v>
          </cell>
          <cell r="AL194">
            <v>0</v>
          </cell>
          <cell r="AN194">
            <v>-5260</v>
          </cell>
          <cell r="AP194">
            <v>-5260</v>
          </cell>
          <cell r="AR194">
            <v>0</v>
          </cell>
          <cell r="AT194">
            <v>-5260</v>
          </cell>
          <cell r="AV194">
            <v>0</v>
          </cell>
          <cell r="AX194">
            <v>-5260</v>
          </cell>
          <cell r="BA194" t="str">
            <v xml:space="preserve">total </v>
          </cell>
          <cell r="BC194">
            <v>0</v>
          </cell>
          <cell r="BE194">
            <v>0</v>
          </cell>
          <cell r="BG194">
            <v>0</v>
          </cell>
          <cell r="BI194">
            <v>0</v>
          </cell>
          <cell r="BQ194">
            <v>0</v>
          </cell>
          <cell r="BS194">
            <v>0</v>
          </cell>
          <cell r="BU194">
            <v>0</v>
          </cell>
          <cell r="BX194">
            <v>0</v>
          </cell>
          <cell r="BZ194">
            <v>0</v>
          </cell>
          <cell r="CB194">
            <v>0</v>
          </cell>
          <cell r="CD194">
            <v>0</v>
          </cell>
          <cell r="CF194">
            <v>0</v>
          </cell>
          <cell r="CH194">
            <v>0</v>
          </cell>
          <cell r="CJ194">
            <v>0</v>
          </cell>
          <cell r="CL194">
            <v>0</v>
          </cell>
          <cell r="CN194">
            <v>-3312</v>
          </cell>
          <cell r="CP194">
            <v>-3312</v>
          </cell>
          <cell r="CR194">
            <v>0</v>
          </cell>
          <cell r="CT194">
            <v>-3312</v>
          </cell>
          <cell r="CU194">
            <v>0</v>
          </cell>
          <cell r="CV194">
            <v>0</v>
          </cell>
          <cell r="CX194">
            <v>-3312</v>
          </cell>
          <cell r="FD194">
            <v>0</v>
          </cell>
          <cell r="FE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-22196</v>
          </cell>
          <cell r="FR194">
            <v>-22196</v>
          </cell>
          <cell r="FT194">
            <v>-22196</v>
          </cell>
          <cell r="FU194">
            <v>0</v>
          </cell>
          <cell r="FV194">
            <v>-22196</v>
          </cell>
          <cell r="FX194">
            <v>0</v>
          </cell>
          <cell r="FY194">
            <v>-22196</v>
          </cell>
          <cell r="FZ194">
            <v>0</v>
          </cell>
          <cell r="GA194">
            <v>-22196</v>
          </cell>
          <cell r="GB194">
            <v>-22493.637282020441</v>
          </cell>
          <cell r="GC194">
            <v>-22196</v>
          </cell>
          <cell r="GD194">
            <v>-22493.637282020441</v>
          </cell>
          <cell r="GE194">
            <v>0</v>
          </cell>
          <cell r="GF194">
            <v>4.2197718631178711</v>
          </cell>
          <cell r="GG194">
            <v>-20311.545272371004</v>
          </cell>
          <cell r="GH194">
            <v>0</v>
          </cell>
        </row>
        <row r="195">
          <cell r="BX195">
            <v>0</v>
          </cell>
          <cell r="CU195">
            <v>0</v>
          </cell>
          <cell r="FX195">
            <v>0</v>
          </cell>
          <cell r="FY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 t="e">
            <v>#DIV/0!</v>
          </cell>
        </row>
        <row r="196">
          <cell r="A196" t="str">
            <v>NETCOM</v>
          </cell>
          <cell r="M196">
            <v>0</v>
          </cell>
          <cell r="O196">
            <v>20</v>
          </cell>
          <cell r="AT196">
            <v>20</v>
          </cell>
          <cell r="AX196">
            <v>20</v>
          </cell>
          <cell r="AZ196" t="str">
            <v>NETCOM</v>
          </cell>
          <cell r="BO196">
            <v>85.5</v>
          </cell>
          <cell r="BX196">
            <v>0</v>
          </cell>
          <cell r="CT196">
            <v>85.5</v>
          </cell>
          <cell r="CU196">
            <v>0</v>
          </cell>
          <cell r="CX196">
            <v>85.5</v>
          </cell>
          <cell r="FH196">
            <v>84</v>
          </cell>
          <cell r="FT196">
            <v>84</v>
          </cell>
          <cell r="FV196">
            <v>84</v>
          </cell>
          <cell r="FW196" t="str">
            <v>NETCOM</v>
          </cell>
          <cell r="FX196">
            <v>0</v>
          </cell>
          <cell r="FY196">
            <v>0</v>
          </cell>
          <cell r="GA196">
            <v>0</v>
          </cell>
          <cell r="GB196">
            <v>0</v>
          </cell>
          <cell r="GC196">
            <v>84</v>
          </cell>
          <cell r="GD196">
            <v>85.126398075766687</v>
          </cell>
          <cell r="GE196">
            <v>84</v>
          </cell>
          <cell r="GF196">
            <v>4.2</v>
          </cell>
        </row>
        <row r="197">
          <cell r="M197">
            <v>0</v>
          </cell>
          <cell r="AT197">
            <v>0</v>
          </cell>
          <cell r="BX197">
            <v>0</v>
          </cell>
          <cell r="CT197">
            <v>0</v>
          </cell>
          <cell r="CU197">
            <v>0</v>
          </cell>
          <cell r="FI197">
            <v>0</v>
          </cell>
          <cell r="FS197">
            <v>0</v>
          </cell>
          <cell r="FX197">
            <v>0</v>
          </cell>
          <cell r="FY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 t="e">
            <v>#DIV/0!</v>
          </cell>
        </row>
        <row r="198">
          <cell r="A198" t="str">
            <v>TOTAL MINORITY INTERESTS</v>
          </cell>
          <cell r="C198">
            <v>0</v>
          </cell>
          <cell r="E198">
            <v>0</v>
          </cell>
          <cell r="G198">
            <v>0</v>
          </cell>
          <cell r="I198">
            <v>0</v>
          </cell>
          <cell r="K198">
            <v>0</v>
          </cell>
          <cell r="L198">
            <v>0</v>
          </cell>
          <cell r="O198">
            <v>20</v>
          </cell>
          <cell r="Q198">
            <v>0</v>
          </cell>
          <cell r="S198">
            <v>0</v>
          </cell>
          <cell r="U198">
            <v>0</v>
          </cell>
          <cell r="W198">
            <v>-1768</v>
          </cell>
          <cell r="Z198">
            <v>0</v>
          </cell>
          <cell r="AB198">
            <v>-122.27199999999999</v>
          </cell>
          <cell r="AD198">
            <v>-1890.2719999999999</v>
          </cell>
          <cell r="AF198">
            <v>0</v>
          </cell>
          <cell r="AH198">
            <v>0</v>
          </cell>
          <cell r="AJ198">
            <v>0</v>
          </cell>
          <cell r="AL198">
            <v>0</v>
          </cell>
          <cell r="AN198">
            <v>-5260</v>
          </cell>
          <cell r="AP198">
            <v>-5260</v>
          </cell>
          <cell r="AR198">
            <v>0</v>
          </cell>
          <cell r="AT198">
            <v>-7130.2719999999999</v>
          </cell>
          <cell r="AV198">
            <v>-24147.565348416287</v>
          </cell>
          <cell r="AX198">
            <v>-31277.837348416288</v>
          </cell>
          <cell r="AZ198" t="str">
            <v>TOTAL MINORITY INTERESTS</v>
          </cell>
          <cell r="BC198">
            <v>0</v>
          </cell>
          <cell r="BE198">
            <v>0</v>
          </cell>
          <cell r="BG198">
            <v>0</v>
          </cell>
          <cell r="BI198">
            <v>0</v>
          </cell>
          <cell r="BK198">
            <v>0</v>
          </cell>
          <cell r="BM198">
            <v>0</v>
          </cell>
          <cell r="BO198">
            <v>85.5</v>
          </cell>
          <cell r="BQ198">
            <v>0</v>
          </cell>
          <cell r="BS198">
            <v>0</v>
          </cell>
          <cell r="BU198">
            <v>0</v>
          </cell>
          <cell r="BW198">
            <v>5015.5</v>
          </cell>
          <cell r="BX198">
            <v>0</v>
          </cell>
          <cell r="BZ198">
            <v>0</v>
          </cell>
          <cell r="CB198">
            <v>-228.93600000000001</v>
          </cell>
          <cell r="CD198">
            <v>4786.5640000000003</v>
          </cell>
          <cell r="CF198">
            <v>0</v>
          </cell>
          <cell r="CH198">
            <v>0</v>
          </cell>
          <cell r="CJ198">
            <v>0</v>
          </cell>
          <cell r="CL198">
            <v>0</v>
          </cell>
          <cell r="CN198">
            <v>-3312</v>
          </cell>
          <cell r="CP198">
            <v>-3312</v>
          </cell>
          <cell r="CR198">
            <v>0</v>
          </cell>
          <cell r="CT198">
            <v>1560.0639999999999</v>
          </cell>
          <cell r="CU198">
            <v>0</v>
          </cell>
          <cell r="CV198">
            <v>-58542.033600000002</v>
          </cell>
          <cell r="CX198">
            <v>-56981.969600000004</v>
          </cell>
          <cell r="FD198">
            <v>0</v>
          </cell>
          <cell r="FE198">
            <v>0</v>
          </cell>
          <cell r="FH198">
            <v>84</v>
          </cell>
          <cell r="FI198">
            <v>0</v>
          </cell>
          <cell r="FJ198">
            <v>-7895.5</v>
          </cell>
          <cell r="FM198">
            <v>-420.44400000000002</v>
          </cell>
          <cell r="FN198">
            <v>-8315.9439999999995</v>
          </cell>
          <cell r="FO198">
            <v>0</v>
          </cell>
          <cell r="FP198">
            <v>0</v>
          </cell>
          <cell r="FQ198">
            <v>-22196</v>
          </cell>
          <cell r="FR198">
            <v>-22196</v>
          </cell>
          <cell r="FS198">
            <v>0</v>
          </cell>
          <cell r="FT198">
            <v>-30427.944</v>
          </cell>
          <cell r="FU198">
            <v>-94159.419483923339</v>
          </cell>
          <cell r="FV198">
            <v>-124587.36348392334</v>
          </cell>
          <cell r="FW198" t="str">
            <v>TOTAL MINORITY INTERESTS</v>
          </cell>
          <cell r="FX198">
            <v>-8315.9439999999995</v>
          </cell>
          <cell r="FY198">
            <v>-22196</v>
          </cell>
          <cell r="FZ198">
            <v>0</v>
          </cell>
          <cell r="GA198">
            <v>-30511.944</v>
          </cell>
          <cell r="GB198">
            <v>-30921.093940589293</v>
          </cell>
          <cell r="GC198">
            <v>-124587.36348392334</v>
          </cell>
          <cell r="GD198">
            <v>-126258.01784693687</v>
          </cell>
          <cell r="GE198">
            <v>-94075.419483923339</v>
          </cell>
          <cell r="GF198">
            <v>3.9832473740462002</v>
          </cell>
          <cell r="GG198">
            <v>-86544.460994177251</v>
          </cell>
          <cell r="GH198">
            <v>0</v>
          </cell>
        </row>
        <row r="199">
          <cell r="A199" t="str">
            <v>PROV.FOR SEVERANCE PAY</v>
          </cell>
          <cell r="I199">
            <v>0</v>
          </cell>
          <cell r="M199">
            <v>-7.295072115384615</v>
          </cell>
          <cell r="O199">
            <v>-100</v>
          </cell>
          <cell r="Q199">
            <v>-681.90476923076926</v>
          </cell>
          <cell r="U199">
            <v>-681.90476923076926</v>
          </cell>
          <cell r="W199">
            <v>-224</v>
          </cell>
          <cell r="X199">
            <v>-224</v>
          </cell>
          <cell r="AD199">
            <v>-1129.9047692307693</v>
          </cell>
          <cell r="AL199">
            <v>-13.708</v>
          </cell>
          <cell r="AP199">
            <v>-13.708</v>
          </cell>
          <cell r="AR199">
            <v>-7.1879999999999997</v>
          </cell>
          <cell r="AT199">
            <v>-1258.095841346154</v>
          </cell>
          <cell r="AX199">
            <v>-1258.095841346154</v>
          </cell>
          <cell r="AZ199" t="str">
            <v>PROV.FOR SEVERANCE PAY</v>
          </cell>
          <cell r="BI199">
            <v>0</v>
          </cell>
          <cell r="BM199">
            <v>-30.3475</v>
          </cell>
          <cell r="BO199">
            <v>-414.5</v>
          </cell>
          <cell r="BQ199">
            <v>-2836.7269999999999</v>
          </cell>
          <cell r="BU199">
            <v>-2836.7269999999999</v>
          </cell>
          <cell r="BW199">
            <v>-933</v>
          </cell>
          <cell r="BX199">
            <v>-933</v>
          </cell>
          <cell r="CD199">
            <v>-4702.7269999999999</v>
          </cell>
          <cell r="CL199">
            <v>-57</v>
          </cell>
          <cell r="CP199">
            <v>-57</v>
          </cell>
          <cell r="CR199">
            <v>-29.9</v>
          </cell>
          <cell r="CT199">
            <v>-5234.4744999999994</v>
          </cell>
          <cell r="CU199">
            <v>0</v>
          </cell>
          <cell r="CX199">
            <v>-5234.4744999999994</v>
          </cell>
          <cell r="FG199">
            <v>-30.3475</v>
          </cell>
          <cell r="FH199">
            <v>-414.5</v>
          </cell>
          <cell r="FI199">
            <v>-2836.7269999999999</v>
          </cell>
          <cell r="FJ199">
            <v>-933</v>
          </cell>
          <cell r="FK199">
            <v>-933</v>
          </cell>
          <cell r="FN199">
            <v>-4702.7269999999999</v>
          </cell>
          <cell r="FP199">
            <v>-57</v>
          </cell>
          <cell r="FR199">
            <v>-57</v>
          </cell>
          <cell r="FS199">
            <v>-29.9</v>
          </cell>
          <cell r="FT199">
            <v>-5234.4744999999994</v>
          </cell>
          <cell r="FV199">
            <v>-5234.4744999999994</v>
          </cell>
          <cell r="FW199" t="str">
            <v>PROV.FOR SEVERANCE PAY</v>
          </cell>
          <cell r="FX199">
            <v>-4702.7269999999999</v>
          </cell>
          <cell r="FY199">
            <v>-57</v>
          </cell>
          <cell r="GA199">
            <v>-4759.7269999999999</v>
          </cell>
          <cell r="GB199">
            <v>-4823.5525634996993</v>
          </cell>
          <cell r="GC199">
            <v>-5234.4744999999994</v>
          </cell>
          <cell r="GD199">
            <v>-5304.666190529163</v>
          </cell>
          <cell r="GE199">
            <v>-474.74749999999949</v>
          </cell>
          <cell r="GF199">
            <v>4.1606325432243283</v>
          </cell>
          <cell r="GG199">
            <v>-3978.9215148877374</v>
          </cell>
          <cell r="GH199">
            <v>0</v>
          </cell>
        </row>
        <row r="200">
          <cell r="Q200">
            <v>656.71600000000001</v>
          </cell>
          <cell r="U200">
            <v>656.71600000000001</v>
          </cell>
          <cell r="W200">
            <v>199.5</v>
          </cell>
          <cell r="X200">
            <v>199.5</v>
          </cell>
          <cell r="Z200">
            <v>0</v>
          </cell>
          <cell r="AD200">
            <v>1055.7159999999999</v>
          </cell>
          <cell r="AH200">
            <v>0</v>
          </cell>
          <cell r="AJ200">
            <v>0</v>
          </cell>
          <cell r="AN200">
            <v>0</v>
          </cell>
          <cell r="AP200">
            <v>0</v>
          </cell>
          <cell r="AT200">
            <v>1055.7159999999999</v>
          </cell>
          <cell r="AV200">
            <v>0</v>
          </cell>
          <cell r="AX200">
            <v>1055.7159999999999</v>
          </cell>
          <cell r="BC200">
            <v>0</v>
          </cell>
          <cell r="BE200">
            <v>0</v>
          </cell>
          <cell r="BG200">
            <v>0</v>
          </cell>
          <cell r="BI200">
            <v>0</v>
          </cell>
          <cell r="BQ200">
            <v>2731.94</v>
          </cell>
          <cell r="BU200">
            <v>2731.94</v>
          </cell>
          <cell r="BW200">
            <v>830.5</v>
          </cell>
          <cell r="BX200">
            <v>830.5</v>
          </cell>
          <cell r="BZ200">
            <v>0</v>
          </cell>
          <cell r="CD200">
            <v>4392.9399999999996</v>
          </cell>
          <cell r="CH200">
            <v>0</v>
          </cell>
          <cell r="CJ200">
            <v>0</v>
          </cell>
          <cell r="CL200">
            <v>0</v>
          </cell>
          <cell r="CN200">
            <v>0</v>
          </cell>
          <cell r="CP200">
            <v>0</v>
          </cell>
          <cell r="CR200" t="str">
            <v>_______</v>
          </cell>
          <cell r="CT200">
            <v>4392.9399999999996</v>
          </cell>
          <cell r="CU200">
            <v>0</v>
          </cell>
          <cell r="CX200">
            <v>4392.9399999999996</v>
          </cell>
          <cell r="FI200">
            <v>2731.94</v>
          </cell>
          <cell r="FJ200">
            <v>830.5</v>
          </cell>
          <cell r="FK200">
            <v>830.5</v>
          </cell>
          <cell r="FN200">
            <v>4392.9399999999996</v>
          </cell>
          <cell r="FO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4392.9399999999996</v>
          </cell>
          <cell r="FV200">
            <v>4392.9399999999996</v>
          </cell>
          <cell r="FX200">
            <v>4392.9399999999996</v>
          </cell>
          <cell r="FY200">
            <v>0</v>
          </cell>
          <cell r="GA200">
            <v>4392.9399999999996</v>
          </cell>
          <cell r="GB200">
            <v>4451.8471328923633</v>
          </cell>
          <cell r="GC200">
            <v>4392.9399999999996</v>
          </cell>
          <cell r="GD200">
            <v>4451.8471328923633</v>
          </cell>
          <cell r="GE200">
            <v>0</v>
          </cell>
          <cell r="GF200">
            <v>4.1611001443570057</v>
          </cell>
          <cell r="GG200">
            <v>2102.5216088906791</v>
          </cell>
          <cell r="GH200">
            <v>0</v>
          </cell>
        </row>
        <row r="201">
          <cell r="C201">
            <v>0</v>
          </cell>
          <cell r="E201">
            <v>0</v>
          </cell>
          <cell r="G201">
            <v>0</v>
          </cell>
          <cell r="I201">
            <v>0</v>
          </cell>
          <cell r="M201">
            <v>-7.295072115384615</v>
          </cell>
          <cell r="O201">
            <v>-100</v>
          </cell>
          <cell r="Q201">
            <v>-25.188769230769253</v>
          </cell>
          <cell r="S201">
            <v>0</v>
          </cell>
          <cell r="U201">
            <v>-25.188769230769253</v>
          </cell>
          <cell r="W201">
            <v>-24.5</v>
          </cell>
          <cell r="X201">
            <v>-24.5</v>
          </cell>
          <cell r="Z201">
            <v>0</v>
          </cell>
          <cell r="AB201">
            <v>0</v>
          </cell>
          <cell r="AD201">
            <v>-74.188769230769367</v>
          </cell>
          <cell r="AF201">
            <v>0</v>
          </cell>
          <cell r="AH201">
            <v>0</v>
          </cell>
          <cell r="AJ201">
            <v>0</v>
          </cell>
          <cell r="AL201">
            <v>-13.708</v>
          </cell>
          <cell r="AP201">
            <v>-13.708</v>
          </cell>
          <cell r="AR201">
            <v>-7.1879999999999997</v>
          </cell>
          <cell r="AT201">
            <v>-202.37984134615408</v>
          </cell>
          <cell r="AV201">
            <v>0</v>
          </cell>
          <cell r="AX201">
            <v>-202.37984134615408</v>
          </cell>
          <cell r="BC201">
            <v>0</v>
          </cell>
          <cell r="BE201">
            <v>0</v>
          </cell>
          <cell r="BG201">
            <v>0</v>
          </cell>
          <cell r="BI201">
            <v>0</v>
          </cell>
          <cell r="BM201">
            <v>-30.3475</v>
          </cell>
          <cell r="BO201">
            <v>-414.5</v>
          </cell>
          <cell r="BQ201">
            <v>-104.78699999999981</v>
          </cell>
          <cell r="BS201">
            <v>0</v>
          </cell>
          <cell r="BU201">
            <v>-104.78699999999981</v>
          </cell>
          <cell r="BW201">
            <v>-102.5</v>
          </cell>
          <cell r="BX201">
            <v>-102.5</v>
          </cell>
          <cell r="BZ201">
            <v>0</v>
          </cell>
          <cell r="CB201">
            <v>0</v>
          </cell>
          <cell r="CD201">
            <v>-309.78699999999981</v>
          </cell>
          <cell r="CF201">
            <v>0</v>
          </cell>
          <cell r="CH201">
            <v>0</v>
          </cell>
          <cell r="CJ201">
            <v>0</v>
          </cell>
          <cell r="CL201">
            <v>-57</v>
          </cell>
          <cell r="CP201">
            <v>-57</v>
          </cell>
          <cell r="CR201">
            <v>-29.9</v>
          </cell>
          <cell r="CT201">
            <v>-841.53449999999884</v>
          </cell>
          <cell r="CU201">
            <v>-9.0949470177292824E-13</v>
          </cell>
          <cell r="CV201">
            <v>0</v>
          </cell>
          <cell r="CX201">
            <v>-841.53449999999975</v>
          </cell>
          <cell r="FE201">
            <v>0</v>
          </cell>
          <cell r="FG201">
            <v>-30.3475</v>
          </cell>
          <cell r="FH201">
            <v>-414.5</v>
          </cell>
          <cell r="FI201">
            <v>-104.78699999999981</v>
          </cell>
          <cell r="FJ201">
            <v>-102.5</v>
          </cell>
          <cell r="FK201">
            <v>-102.5</v>
          </cell>
          <cell r="FM201">
            <v>0</v>
          </cell>
          <cell r="FN201">
            <v>-309.78699999999935</v>
          </cell>
          <cell r="FO201">
            <v>0</v>
          </cell>
          <cell r="FP201">
            <v>-57</v>
          </cell>
          <cell r="FR201">
            <v>-57</v>
          </cell>
          <cell r="FS201">
            <v>-29.9</v>
          </cell>
          <cell r="FT201">
            <v>-841.53449999999884</v>
          </cell>
          <cell r="FU201">
            <v>0</v>
          </cell>
          <cell r="FV201">
            <v>-841.53449999999884</v>
          </cell>
          <cell r="FX201">
            <v>-309.78699999999935</v>
          </cell>
          <cell r="FY201">
            <v>-57</v>
          </cell>
          <cell r="GA201">
            <v>-366.78699999999935</v>
          </cell>
          <cell r="GB201">
            <v>-371.70543060733547</v>
          </cell>
          <cell r="GC201">
            <v>-841.53449999999884</v>
          </cell>
          <cell r="GD201">
            <v>-852.8190576367997</v>
          </cell>
          <cell r="GE201">
            <v>-474.74749999999949</v>
          </cell>
          <cell r="GF201">
            <v>4.1581932983168182</v>
          </cell>
          <cell r="GG201">
            <v>-1876.3999059970588</v>
          </cell>
          <cell r="GH201">
            <v>0</v>
          </cell>
        </row>
        <row r="202">
          <cell r="A202" t="str">
            <v>DEFERRED TAXES</v>
          </cell>
          <cell r="C202">
            <v>1274.1980000000001</v>
          </cell>
          <cell r="E202">
            <v>0</v>
          </cell>
          <cell r="G202">
            <v>-1706</v>
          </cell>
          <cell r="I202">
            <v>-431.80199999999991</v>
          </cell>
          <cell r="O202">
            <v>116.5</v>
          </cell>
          <cell r="Q202">
            <v>0</v>
          </cell>
          <cell r="S202">
            <v>0</v>
          </cell>
          <cell r="U202">
            <v>0</v>
          </cell>
          <cell r="W202">
            <v>-181.5</v>
          </cell>
          <cell r="X202">
            <v>-181.5</v>
          </cell>
          <cell r="Z202">
            <v>-56.972000000000001</v>
          </cell>
          <cell r="AD202">
            <v>-419.97199999999998</v>
          </cell>
          <cell r="AH202">
            <v>0</v>
          </cell>
          <cell r="AJ202">
            <v>0</v>
          </cell>
          <cell r="AL202">
            <v>-711.50199999999995</v>
          </cell>
          <cell r="AP202">
            <v>-711.50199999999995</v>
          </cell>
          <cell r="AR202">
            <v>0</v>
          </cell>
          <cell r="AT202">
            <v>-1446.7759999999998</v>
          </cell>
          <cell r="AX202">
            <v>-1446.7759999999998</v>
          </cell>
          <cell r="AZ202" t="str">
            <v>DEFERRED TAXES</v>
          </cell>
          <cell r="BC202">
            <v>0</v>
          </cell>
          <cell r="BE202">
            <v>0</v>
          </cell>
          <cell r="BG202">
            <v>0</v>
          </cell>
          <cell r="BI202">
            <v>0</v>
          </cell>
          <cell r="BO202">
            <v>141.5</v>
          </cell>
          <cell r="BQ202">
            <v>0</v>
          </cell>
          <cell r="BS202">
            <v>0</v>
          </cell>
          <cell r="BU202" t="str">
            <v xml:space="preserve"> </v>
          </cell>
          <cell r="BW202">
            <v>-1071.5</v>
          </cell>
          <cell r="BX202">
            <v>-1071.5</v>
          </cell>
          <cell r="BZ202">
            <v>293.47699999999998</v>
          </cell>
          <cell r="CD202">
            <v>-1849.5230000000001</v>
          </cell>
          <cell r="CH202">
            <v>0</v>
          </cell>
          <cell r="CJ202">
            <v>0</v>
          </cell>
          <cell r="CL202">
            <v>-2871</v>
          </cell>
          <cell r="CP202">
            <v>-2871</v>
          </cell>
          <cell r="CR202">
            <v>0</v>
          </cell>
          <cell r="CT202">
            <v>-4579.0230000000001</v>
          </cell>
          <cell r="CU202">
            <v>0</v>
          </cell>
          <cell r="CV202">
            <v>0</v>
          </cell>
          <cell r="CX202">
            <v>-4579.0230000000001</v>
          </cell>
          <cell r="FC202">
            <v>-608.28200000000004</v>
          </cell>
          <cell r="FE202">
            <v>-1121.7408198399999</v>
          </cell>
          <cell r="FF202">
            <v>-1730.02281984</v>
          </cell>
          <cell r="FH202">
            <v>509</v>
          </cell>
          <cell r="FJ202">
            <v>-1283.5</v>
          </cell>
          <cell r="FK202">
            <v>-1283.5</v>
          </cell>
          <cell r="FL202">
            <v>-54</v>
          </cell>
          <cell r="FN202">
            <v>-2621</v>
          </cell>
          <cell r="FO202">
            <v>0</v>
          </cell>
          <cell r="FP202">
            <v>-4225</v>
          </cell>
          <cell r="FR202">
            <v>-4225</v>
          </cell>
          <cell r="FS202">
            <v>0</v>
          </cell>
          <cell r="FT202">
            <v>-8067.02281984</v>
          </cell>
          <cell r="FU202">
            <v>0</v>
          </cell>
          <cell r="FV202">
            <v>-8067.02281984</v>
          </cell>
          <cell r="FW202" t="str">
            <v>DEFERRED TAXES</v>
          </cell>
          <cell r="FX202">
            <v>-2621</v>
          </cell>
          <cell r="FY202">
            <v>-4225</v>
          </cell>
          <cell r="GA202">
            <v>-6846</v>
          </cell>
          <cell r="GB202">
            <v>-6937.8014431749853</v>
          </cell>
          <cell r="GC202">
            <v>-8067.02281984</v>
          </cell>
          <cell r="GD202">
            <v>-8175.197569618972</v>
          </cell>
          <cell r="GE202">
            <v>-1221.02281984</v>
          </cell>
          <cell r="GF202">
            <v>5.5758616536630417</v>
          </cell>
          <cell r="GG202">
            <v>-3680.1071195297195</v>
          </cell>
          <cell r="GH202">
            <v>0</v>
          </cell>
        </row>
        <row r="203">
          <cell r="A203" t="str">
            <v>BANK LONG TERM LOANS</v>
          </cell>
          <cell r="C203">
            <v>-9226.8590000000004</v>
          </cell>
          <cell r="I203">
            <v>-9226.8590000000004</v>
          </cell>
          <cell r="O203">
            <v>-33</v>
          </cell>
          <cell r="Q203">
            <v>-14005.446</v>
          </cell>
          <cell r="U203">
            <v>-14005.446</v>
          </cell>
          <cell r="W203">
            <v>-2099</v>
          </cell>
          <cell r="X203">
            <v>-2099</v>
          </cell>
          <cell r="AD203">
            <v>-18203.446</v>
          </cell>
          <cell r="AJ203">
            <v>0</v>
          </cell>
          <cell r="AL203">
            <v>-27178</v>
          </cell>
          <cell r="AP203">
            <v>-27178</v>
          </cell>
          <cell r="AT203">
            <v>-54641.305</v>
          </cell>
          <cell r="AX203">
            <v>-54641.305</v>
          </cell>
          <cell r="AZ203" t="str">
            <v>BANK LONG TERM LOANS</v>
          </cell>
          <cell r="BC203">
            <v>-38383.699999999997</v>
          </cell>
          <cell r="BI203">
            <v>-38383.699999999997</v>
          </cell>
          <cell r="BO203">
            <v>-136.5</v>
          </cell>
          <cell r="BQ203">
            <v>-58260.652000000002</v>
          </cell>
          <cell r="BU203">
            <v>-58260.652000000002</v>
          </cell>
          <cell r="BW203">
            <v>-8731.5</v>
          </cell>
          <cell r="BX203">
            <v>-8731.5</v>
          </cell>
          <cell r="CD203">
            <v>-75723.652000000002</v>
          </cell>
          <cell r="CJ203">
            <v>0</v>
          </cell>
          <cell r="CL203">
            <v>-113062</v>
          </cell>
          <cell r="CP203">
            <v>-113062</v>
          </cell>
          <cell r="CT203">
            <v>-227305.85200000001</v>
          </cell>
          <cell r="CU203">
            <v>0</v>
          </cell>
          <cell r="CX203">
            <v>-227305.85200000001</v>
          </cell>
          <cell r="FC203">
            <v>-38383.732000000004</v>
          </cell>
          <cell r="FF203">
            <v>-38383.732000000004</v>
          </cell>
          <cell r="FH203">
            <v>-136.5</v>
          </cell>
          <cell r="FI203">
            <v>-58260.652000000002</v>
          </cell>
          <cell r="FJ203">
            <v>-8731.5</v>
          </cell>
          <cell r="FK203">
            <v>-8731.5</v>
          </cell>
          <cell r="FN203">
            <v>-75723.652000000002</v>
          </cell>
          <cell r="FO203">
            <v>0</v>
          </cell>
          <cell r="FP203">
            <v>-113062</v>
          </cell>
          <cell r="FR203">
            <v>-113062</v>
          </cell>
          <cell r="FS203">
            <v>0</v>
          </cell>
          <cell r="FT203">
            <v>-227305.88400000002</v>
          </cell>
          <cell r="FV203">
            <v>-227305.88400000002</v>
          </cell>
          <cell r="FW203" t="str">
            <v>BANK LONG TERM LOANS</v>
          </cell>
          <cell r="FX203">
            <v>-75723.652000000002</v>
          </cell>
          <cell r="FY203">
            <v>-113062</v>
          </cell>
          <cell r="GA203">
            <v>-188785.652</v>
          </cell>
          <cell r="GB203">
            <v>-191317.17337077571</v>
          </cell>
          <cell r="GC203">
            <v>-227305.88400000002</v>
          </cell>
          <cell r="GD203">
            <v>-230353.94245652435</v>
          </cell>
          <cell r="GE203">
            <v>-38520.232000000018</v>
          </cell>
          <cell r="GF203">
            <v>4.1599644078778866</v>
          </cell>
          <cell r="GG203">
            <v>-179033.82779555846</v>
          </cell>
          <cell r="GH203">
            <v>0</v>
          </cell>
        </row>
        <row r="204">
          <cell r="A204" t="str">
            <v>Less current maturity</v>
          </cell>
          <cell r="C204">
            <v>704.9</v>
          </cell>
          <cell r="I204">
            <v>704.9</v>
          </cell>
          <cell r="O204">
            <v>22</v>
          </cell>
          <cell r="Q204">
            <v>1743.2809999999999</v>
          </cell>
          <cell r="U204">
            <v>1743.2809999999999</v>
          </cell>
          <cell r="W204">
            <v>1808.5</v>
          </cell>
          <cell r="X204">
            <v>1808.5</v>
          </cell>
          <cell r="AD204">
            <v>5360.2809999999999</v>
          </cell>
          <cell r="AJ204">
            <v>0</v>
          </cell>
          <cell r="AL204">
            <v>6067.473</v>
          </cell>
          <cell r="AP204">
            <v>6067.473</v>
          </cell>
          <cell r="AT204">
            <v>12154.653999999999</v>
          </cell>
          <cell r="AX204">
            <v>12154.653999999999</v>
          </cell>
          <cell r="AZ204" t="str">
            <v>Less current maturity</v>
          </cell>
          <cell r="BC204">
            <v>2575.0320000000002</v>
          </cell>
          <cell r="BG204">
            <v>0</v>
          </cell>
          <cell r="BI204">
            <v>2575.0320000000002</v>
          </cell>
          <cell r="BO204">
            <v>90.5</v>
          </cell>
          <cell r="BQ204">
            <v>7252.0470000000005</v>
          </cell>
          <cell r="BU204">
            <v>7252.0470000000005</v>
          </cell>
          <cell r="BW204">
            <v>7523</v>
          </cell>
          <cell r="BX204">
            <v>7523</v>
          </cell>
          <cell r="CD204">
            <v>22298.046999999999</v>
          </cell>
          <cell r="CJ204">
            <v>0</v>
          </cell>
          <cell r="CL204">
            <v>25241</v>
          </cell>
          <cell r="CP204">
            <v>25241</v>
          </cell>
          <cell r="CT204">
            <v>50204.578999999998</v>
          </cell>
          <cell r="CU204">
            <v>0</v>
          </cell>
          <cell r="CX204">
            <v>50204.578999999998</v>
          </cell>
          <cell r="FC204">
            <v>2932.384</v>
          </cell>
          <cell r="FF204">
            <v>2932.384</v>
          </cell>
          <cell r="FH204">
            <v>90.5</v>
          </cell>
          <cell r="FI204">
            <v>7252.0470000000005</v>
          </cell>
          <cell r="FJ204">
            <v>7523</v>
          </cell>
          <cell r="FK204">
            <v>7523</v>
          </cell>
          <cell r="FN204">
            <v>22298.046999999999</v>
          </cell>
          <cell r="FO204">
            <v>0</v>
          </cell>
          <cell r="FP204">
            <v>25241</v>
          </cell>
          <cell r="FR204">
            <v>25241</v>
          </cell>
          <cell r="FS204">
            <v>0</v>
          </cell>
          <cell r="FT204">
            <v>50561.930999999997</v>
          </cell>
          <cell r="FV204">
            <v>50561.930999999997</v>
          </cell>
          <cell r="FW204" t="str">
            <v>Less current maturity</v>
          </cell>
          <cell r="FX204">
            <v>22298.046999999999</v>
          </cell>
          <cell r="FY204">
            <v>25241</v>
          </cell>
          <cell r="GA204">
            <v>47539.046999999999</v>
          </cell>
          <cell r="GB204">
            <v>48176.52189362597</v>
          </cell>
          <cell r="GC204">
            <v>50561.930999999997</v>
          </cell>
          <cell r="GD204">
            <v>51239.941259350569</v>
          </cell>
          <cell r="GE204">
            <v>3022.8839999999982</v>
          </cell>
          <cell r="GF204">
            <v>4.1598823792104653</v>
          </cell>
          <cell r="GG204">
            <v>27337.758290006532</v>
          </cell>
          <cell r="GH204">
            <v>0</v>
          </cell>
        </row>
        <row r="205">
          <cell r="A205" t="str">
            <v>Total long term loans from banks</v>
          </cell>
          <cell r="C205">
            <v>-8521.9590000000007</v>
          </cell>
          <cell r="E205">
            <v>0</v>
          </cell>
          <cell r="G205">
            <v>0</v>
          </cell>
          <cell r="I205">
            <v>-8521.9590000000007</v>
          </cell>
          <cell r="O205">
            <v>-11</v>
          </cell>
          <cell r="Q205">
            <v>-12262.165000000001</v>
          </cell>
          <cell r="S205">
            <v>0</v>
          </cell>
          <cell r="U205">
            <v>-12262.165000000001</v>
          </cell>
          <cell r="W205">
            <v>-290.5</v>
          </cell>
          <cell r="X205">
            <v>-290.5</v>
          </cell>
          <cell r="Z205">
            <v>0</v>
          </cell>
          <cell r="AB205">
            <v>0</v>
          </cell>
          <cell r="AD205">
            <v>-12843.165000000001</v>
          </cell>
          <cell r="AF205">
            <v>0</v>
          </cell>
          <cell r="AH205">
            <v>0</v>
          </cell>
          <cell r="AJ205">
            <v>0</v>
          </cell>
          <cell r="AL205">
            <v>-21110.527000000002</v>
          </cell>
          <cell r="AN205">
            <v>0</v>
          </cell>
          <cell r="AP205">
            <v>-21110.527000000002</v>
          </cell>
          <cell r="AR205">
            <v>0</v>
          </cell>
          <cell r="AT205">
            <v>-42486.650999999998</v>
          </cell>
          <cell r="AV205">
            <v>0</v>
          </cell>
          <cell r="AX205">
            <v>-42486.650999999998</v>
          </cell>
          <cell r="AZ205" t="str">
            <v>Total long term loans from banks</v>
          </cell>
          <cell r="BC205">
            <v>-35808.667999999998</v>
          </cell>
          <cell r="BE205">
            <v>0</v>
          </cell>
          <cell r="BG205">
            <v>0</v>
          </cell>
          <cell r="BI205">
            <v>-35808.667999999998</v>
          </cell>
          <cell r="BO205">
            <v>-46</v>
          </cell>
          <cell r="BQ205">
            <v>-51008.605000000003</v>
          </cell>
          <cell r="BS205">
            <v>0</v>
          </cell>
          <cell r="BU205">
            <v>-51008.605000000003</v>
          </cell>
          <cell r="BW205">
            <v>-1208.5</v>
          </cell>
          <cell r="BX205">
            <v>-1208.5</v>
          </cell>
          <cell r="BZ205">
            <v>0</v>
          </cell>
          <cell r="CB205">
            <v>0</v>
          </cell>
          <cell r="CD205">
            <v>-53425.605000000003</v>
          </cell>
          <cell r="CF205">
            <v>0</v>
          </cell>
          <cell r="CH205">
            <v>0</v>
          </cell>
          <cell r="CJ205">
            <v>0</v>
          </cell>
          <cell r="CL205">
            <v>-87821</v>
          </cell>
          <cell r="CN205">
            <v>0</v>
          </cell>
          <cell r="CP205">
            <v>-87821</v>
          </cell>
          <cell r="CR205">
            <v>0</v>
          </cell>
          <cell r="CT205">
            <v>-177101.27300000002</v>
          </cell>
          <cell r="CU205">
            <v>0</v>
          </cell>
          <cell r="CV205">
            <v>0</v>
          </cell>
          <cell r="CX205">
            <v>-177101.27300000002</v>
          </cell>
          <cell r="FC205">
            <v>-35451.348000000005</v>
          </cell>
          <cell r="FD205">
            <v>0</v>
          </cell>
          <cell r="FE205">
            <v>0</v>
          </cell>
          <cell r="FF205">
            <v>-35451.348000000005</v>
          </cell>
          <cell r="FG205">
            <v>0</v>
          </cell>
          <cell r="FH205">
            <v>-46</v>
          </cell>
          <cell r="FI205">
            <v>-51008.605000000003</v>
          </cell>
          <cell r="FJ205">
            <v>-1208.5</v>
          </cell>
          <cell r="FK205">
            <v>-1208.5</v>
          </cell>
          <cell r="FL205">
            <v>0</v>
          </cell>
          <cell r="FM205">
            <v>0</v>
          </cell>
          <cell r="FN205">
            <v>-53425.605000000003</v>
          </cell>
          <cell r="FO205">
            <v>0</v>
          </cell>
          <cell r="FP205">
            <v>-87821</v>
          </cell>
          <cell r="FQ205">
            <v>0</v>
          </cell>
          <cell r="FR205">
            <v>-87821</v>
          </cell>
          <cell r="FS205">
            <v>0</v>
          </cell>
          <cell r="FT205">
            <v>-176743.95300000004</v>
          </cell>
          <cell r="FU205">
            <v>0</v>
          </cell>
          <cell r="FV205">
            <v>-176743.95300000004</v>
          </cell>
          <cell r="FW205" t="str">
            <v>Total long term loans from banks</v>
          </cell>
          <cell r="FX205">
            <v>-53425.605000000003</v>
          </cell>
          <cell r="FY205">
            <v>-87821</v>
          </cell>
          <cell r="FZ205">
            <v>0</v>
          </cell>
          <cell r="GA205">
            <v>-141246.60500000001</v>
          </cell>
          <cell r="GB205">
            <v>-143140.65147714975</v>
          </cell>
          <cell r="GC205">
            <v>-176743.95300000004</v>
          </cell>
          <cell r="GD205">
            <v>-179114.00119717378</v>
          </cell>
          <cell r="GE205">
            <v>-35497.34800000002</v>
          </cell>
          <cell r="GF205">
            <v>4.1599878747797758</v>
          </cell>
          <cell r="GG205">
            <v>-151696.06950555192</v>
          </cell>
          <cell r="GH205">
            <v>0</v>
          </cell>
        </row>
        <row r="206">
          <cell r="A206" t="str">
            <v>RELATED LONG TERM LOANS</v>
          </cell>
          <cell r="AT206">
            <v>0</v>
          </cell>
          <cell r="AZ206" t="str">
            <v>RELATED LONG TERM LOANS</v>
          </cell>
          <cell r="BX206">
            <v>0</v>
          </cell>
          <cell r="CD206">
            <v>0</v>
          </cell>
          <cell r="CT206">
            <v>0</v>
          </cell>
          <cell r="CU206">
            <v>0</v>
          </cell>
          <cell r="FS206">
            <v>0</v>
          </cell>
          <cell r="FW206" t="str">
            <v>RELATED LONG TERM LOANS</v>
          </cell>
          <cell r="FX206">
            <v>0</v>
          </cell>
          <cell r="FY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 t="e">
            <v>#DIV/0!</v>
          </cell>
          <cell r="GH206">
            <v>0</v>
          </cell>
        </row>
        <row r="207">
          <cell r="A207" t="str">
            <v>AUREC</v>
          </cell>
          <cell r="C207">
            <v>-217.54699999999957</v>
          </cell>
          <cell r="G207">
            <v>-315.56</v>
          </cell>
          <cell r="I207">
            <v>-533.10699999999952</v>
          </cell>
          <cell r="U207">
            <v>0</v>
          </cell>
          <cell r="AD207">
            <v>0</v>
          </cell>
          <cell r="AJ207">
            <v>0</v>
          </cell>
          <cell r="AP207">
            <v>0</v>
          </cell>
          <cell r="AT207">
            <v>-533.10699999999952</v>
          </cell>
          <cell r="AX207">
            <v>-533.10699999999952</v>
          </cell>
          <cell r="AZ207" t="str">
            <v>AUREC</v>
          </cell>
          <cell r="BC207">
            <v>843.38299999999981</v>
          </cell>
          <cell r="BE207">
            <v>0</v>
          </cell>
          <cell r="BG207">
            <v>-3061.3550000000005</v>
          </cell>
          <cell r="BI207">
            <v>-2217.9720000000007</v>
          </cell>
          <cell r="BU207">
            <v>0</v>
          </cell>
          <cell r="BX207">
            <v>0</v>
          </cell>
          <cell r="CD207">
            <v>0</v>
          </cell>
          <cell r="CJ207">
            <v>0</v>
          </cell>
          <cell r="CP207">
            <v>0</v>
          </cell>
          <cell r="CT207">
            <v>-2217.9720000000007</v>
          </cell>
          <cell r="CU207">
            <v>0</v>
          </cell>
          <cell r="CV207">
            <v>0</v>
          </cell>
          <cell r="CX207">
            <v>-2217.9720000000007</v>
          </cell>
          <cell r="FC207">
            <v>-2217.9720000000016</v>
          </cell>
          <cell r="FF207">
            <v>-2217.9720000000016</v>
          </cell>
          <cell r="FN207">
            <v>0</v>
          </cell>
          <cell r="FO207">
            <v>0</v>
          </cell>
          <cell r="FR207">
            <v>0</v>
          </cell>
          <cell r="FS207">
            <v>0</v>
          </cell>
          <cell r="FT207">
            <v>-2217.9720000000016</v>
          </cell>
          <cell r="FU207">
            <v>0</v>
          </cell>
          <cell r="FV207">
            <v>-2217.9720000000016</v>
          </cell>
          <cell r="FW207" t="str">
            <v>AUREC</v>
          </cell>
          <cell r="FX207">
            <v>0</v>
          </cell>
          <cell r="FY207">
            <v>0</v>
          </cell>
          <cell r="GA207">
            <v>0</v>
          </cell>
          <cell r="GB207">
            <v>0</v>
          </cell>
          <cell r="GC207">
            <v>-2217.9720000000016</v>
          </cell>
          <cell r="GD207">
            <v>-2247.7138975345774</v>
          </cell>
          <cell r="GE207">
            <v>-2217.9720000000016</v>
          </cell>
          <cell r="GF207">
            <v>4.1604630965265956</v>
          </cell>
          <cell r="GG207">
            <v>-14798.536253429133</v>
          </cell>
          <cell r="GH207">
            <v>0</v>
          </cell>
        </row>
        <row r="208">
          <cell r="A208" t="str">
            <v>ELNET-CAP.NOTE</v>
          </cell>
          <cell r="C208">
            <v>-40384.614999999998</v>
          </cell>
          <cell r="I208">
            <v>-40384.614999999998</v>
          </cell>
          <cell r="U208">
            <v>0</v>
          </cell>
          <cell r="AD208">
            <v>0</v>
          </cell>
          <cell r="AJ208">
            <v>0</v>
          </cell>
          <cell r="AP208">
            <v>0</v>
          </cell>
          <cell r="AT208">
            <v>-40384.614999999998</v>
          </cell>
          <cell r="AV208">
            <v>0</v>
          </cell>
          <cell r="AX208">
            <v>-40384.614999999998</v>
          </cell>
          <cell r="AZ208" t="str">
            <v>ELNET-CAP.NOTE</v>
          </cell>
          <cell r="BC208">
            <v>-168000</v>
          </cell>
          <cell r="BE208">
            <v>0</v>
          </cell>
          <cell r="BI208">
            <v>-168000</v>
          </cell>
          <cell r="BU208">
            <v>0</v>
          </cell>
          <cell r="BX208">
            <v>0</v>
          </cell>
          <cell r="CD208">
            <v>0</v>
          </cell>
          <cell r="CJ208">
            <v>0</v>
          </cell>
          <cell r="CP208">
            <v>0</v>
          </cell>
          <cell r="CT208">
            <v>-168000</v>
          </cell>
          <cell r="CU208">
            <v>0</v>
          </cell>
          <cell r="CV208">
            <v>0</v>
          </cell>
          <cell r="CX208">
            <v>-168000</v>
          </cell>
          <cell r="FC208">
            <v>-168000</v>
          </cell>
          <cell r="FF208">
            <v>-168000</v>
          </cell>
          <cell r="FN208">
            <v>0</v>
          </cell>
          <cell r="FO208">
            <v>0</v>
          </cell>
          <cell r="FR208">
            <v>0</v>
          </cell>
          <cell r="FS208">
            <v>0</v>
          </cell>
          <cell r="FT208">
            <v>-168000</v>
          </cell>
          <cell r="FU208">
            <v>0</v>
          </cell>
          <cell r="FV208">
            <v>-168000</v>
          </cell>
          <cell r="FW208" t="str">
            <v>ELNET-CAP.NOTE</v>
          </cell>
          <cell r="FX208">
            <v>0</v>
          </cell>
          <cell r="FY208">
            <v>0</v>
          </cell>
          <cell r="GA208">
            <v>0</v>
          </cell>
          <cell r="GB208">
            <v>0</v>
          </cell>
          <cell r="GC208">
            <v>-168000</v>
          </cell>
          <cell r="GD208">
            <v>-170252.79615153337</v>
          </cell>
          <cell r="GE208">
            <v>-168000</v>
          </cell>
          <cell r="GF208">
            <v>4.1600000396190486</v>
          </cell>
          <cell r="GG208">
            <v>0</v>
          </cell>
          <cell r="GH208">
            <v>0</v>
          </cell>
        </row>
        <row r="209">
          <cell r="A209" t="str">
            <v>ELNET-LOANS</v>
          </cell>
          <cell r="C209">
            <v>-13293.025</v>
          </cell>
          <cell r="G209">
            <v>-1400.6289999999999</v>
          </cell>
          <cell r="I209">
            <v>-14693.653999999999</v>
          </cell>
          <cell r="U209">
            <v>0</v>
          </cell>
          <cell r="AD209">
            <v>0</v>
          </cell>
          <cell r="AJ209">
            <v>0</v>
          </cell>
          <cell r="AP209">
            <v>0</v>
          </cell>
          <cell r="AT209">
            <v>-14693.653999999999</v>
          </cell>
          <cell r="AV209">
            <v>0</v>
          </cell>
          <cell r="AX209">
            <v>-14693.653999999999</v>
          </cell>
          <cell r="AZ209" t="str">
            <v>ELNET-LOANS</v>
          </cell>
          <cell r="BC209">
            <v>-43783.964999999997</v>
          </cell>
          <cell r="BG209">
            <v>-17341.833999999999</v>
          </cell>
          <cell r="BI209">
            <v>-61125.798999999999</v>
          </cell>
          <cell r="BU209">
            <v>0</v>
          </cell>
          <cell r="BX209">
            <v>0</v>
          </cell>
          <cell r="CD209">
            <v>0</v>
          </cell>
          <cell r="CJ209">
            <v>0</v>
          </cell>
          <cell r="CP209">
            <v>0</v>
          </cell>
          <cell r="CT209">
            <v>-61125.798999999999</v>
          </cell>
          <cell r="CU209">
            <v>0</v>
          </cell>
          <cell r="CV209">
            <v>0</v>
          </cell>
          <cell r="CX209">
            <v>-61125.798999999999</v>
          </cell>
          <cell r="FC209">
            <v>-58400.798999999999</v>
          </cell>
          <cell r="FE209">
            <v>-2725</v>
          </cell>
          <cell r="FF209">
            <v>-61125.798999999999</v>
          </cell>
          <cell r="FN209">
            <v>0</v>
          </cell>
          <cell r="FO209">
            <v>0</v>
          </cell>
          <cell r="FR209">
            <v>0</v>
          </cell>
          <cell r="FS209">
            <v>0</v>
          </cell>
          <cell r="FT209">
            <v>-61125.798999999999</v>
          </cell>
          <cell r="FU209">
            <v>0</v>
          </cell>
          <cell r="FV209">
            <v>-61125.798999999999</v>
          </cell>
          <cell r="FW209" t="str">
            <v>ELNET-LOANS</v>
          </cell>
          <cell r="FX209">
            <v>0</v>
          </cell>
          <cell r="FY209">
            <v>0</v>
          </cell>
          <cell r="GA209">
            <v>0</v>
          </cell>
          <cell r="GB209">
            <v>0</v>
          </cell>
          <cell r="GC209">
            <v>-61125.798999999999</v>
          </cell>
          <cell r="GD209">
            <v>-61945.465456825012</v>
          </cell>
          <cell r="GE209">
            <v>-61125.798999999999</v>
          </cell>
          <cell r="GF209">
            <v>4.160013499705383</v>
          </cell>
          <cell r="GG209">
            <v>-118697.75140822993</v>
          </cell>
          <cell r="GH209">
            <v>0</v>
          </cell>
        </row>
        <row r="210">
          <cell r="A210" t="str">
            <v>ALIS</v>
          </cell>
          <cell r="I210">
            <v>0</v>
          </cell>
          <cell r="U210">
            <v>0</v>
          </cell>
          <cell r="AD210">
            <v>0</v>
          </cell>
          <cell r="AF210">
            <v>-260.149</v>
          </cell>
          <cell r="AJ210">
            <v>-260.149</v>
          </cell>
          <cell r="AP210">
            <v>-260.149</v>
          </cell>
          <cell r="AR210">
            <v>-15017.421</v>
          </cell>
          <cell r="AT210">
            <v>-15277.57</v>
          </cell>
          <cell r="AV210">
            <v>15277.57</v>
          </cell>
          <cell r="AX210">
            <v>0</v>
          </cell>
          <cell r="AZ210" t="str">
            <v>ALIS</v>
          </cell>
          <cell r="BE210">
            <v>0</v>
          </cell>
          <cell r="BI210">
            <v>0</v>
          </cell>
          <cell r="BU210">
            <v>0</v>
          </cell>
          <cell r="BX210">
            <v>0</v>
          </cell>
          <cell r="CD210">
            <v>0</v>
          </cell>
          <cell r="CF210">
            <v>-1082.2190000000001</v>
          </cell>
          <cell r="CJ210">
            <v>-1082.2190000000001</v>
          </cell>
          <cell r="CP210">
            <v>-1082.2190000000001</v>
          </cell>
          <cell r="CR210">
            <v>-62472.469000000005</v>
          </cell>
          <cell r="CT210">
            <v>-63554.688000000002</v>
          </cell>
          <cell r="CU210">
            <v>0</v>
          </cell>
          <cell r="CV210">
            <v>63554.688000000002</v>
          </cell>
          <cell r="CX210">
            <v>0</v>
          </cell>
          <cell r="FN210">
            <v>0</v>
          </cell>
          <cell r="FO210">
            <v>-1082.2190000000001</v>
          </cell>
          <cell r="FR210">
            <v>-1082.2190000000001</v>
          </cell>
          <cell r="FS210">
            <v>-62472.469000000005</v>
          </cell>
          <cell r="FT210">
            <v>-63554.688000000002</v>
          </cell>
          <cell r="FU210">
            <v>63554.688000000002</v>
          </cell>
          <cell r="FV210">
            <v>0</v>
          </cell>
          <cell r="FW210" t="str">
            <v>ALIS</v>
          </cell>
          <cell r="FX210">
            <v>0</v>
          </cell>
          <cell r="FY210">
            <v>-1082.2190000000001</v>
          </cell>
          <cell r="GA210">
            <v>-1082.2190000000001</v>
          </cell>
          <cell r="GB210">
            <v>-1096.7310166566444</v>
          </cell>
          <cell r="GC210">
            <v>0</v>
          </cell>
          <cell r="GD210">
            <v>0</v>
          </cell>
          <cell r="GE210">
            <v>1082.2190000000001</v>
          </cell>
          <cell r="GF210" t="e">
            <v>#DIV/0!</v>
          </cell>
          <cell r="GG210">
            <v>0</v>
          </cell>
          <cell r="GH210">
            <v>0</v>
          </cell>
        </row>
        <row r="211">
          <cell r="A211" t="str">
            <v>IEDIOT</v>
          </cell>
          <cell r="G211">
            <v>0</v>
          </cell>
          <cell r="I211">
            <v>0</v>
          </cell>
          <cell r="U211">
            <v>0</v>
          </cell>
          <cell r="AD211">
            <v>0</v>
          </cell>
          <cell r="AF211">
            <v>-118.869</v>
          </cell>
          <cell r="AJ211">
            <v>-118.869</v>
          </cell>
          <cell r="AP211">
            <v>-118.869</v>
          </cell>
          <cell r="AR211">
            <v>-6457.37</v>
          </cell>
          <cell r="AT211">
            <v>-6576.2389999999996</v>
          </cell>
          <cell r="AX211">
            <v>-6576.2389999999996</v>
          </cell>
          <cell r="AZ211" t="str">
            <v>IEDIOT</v>
          </cell>
          <cell r="BG211">
            <v>0</v>
          </cell>
          <cell r="BI211">
            <v>0</v>
          </cell>
          <cell r="BU211">
            <v>0</v>
          </cell>
          <cell r="BX211">
            <v>0</v>
          </cell>
          <cell r="CD211">
            <v>0</v>
          </cell>
          <cell r="CF211">
            <v>-494.495</v>
          </cell>
          <cell r="CJ211">
            <v>-494.495</v>
          </cell>
          <cell r="CP211">
            <v>-494.495</v>
          </cell>
          <cell r="CR211">
            <v>-26862.66</v>
          </cell>
          <cell r="CT211">
            <v>-27357.154999999999</v>
          </cell>
          <cell r="CU211">
            <v>0</v>
          </cell>
          <cell r="CV211">
            <v>0</v>
          </cell>
          <cell r="CX211">
            <v>-27357.154999999999</v>
          </cell>
          <cell r="FE211">
            <v>0</v>
          </cell>
          <cell r="FN211">
            <v>0</v>
          </cell>
          <cell r="FO211">
            <v>-494.495</v>
          </cell>
          <cell r="FR211">
            <v>-494.495</v>
          </cell>
          <cell r="FS211">
            <v>-26862.66</v>
          </cell>
          <cell r="FT211">
            <v>-27357.154999999999</v>
          </cell>
          <cell r="FU211">
            <v>0</v>
          </cell>
          <cell r="FV211">
            <v>-27357.154999999999</v>
          </cell>
          <cell r="FW211" t="str">
            <v>IEDIOT</v>
          </cell>
          <cell r="FX211">
            <v>0</v>
          </cell>
          <cell r="FY211">
            <v>-494.495</v>
          </cell>
          <cell r="GA211">
            <v>-494.495</v>
          </cell>
          <cell r="GB211">
            <v>-501.12593114852672</v>
          </cell>
          <cell r="GC211">
            <v>-27357.154999999999</v>
          </cell>
          <cell r="GD211">
            <v>-27724.000794648226</v>
          </cell>
          <cell r="GE211">
            <v>-26862.66</v>
          </cell>
          <cell r="GF211">
            <v>4.1600001155675761</v>
          </cell>
          <cell r="GG211">
            <v>-24617.503057822021</v>
          </cell>
          <cell r="GH211">
            <v>0</v>
          </cell>
        </row>
        <row r="212">
          <cell r="A212" t="str">
            <v>MONITIN</v>
          </cell>
          <cell r="G212">
            <v>0</v>
          </cell>
          <cell r="I212">
            <v>0</v>
          </cell>
          <cell r="U212">
            <v>0</v>
          </cell>
          <cell r="AD212">
            <v>0</v>
          </cell>
          <cell r="AJ212">
            <v>0</v>
          </cell>
          <cell r="AN212">
            <v>0</v>
          </cell>
          <cell r="AP212">
            <v>0</v>
          </cell>
          <cell r="AT212">
            <v>0</v>
          </cell>
          <cell r="AV212">
            <v>0</v>
          </cell>
          <cell r="AX212">
            <v>0</v>
          </cell>
          <cell r="AZ212" t="str">
            <v>MONITIN</v>
          </cell>
          <cell r="BE212">
            <v>0</v>
          </cell>
          <cell r="BG212">
            <v>0</v>
          </cell>
          <cell r="BI212">
            <v>0</v>
          </cell>
          <cell r="BU212">
            <v>0</v>
          </cell>
          <cell r="BX212">
            <v>0</v>
          </cell>
          <cell r="CD212">
            <v>0</v>
          </cell>
          <cell r="CJ212">
            <v>0</v>
          </cell>
          <cell r="CN212">
            <v>0</v>
          </cell>
          <cell r="CP212">
            <v>0</v>
          </cell>
          <cell r="CT212">
            <v>0</v>
          </cell>
          <cell r="CU212">
            <v>0</v>
          </cell>
          <cell r="CV212">
            <v>0</v>
          </cell>
          <cell r="CX212">
            <v>0</v>
          </cell>
          <cell r="FE212">
            <v>0</v>
          </cell>
          <cell r="FN212">
            <v>0</v>
          </cell>
          <cell r="FO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 t="str">
            <v>MONITIN</v>
          </cell>
          <cell r="FX212">
            <v>0</v>
          </cell>
          <cell r="FY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 t="e">
            <v>#DIV/0!</v>
          </cell>
          <cell r="GG212">
            <v>-2309.747325930764</v>
          </cell>
          <cell r="GH212">
            <v>0</v>
          </cell>
        </row>
        <row r="213">
          <cell r="A213" t="str">
            <v>G.C.&amp; CO.</v>
          </cell>
          <cell r="M213">
            <v>0</v>
          </cell>
          <cell r="Z213">
            <v>-1046.6179999999999</v>
          </cell>
          <cell r="AB213">
            <v>1046.6179999999999</v>
          </cell>
          <cell r="AD213">
            <v>0</v>
          </cell>
          <cell r="AJ213">
            <v>0</v>
          </cell>
          <cell r="AP213">
            <v>0</v>
          </cell>
          <cell r="AT213">
            <v>0</v>
          </cell>
          <cell r="AX213">
            <v>0</v>
          </cell>
          <cell r="AZ213" t="str">
            <v>G.C.&amp; CO.</v>
          </cell>
          <cell r="BX213">
            <v>0</v>
          </cell>
          <cell r="BZ213">
            <v>-4353.9319999999998</v>
          </cell>
          <cell r="CB213">
            <v>4353.9319999999998</v>
          </cell>
          <cell r="CD213">
            <v>0</v>
          </cell>
          <cell r="CJ213">
            <v>0</v>
          </cell>
          <cell r="CP213">
            <v>0</v>
          </cell>
          <cell r="CT213">
            <v>0</v>
          </cell>
          <cell r="CU213">
            <v>0</v>
          </cell>
          <cell r="CX213">
            <v>0</v>
          </cell>
          <cell r="FG213">
            <v>0</v>
          </cell>
          <cell r="FL213">
            <v>-4353.9319999999998</v>
          </cell>
          <cell r="FM213">
            <v>4353.9319999999998</v>
          </cell>
          <cell r="FN213">
            <v>0</v>
          </cell>
          <cell r="FO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 t="str">
            <v>G.C.&amp; CO.</v>
          </cell>
          <cell r="FX213">
            <v>0</v>
          </cell>
          <cell r="FY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 t="e">
            <v>#DIV/0!</v>
          </cell>
          <cell r="GG213">
            <v>0</v>
          </cell>
          <cell r="GH213">
            <v>0</v>
          </cell>
        </row>
        <row r="214">
          <cell r="A214" t="str">
            <v>SIGNAL</v>
          </cell>
          <cell r="W214">
            <v>-125.5</v>
          </cell>
          <cell r="X214">
            <v>-125.5</v>
          </cell>
          <cell r="Z214">
            <v>-448.55099999999999</v>
          </cell>
          <cell r="AD214">
            <v>-699.55099999999993</v>
          </cell>
          <cell r="AJ214">
            <v>0</v>
          </cell>
          <cell r="AP214">
            <v>0</v>
          </cell>
          <cell r="AT214">
            <v>-699.55099999999993</v>
          </cell>
          <cell r="AX214">
            <v>-699.55099999999993</v>
          </cell>
          <cell r="AZ214" t="str">
            <v>SIGNAL</v>
          </cell>
          <cell r="BW214">
            <v>-523</v>
          </cell>
          <cell r="BX214">
            <v>-523</v>
          </cell>
          <cell r="BZ214">
            <v>-1865.971</v>
          </cell>
          <cell r="CD214">
            <v>-2911.971</v>
          </cell>
          <cell r="CJ214">
            <v>0</v>
          </cell>
          <cell r="CP214">
            <v>0</v>
          </cell>
          <cell r="CT214">
            <v>-2911.971</v>
          </cell>
          <cell r="CU214">
            <v>0</v>
          </cell>
          <cell r="CX214">
            <v>-2911.971</v>
          </cell>
          <cell r="FJ214">
            <v>-523</v>
          </cell>
          <cell r="FK214">
            <v>-523</v>
          </cell>
          <cell r="FL214">
            <v>-1865.971</v>
          </cell>
          <cell r="FN214">
            <v>-2911.971</v>
          </cell>
          <cell r="FO214">
            <v>0</v>
          </cell>
          <cell r="FR214">
            <v>0</v>
          </cell>
          <cell r="FS214">
            <v>0</v>
          </cell>
          <cell r="FT214">
            <v>-2911.971</v>
          </cell>
          <cell r="FV214">
            <v>-2911.971</v>
          </cell>
          <cell r="FW214" t="str">
            <v>SIGNAL</v>
          </cell>
          <cell r="FX214">
            <v>-2911.971</v>
          </cell>
          <cell r="FY214">
            <v>0</v>
          </cell>
          <cell r="GA214">
            <v>-2911.971</v>
          </cell>
          <cell r="GB214">
            <v>-2951.0190777510525</v>
          </cell>
          <cell r="GC214">
            <v>-2911.971</v>
          </cell>
          <cell r="GD214">
            <v>-2951.0190777510525</v>
          </cell>
          <cell r="GE214">
            <v>0</v>
          </cell>
          <cell r="GF214">
            <v>4.1626286003450792</v>
          </cell>
          <cell r="GG214">
            <v>-1865.9359381131444</v>
          </cell>
          <cell r="GH214">
            <v>0</v>
          </cell>
        </row>
        <row r="215">
          <cell r="C215">
            <v>-53895.186999999998</v>
          </cell>
          <cell r="E215">
            <v>0</v>
          </cell>
          <cell r="G215">
            <v>-1716.1889999999999</v>
          </cell>
          <cell r="I215">
            <v>-55611.375999999989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-125.5</v>
          </cell>
          <cell r="X215">
            <v>-125.5</v>
          </cell>
          <cell r="Z215">
            <v>-1495.1689999999999</v>
          </cell>
          <cell r="AB215">
            <v>1046.6179999999999</v>
          </cell>
          <cell r="AD215">
            <v>-699.55099999999993</v>
          </cell>
          <cell r="AF215">
            <v>-379.01800000000003</v>
          </cell>
          <cell r="AH215">
            <v>0</v>
          </cell>
          <cell r="AJ215">
            <v>-379.01800000000003</v>
          </cell>
          <cell r="AL215">
            <v>0</v>
          </cell>
          <cell r="AN215">
            <v>0</v>
          </cell>
          <cell r="AP215">
            <v>-379.01800000000003</v>
          </cell>
          <cell r="AR215">
            <v>-21474.791000000001</v>
          </cell>
          <cell r="AT215">
            <v>-78164.736000000004</v>
          </cell>
          <cell r="AV215">
            <v>15277.57</v>
          </cell>
          <cell r="AX215">
            <v>-62887.16599999999</v>
          </cell>
          <cell r="BC215">
            <v>-210940.58199999999</v>
          </cell>
          <cell r="BE215">
            <v>0</v>
          </cell>
          <cell r="BG215">
            <v>-20403.188999999998</v>
          </cell>
          <cell r="BI215">
            <v>-231343.77100000001</v>
          </cell>
          <cell r="BM215">
            <v>0</v>
          </cell>
          <cell r="BO215">
            <v>0</v>
          </cell>
          <cell r="BQ215">
            <v>0</v>
          </cell>
          <cell r="BS215">
            <v>0</v>
          </cell>
          <cell r="BU215">
            <v>0</v>
          </cell>
          <cell r="BW215">
            <v>-523</v>
          </cell>
          <cell r="BX215">
            <v>-523</v>
          </cell>
          <cell r="BZ215">
            <v>-6219.9030000000002</v>
          </cell>
          <cell r="CB215">
            <v>4353.9319999999998</v>
          </cell>
          <cell r="CD215">
            <v>-2911.9710000000005</v>
          </cell>
          <cell r="CF215">
            <v>-1576.7139999999999</v>
          </cell>
          <cell r="CH215">
            <v>0</v>
          </cell>
          <cell r="CJ215">
            <v>-1576.7139999999999</v>
          </cell>
          <cell r="CL215">
            <v>0</v>
          </cell>
          <cell r="CN215">
            <v>0</v>
          </cell>
          <cell r="CO215">
            <v>0</v>
          </cell>
          <cell r="CP215">
            <v>-1576.7139999999999</v>
          </cell>
          <cell r="CQ215">
            <v>0</v>
          </cell>
          <cell r="CR215">
            <v>-89335.129000000001</v>
          </cell>
          <cell r="CS215">
            <v>0</v>
          </cell>
          <cell r="CT215">
            <v>-325167.58500000008</v>
          </cell>
          <cell r="CU215">
            <v>0</v>
          </cell>
          <cell r="CV215">
            <v>63554.688000000002</v>
          </cell>
          <cell r="CW215">
            <v>0</v>
          </cell>
          <cell r="CX215">
            <v>-261612.897</v>
          </cell>
          <cell r="FC215">
            <v>-228618.77100000001</v>
          </cell>
          <cell r="FD215">
            <v>0</v>
          </cell>
          <cell r="FE215">
            <v>-2725</v>
          </cell>
          <cell r="FF215">
            <v>-231343.77100000001</v>
          </cell>
          <cell r="FG215">
            <v>0</v>
          </cell>
          <cell r="FH215">
            <v>0</v>
          </cell>
          <cell r="FI215">
            <v>0</v>
          </cell>
          <cell r="FJ215">
            <v>-523</v>
          </cell>
          <cell r="FK215">
            <v>-523</v>
          </cell>
          <cell r="FL215">
            <v>-6219.9030000000002</v>
          </cell>
          <cell r="FM215">
            <v>4353.9319999999998</v>
          </cell>
          <cell r="FN215">
            <v>-2911.971</v>
          </cell>
          <cell r="FO215">
            <v>-1576.7139999999999</v>
          </cell>
          <cell r="FP215">
            <v>0</v>
          </cell>
          <cell r="FQ215">
            <v>0</v>
          </cell>
          <cell r="FR215">
            <v>-1576.7139999999999</v>
          </cell>
          <cell r="FS215">
            <v>-89335.129000000001</v>
          </cell>
          <cell r="FT215">
            <v>-325167.58500000008</v>
          </cell>
          <cell r="FU215">
            <v>63554.688000000002</v>
          </cell>
          <cell r="FV215">
            <v>-261612.897</v>
          </cell>
          <cell r="FX215">
            <v>-2911.971</v>
          </cell>
          <cell r="FY215">
            <v>-1576.7139999999999</v>
          </cell>
          <cell r="FZ215">
            <v>0</v>
          </cell>
          <cell r="GA215">
            <v>-4488.6849999999995</v>
          </cell>
          <cell r="GB215">
            <v>-4548.8760255562238</v>
          </cell>
          <cell r="GC215">
            <v>-261612.897</v>
          </cell>
          <cell r="GD215">
            <v>-265120.99537829222</v>
          </cell>
          <cell r="GE215">
            <v>-257124.212</v>
          </cell>
          <cell r="GF215">
            <v>4.1600363578158381</v>
          </cell>
          <cell r="GG215">
            <v>-162289.47398352501</v>
          </cell>
          <cell r="GH215">
            <v>0</v>
          </cell>
        </row>
        <row r="216">
          <cell r="A216" t="str">
            <v>ADVANCES</v>
          </cell>
          <cell r="B216" t="str">
            <v>deposits</v>
          </cell>
          <cell r="C216">
            <v>0</v>
          </cell>
          <cell r="E216">
            <v>0</v>
          </cell>
          <cell r="G216">
            <v>0</v>
          </cell>
          <cell r="I216">
            <v>0</v>
          </cell>
          <cell r="M216">
            <v>0</v>
          </cell>
          <cell r="Q216">
            <v>-2945.299</v>
          </cell>
          <cell r="U216">
            <v>-2945.299</v>
          </cell>
          <cell r="W216">
            <v>-312</v>
          </cell>
          <cell r="X216">
            <v>-312</v>
          </cell>
          <cell r="Z216">
            <v>-36.557000000000002</v>
          </cell>
          <cell r="AD216">
            <v>-3605.8559999999998</v>
          </cell>
          <cell r="AH216">
            <v>0</v>
          </cell>
          <cell r="AJ216">
            <v>0</v>
          </cell>
          <cell r="AL216">
            <v>-2485</v>
          </cell>
          <cell r="AP216">
            <v>-2485</v>
          </cell>
          <cell r="AR216">
            <v>0</v>
          </cell>
          <cell r="AT216">
            <v>-6090.8559999999998</v>
          </cell>
          <cell r="AV216">
            <v>0</v>
          </cell>
          <cell r="AX216">
            <v>-6090.8559999999998</v>
          </cell>
          <cell r="AZ216" t="str">
            <v>ADVANCES</v>
          </cell>
          <cell r="BA216" t="str">
            <v>deposits</v>
          </cell>
          <cell r="BC216">
            <v>0</v>
          </cell>
          <cell r="BE216">
            <v>0</v>
          </cell>
          <cell r="BG216">
            <v>0</v>
          </cell>
          <cell r="BI216">
            <v>0</v>
          </cell>
          <cell r="BQ216">
            <v>-12252.442999999999</v>
          </cell>
          <cell r="BU216">
            <v>-12252.442999999999</v>
          </cell>
          <cell r="BW216">
            <v>-1259.5</v>
          </cell>
          <cell r="BX216">
            <v>-1259.5</v>
          </cell>
          <cell r="BZ216">
            <v>-152.07599999999999</v>
          </cell>
          <cell r="CD216">
            <v>-14923.518999999998</v>
          </cell>
          <cell r="CH216">
            <v>0</v>
          </cell>
          <cell r="CJ216">
            <v>0</v>
          </cell>
          <cell r="CL216">
            <v>-10339</v>
          </cell>
          <cell r="CP216">
            <v>-10339</v>
          </cell>
          <cell r="CR216">
            <v>0</v>
          </cell>
          <cell r="CT216">
            <v>-25262.519</v>
          </cell>
          <cell r="CU216">
            <v>0</v>
          </cell>
          <cell r="CV216">
            <v>0</v>
          </cell>
          <cell r="CX216">
            <v>-25262.519</v>
          </cell>
          <cell r="FE216">
            <v>0</v>
          </cell>
          <cell r="FG216">
            <v>0</v>
          </cell>
          <cell r="FI216">
            <v>-12252.442999999999</v>
          </cell>
          <cell r="FJ216">
            <v>-1314</v>
          </cell>
          <cell r="FK216">
            <v>-1314</v>
          </cell>
          <cell r="FL216">
            <v>-152.077</v>
          </cell>
          <cell r="FN216">
            <v>-15032.52</v>
          </cell>
          <cell r="FO216">
            <v>0</v>
          </cell>
          <cell r="FP216">
            <v>-10339</v>
          </cell>
          <cell r="FR216">
            <v>-10339</v>
          </cell>
          <cell r="FS216">
            <v>0</v>
          </cell>
          <cell r="FT216">
            <v>-25371.52</v>
          </cell>
          <cell r="FU216">
            <v>0</v>
          </cell>
          <cell r="FV216">
            <v>-25371.52</v>
          </cell>
          <cell r="FW216" t="str">
            <v>ADVANCES</v>
          </cell>
          <cell r="FX216">
            <v>-15032.52</v>
          </cell>
          <cell r="FY216">
            <v>-10339</v>
          </cell>
          <cell r="GA216">
            <v>-25371.52</v>
          </cell>
          <cell r="GB216">
            <v>-25711.739420324709</v>
          </cell>
          <cell r="GC216">
            <v>-25371.52</v>
          </cell>
          <cell r="GD216">
            <v>-25711.739420324709</v>
          </cell>
          <cell r="GE216">
            <v>0</v>
          </cell>
          <cell r="GF216">
            <v>4.1655097411595348</v>
          </cell>
          <cell r="GG216">
            <v>-24686.713865334536</v>
          </cell>
          <cell r="GH216">
            <v>0</v>
          </cell>
        </row>
        <row r="217">
          <cell r="C217">
            <v>0</v>
          </cell>
          <cell r="E217">
            <v>0</v>
          </cell>
          <cell r="G217">
            <v>0</v>
          </cell>
          <cell r="I217">
            <v>0</v>
          </cell>
          <cell r="U217">
            <v>0</v>
          </cell>
          <cell r="AD217">
            <v>0</v>
          </cell>
          <cell r="AH217">
            <v>0</v>
          </cell>
          <cell r="AJ217">
            <v>0</v>
          </cell>
          <cell r="AP217">
            <v>0</v>
          </cell>
          <cell r="AR217">
            <v>0</v>
          </cell>
          <cell r="AT217">
            <v>0</v>
          </cell>
          <cell r="AV217">
            <v>0</v>
          </cell>
          <cell r="AX217">
            <v>0</v>
          </cell>
          <cell r="BC217">
            <v>0</v>
          </cell>
          <cell r="BE217">
            <v>0</v>
          </cell>
          <cell r="BG217">
            <v>0</v>
          </cell>
          <cell r="BI217">
            <v>0</v>
          </cell>
          <cell r="BU217">
            <v>0</v>
          </cell>
          <cell r="BX217">
            <v>0</v>
          </cell>
          <cell r="CD217">
            <v>0</v>
          </cell>
          <cell r="CH217">
            <v>0</v>
          </cell>
          <cell r="CJ217">
            <v>0</v>
          </cell>
          <cell r="CL217">
            <v>0</v>
          </cell>
          <cell r="CP217">
            <v>0</v>
          </cell>
          <cell r="CR217">
            <v>0</v>
          </cell>
          <cell r="CT217">
            <v>0</v>
          </cell>
          <cell r="CU217">
            <v>0</v>
          </cell>
          <cell r="CV217">
            <v>0</v>
          </cell>
          <cell r="CX217">
            <v>0</v>
          </cell>
          <cell r="FE217">
            <v>0</v>
          </cell>
          <cell r="FN217">
            <v>0</v>
          </cell>
          <cell r="FO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X217">
            <v>0</v>
          </cell>
          <cell r="FY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 t="e">
            <v>#DIV/0!</v>
          </cell>
          <cell r="GG217">
            <v>0</v>
          </cell>
          <cell r="GH217">
            <v>0</v>
          </cell>
        </row>
        <row r="218">
          <cell r="C218">
            <v>0</v>
          </cell>
          <cell r="E218">
            <v>0</v>
          </cell>
          <cell r="G218">
            <v>0</v>
          </cell>
          <cell r="I218">
            <v>0</v>
          </cell>
          <cell r="O218">
            <v>0</v>
          </cell>
          <cell r="Q218">
            <v>-2945.299</v>
          </cell>
          <cell r="S218">
            <v>0</v>
          </cell>
          <cell r="U218">
            <v>-2945.299</v>
          </cell>
          <cell r="W218">
            <v>-312</v>
          </cell>
          <cell r="X218">
            <v>-312</v>
          </cell>
          <cell r="Z218">
            <v>-36.557000000000002</v>
          </cell>
          <cell r="AB218">
            <v>0</v>
          </cell>
          <cell r="AD218">
            <v>-3605.8559999999998</v>
          </cell>
          <cell r="AF218">
            <v>0</v>
          </cell>
          <cell r="AH218">
            <v>0</v>
          </cell>
          <cell r="AJ218">
            <v>0</v>
          </cell>
          <cell r="AL218">
            <v>-2485</v>
          </cell>
          <cell r="AN218">
            <v>0</v>
          </cell>
          <cell r="AP218">
            <v>-2485</v>
          </cell>
          <cell r="AR218">
            <v>0</v>
          </cell>
          <cell r="AT218">
            <v>-6090.8559999999998</v>
          </cell>
          <cell r="AV218">
            <v>0</v>
          </cell>
          <cell r="AX218">
            <v>-6090.8559999999998</v>
          </cell>
          <cell r="BC218">
            <v>0</v>
          </cell>
          <cell r="BE218">
            <v>0</v>
          </cell>
          <cell r="BG218">
            <v>0</v>
          </cell>
          <cell r="BI218">
            <v>0</v>
          </cell>
          <cell r="BO218">
            <v>0</v>
          </cell>
          <cell r="BQ218">
            <v>-12252.442999999999</v>
          </cell>
          <cell r="BS218">
            <v>0</v>
          </cell>
          <cell r="BU218">
            <v>-12252.442999999999</v>
          </cell>
          <cell r="BW218">
            <v>-1259.5</v>
          </cell>
          <cell r="BX218">
            <v>-1259.5</v>
          </cell>
          <cell r="BZ218">
            <v>-152.07599999999999</v>
          </cell>
          <cell r="CB218">
            <v>0</v>
          </cell>
          <cell r="CD218">
            <v>-14923.518999999998</v>
          </cell>
          <cell r="CF218">
            <v>0</v>
          </cell>
          <cell r="CH218">
            <v>0</v>
          </cell>
          <cell r="CJ218">
            <v>0</v>
          </cell>
          <cell r="CL218">
            <v>-10339</v>
          </cell>
          <cell r="CN218">
            <v>0</v>
          </cell>
          <cell r="CP218">
            <v>-10339</v>
          </cell>
          <cell r="CR218">
            <v>0</v>
          </cell>
          <cell r="CT218">
            <v>-25262.519</v>
          </cell>
          <cell r="CU218">
            <v>0</v>
          </cell>
          <cell r="CV218">
            <v>0</v>
          </cell>
          <cell r="CX218">
            <v>-25262.519</v>
          </cell>
          <cell r="FC218">
            <v>0</v>
          </cell>
          <cell r="FE218">
            <v>0</v>
          </cell>
          <cell r="FH218">
            <v>0</v>
          </cell>
          <cell r="FI218">
            <v>-12252.442999999999</v>
          </cell>
          <cell r="FJ218">
            <v>-1314</v>
          </cell>
          <cell r="FK218">
            <v>-1314</v>
          </cell>
          <cell r="FL218">
            <v>-152.077</v>
          </cell>
          <cell r="FM218">
            <v>0</v>
          </cell>
          <cell r="FN218">
            <v>-15032.52</v>
          </cell>
          <cell r="FO218">
            <v>0</v>
          </cell>
          <cell r="FP218">
            <v>-10339</v>
          </cell>
          <cell r="FQ218">
            <v>0</v>
          </cell>
          <cell r="FR218">
            <v>-10339</v>
          </cell>
          <cell r="FS218">
            <v>0</v>
          </cell>
          <cell r="FT218">
            <v>-25371.52</v>
          </cell>
          <cell r="FU218">
            <v>0</v>
          </cell>
          <cell r="FV218">
            <v>-25371.52</v>
          </cell>
          <cell r="FX218">
            <v>-15032.52</v>
          </cell>
          <cell r="FY218">
            <v>-10339</v>
          </cell>
          <cell r="FZ218">
            <v>0</v>
          </cell>
          <cell r="GA218">
            <v>-25371.52</v>
          </cell>
          <cell r="GB218">
            <v>-25711.739420324709</v>
          </cell>
          <cell r="GC218">
            <v>-25371.52</v>
          </cell>
          <cell r="GD218">
            <v>-25711.739420324709</v>
          </cell>
          <cell r="GE218">
            <v>0</v>
          </cell>
          <cell r="GF218">
            <v>4.1655097411595348</v>
          </cell>
          <cell r="GG218">
            <v>-24686.713865334536</v>
          </cell>
          <cell r="GH218">
            <v>0</v>
          </cell>
        </row>
        <row r="219">
          <cell r="A219" t="str">
            <v>CURR.LIABILITIES</v>
          </cell>
          <cell r="AZ219" t="str">
            <v>CURR.LIABILITIES</v>
          </cell>
          <cell r="BX219">
            <v>0</v>
          </cell>
          <cell r="CD219">
            <v>0</v>
          </cell>
          <cell r="CU219">
            <v>0</v>
          </cell>
          <cell r="FS219">
            <v>0</v>
          </cell>
          <cell r="FW219" t="str">
            <v>CURR.LIABILITIES</v>
          </cell>
          <cell r="FX219">
            <v>0</v>
          </cell>
          <cell r="FY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 t="e">
            <v>#DIV/0!</v>
          </cell>
          <cell r="GH219">
            <v>0</v>
          </cell>
        </row>
        <row r="220">
          <cell r="A220" t="str">
            <v>Banks</v>
          </cell>
          <cell r="AZ220" t="str">
            <v>Banks</v>
          </cell>
          <cell r="BX220">
            <v>0</v>
          </cell>
          <cell r="CD220">
            <v>0</v>
          </cell>
          <cell r="CU220">
            <v>0</v>
          </cell>
          <cell r="FS220">
            <v>0</v>
          </cell>
          <cell r="FW220" t="str">
            <v>Banks</v>
          </cell>
          <cell r="FX220">
            <v>0</v>
          </cell>
          <cell r="FY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 t="e">
            <v>#DIV/0!</v>
          </cell>
          <cell r="GH220">
            <v>0</v>
          </cell>
        </row>
        <row r="221">
          <cell r="A221" t="str">
            <v>Current Maturities</v>
          </cell>
          <cell r="C221">
            <v>-704.9</v>
          </cell>
          <cell r="G221">
            <v>0</v>
          </cell>
          <cell r="I221">
            <v>-704.9</v>
          </cell>
          <cell r="O221">
            <v>-22</v>
          </cell>
          <cell r="Q221">
            <v>-1743.2809999999999</v>
          </cell>
          <cell r="U221">
            <v>-1743.2809999999999</v>
          </cell>
          <cell r="W221">
            <v>-1808.5</v>
          </cell>
          <cell r="X221">
            <v>-1808.5</v>
          </cell>
          <cell r="AD221">
            <v>-5360.2809999999999</v>
          </cell>
          <cell r="AJ221">
            <v>0</v>
          </cell>
          <cell r="AL221">
            <v>-6067.473</v>
          </cell>
          <cell r="AP221">
            <v>-6067.473</v>
          </cell>
          <cell r="AT221">
            <v>-12154.653999999999</v>
          </cell>
          <cell r="AX221">
            <v>-12154.653999999999</v>
          </cell>
          <cell r="AZ221" t="str">
            <v>Current Maturities</v>
          </cell>
          <cell r="BC221">
            <v>-2575.0320000000002</v>
          </cell>
          <cell r="BI221">
            <v>-2575.0320000000002</v>
          </cell>
          <cell r="BO221">
            <v>-90.5</v>
          </cell>
          <cell r="BQ221">
            <v>-7252.0470000000005</v>
          </cell>
          <cell r="BU221">
            <v>-7252.0470000000005</v>
          </cell>
          <cell r="BW221">
            <v>-7523</v>
          </cell>
          <cell r="BX221">
            <v>-7523</v>
          </cell>
          <cell r="CD221">
            <v>-22298.046999999999</v>
          </cell>
          <cell r="CJ221">
            <v>0</v>
          </cell>
          <cell r="CL221">
            <v>-25241</v>
          </cell>
          <cell r="CP221">
            <v>-25241</v>
          </cell>
          <cell r="CT221">
            <v>-50204.578999999998</v>
          </cell>
          <cell r="CU221">
            <v>0</v>
          </cell>
          <cell r="CX221">
            <v>-50204.578999999998</v>
          </cell>
          <cell r="FC221">
            <v>-2932.384</v>
          </cell>
          <cell r="FE221">
            <v>0</v>
          </cell>
          <cell r="FF221">
            <v>-2932.384</v>
          </cell>
          <cell r="FG221">
            <v>0</v>
          </cell>
          <cell r="FH221">
            <v>-90.5</v>
          </cell>
          <cell r="FI221">
            <v>-7252.0470000000005</v>
          </cell>
          <cell r="FJ221">
            <v>-7523</v>
          </cell>
          <cell r="FK221">
            <v>-7523</v>
          </cell>
          <cell r="FN221">
            <v>-22298.046999999999</v>
          </cell>
          <cell r="FO221">
            <v>0</v>
          </cell>
          <cell r="FP221">
            <v>-25241</v>
          </cell>
          <cell r="FR221">
            <v>-25241</v>
          </cell>
          <cell r="FS221">
            <v>0</v>
          </cell>
          <cell r="FT221">
            <v>-50561.930999999997</v>
          </cell>
          <cell r="FV221">
            <v>-50561.930999999997</v>
          </cell>
          <cell r="FW221" t="str">
            <v>Current Maturities</v>
          </cell>
          <cell r="FX221">
            <v>-22298.046999999999</v>
          </cell>
          <cell r="FY221">
            <v>-25241</v>
          </cell>
          <cell r="GA221">
            <v>-47539.046999999999</v>
          </cell>
          <cell r="GB221">
            <v>-48176.52189362597</v>
          </cell>
          <cell r="GC221">
            <v>-50561.930999999997</v>
          </cell>
          <cell r="GD221">
            <v>-51239.941259350569</v>
          </cell>
          <cell r="GE221">
            <v>-3022.8839999999982</v>
          </cell>
          <cell r="GF221">
            <v>4.1598823792104653</v>
          </cell>
          <cell r="GG221">
            <v>-27337.758290006532</v>
          </cell>
          <cell r="GH221">
            <v>0</v>
          </cell>
        </row>
        <row r="222">
          <cell r="A222" t="str">
            <v>Bank overdrafts</v>
          </cell>
          <cell r="G222">
            <v>0</v>
          </cell>
          <cell r="I222">
            <v>0</v>
          </cell>
          <cell r="O222">
            <v>-1220.5</v>
          </cell>
          <cell r="Q222">
            <v>-61492.355000000003</v>
          </cell>
          <cell r="U222">
            <v>-61492.355000000003</v>
          </cell>
          <cell r="W222">
            <v>-12612.5</v>
          </cell>
          <cell r="X222">
            <v>-12612.5</v>
          </cell>
          <cell r="AD222">
            <v>-86717.35500000001</v>
          </cell>
          <cell r="AH222">
            <v>0</v>
          </cell>
          <cell r="AJ222">
            <v>0</v>
          </cell>
          <cell r="AL222">
            <v>-22.951000000000001</v>
          </cell>
          <cell r="AP222">
            <v>-22.951000000000001</v>
          </cell>
          <cell r="AT222">
            <v>-87960.806000000011</v>
          </cell>
          <cell r="AX222">
            <v>-87960.806000000011</v>
          </cell>
          <cell r="AZ222" t="str">
            <v>Bank overdrafts</v>
          </cell>
          <cell r="BG222">
            <v>0</v>
          </cell>
          <cell r="BI222">
            <v>0</v>
          </cell>
          <cell r="BO222">
            <v>-5079</v>
          </cell>
          <cell r="BQ222">
            <v>-255810.19899999999</v>
          </cell>
          <cell r="BU222">
            <v>-255810.19899999999</v>
          </cell>
          <cell r="BW222">
            <v>-52468</v>
          </cell>
          <cell r="BX222">
            <v>-52468</v>
          </cell>
          <cell r="CD222">
            <v>-360746.19900000002</v>
          </cell>
          <cell r="CH222">
            <v>0</v>
          </cell>
          <cell r="CJ222">
            <v>0</v>
          </cell>
          <cell r="CL222">
            <v>-95</v>
          </cell>
          <cell r="CP222">
            <v>-95</v>
          </cell>
          <cell r="CR222">
            <v>0</v>
          </cell>
          <cell r="CT222">
            <v>-365920.19900000002</v>
          </cell>
          <cell r="CU222">
            <v>0</v>
          </cell>
          <cell r="CV222">
            <v>0</v>
          </cell>
          <cell r="CX222">
            <v>-365920.19900000002</v>
          </cell>
          <cell r="FE222">
            <v>0</v>
          </cell>
          <cell r="FH222">
            <v>-5079</v>
          </cell>
          <cell r="FI222">
            <v>-255810.19899999999</v>
          </cell>
          <cell r="FJ222">
            <v>-52468</v>
          </cell>
          <cell r="FK222">
            <v>-52468</v>
          </cell>
          <cell r="FN222">
            <v>-360746.19900000002</v>
          </cell>
          <cell r="FO222">
            <v>0</v>
          </cell>
          <cell r="FP222">
            <v>-95</v>
          </cell>
          <cell r="FR222">
            <v>-95</v>
          </cell>
          <cell r="FS222">
            <v>0</v>
          </cell>
          <cell r="FT222">
            <v>-365920.19900000002</v>
          </cell>
          <cell r="FU222">
            <v>0</v>
          </cell>
          <cell r="FV222">
            <v>-365920.19900000002</v>
          </cell>
          <cell r="FW222" t="str">
            <v>Bank overdrafts</v>
          </cell>
          <cell r="FX222">
            <v>-360746.19900000002</v>
          </cell>
          <cell r="FY222">
            <v>-95</v>
          </cell>
          <cell r="GA222">
            <v>-360841.19900000002</v>
          </cell>
          <cell r="GB222">
            <v>-365679.89938346361</v>
          </cell>
          <cell r="GC222">
            <v>-365920.19900000002</v>
          </cell>
          <cell r="GD222">
            <v>-370827.00623854483</v>
          </cell>
          <cell r="GE222">
            <v>-5079</v>
          </cell>
          <cell r="GF222">
            <v>4.1600369032543876</v>
          </cell>
          <cell r="GG222">
            <v>-2182.5935421293279</v>
          </cell>
          <cell r="GH222">
            <v>0</v>
          </cell>
        </row>
        <row r="223">
          <cell r="A223" t="str">
            <v>Total Banks</v>
          </cell>
          <cell r="C223">
            <v>-704.9</v>
          </cell>
          <cell r="E223">
            <v>0</v>
          </cell>
          <cell r="G223">
            <v>0</v>
          </cell>
          <cell r="I223">
            <v>-704.9</v>
          </cell>
          <cell r="O223">
            <v>-1243</v>
          </cell>
          <cell r="Q223">
            <v>-63235.636000000006</v>
          </cell>
          <cell r="S223">
            <v>0</v>
          </cell>
          <cell r="U223">
            <v>-63235.636000000006</v>
          </cell>
          <cell r="W223">
            <v>-14421</v>
          </cell>
          <cell r="X223">
            <v>-14421</v>
          </cell>
          <cell r="Z223">
            <v>0</v>
          </cell>
          <cell r="AB223">
            <v>0</v>
          </cell>
          <cell r="AD223">
            <v>-92077.636000000013</v>
          </cell>
          <cell r="AF223">
            <v>0</v>
          </cell>
          <cell r="AH223">
            <v>0</v>
          </cell>
          <cell r="AJ223">
            <v>0</v>
          </cell>
          <cell r="AL223">
            <v>-6090.424</v>
          </cell>
          <cell r="AN223">
            <v>0</v>
          </cell>
          <cell r="AP223">
            <v>-6090.424</v>
          </cell>
          <cell r="AR223">
            <v>0</v>
          </cell>
          <cell r="AT223">
            <v>-100115.46</v>
          </cell>
          <cell r="AV223">
            <v>0</v>
          </cell>
          <cell r="AX223">
            <v>-100115.46</v>
          </cell>
          <cell r="AZ223" t="str">
            <v>Total Banks</v>
          </cell>
          <cell r="BC223">
            <v>-2575.0320000000002</v>
          </cell>
          <cell r="BE223">
            <v>0</v>
          </cell>
          <cell r="BG223">
            <v>0</v>
          </cell>
          <cell r="BI223">
            <v>-2575.0320000000002</v>
          </cell>
          <cell r="BO223">
            <v>-5169.5</v>
          </cell>
          <cell r="BQ223">
            <v>-263062.24599999998</v>
          </cell>
          <cell r="BS223">
            <v>0</v>
          </cell>
          <cell r="BU223">
            <v>-263062.24599999998</v>
          </cell>
          <cell r="BW223">
            <v>-59991</v>
          </cell>
          <cell r="BX223">
            <v>-59991</v>
          </cell>
          <cell r="BZ223">
            <v>0</v>
          </cell>
          <cell r="CB223">
            <v>0</v>
          </cell>
          <cell r="CD223">
            <v>-383044.24599999998</v>
          </cell>
          <cell r="CF223">
            <v>0</v>
          </cell>
          <cell r="CH223">
            <v>0</v>
          </cell>
          <cell r="CJ223">
            <v>0</v>
          </cell>
          <cell r="CL223">
            <v>-25336</v>
          </cell>
          <cell r="CN223">
            <v>0</v>
          </cell>
          <cell r="CP223">
            <v>-25336</v>
          </cell>
          <cell r="CR223">
            <v>0</v>
          </cell>
          <cell r="CT223">
            <v>-416124.77800000005</v>
          </cell>
          <cell r="CU223">
            <v>0</v>
          </cell>
          <cell r="CV223">
            <v>0</v>
          </cell>
          <cell r="CX223">
            <v>-416124.77800000005</v>
          </cell>
          <cell r="FC223">
            <v>-2932.384</v>
          </cell>
          <cell r="FD223">
            <v>0</v>
          </cell>
          <cell r="FE223">
            <v>0</v>
          </cell>
          <cell r="FF223">
            <v>-2932.384</v>
          </cell>
          <cell r="FG223">
            <v>0</v>
          </cell>
          <cell r="FH223">
            <v>-5169.5</v>
          </cell>
          <cell r="FI223">
            <v>-263062.24599999998</v>
          </cell>
          <cell r="FJ223">
            <v>-59991</v>
          </cell>
          <cell r="FK223">
            <v>-59991</v>
          </cell>
          <cell r="FL223">
            <v>0</v>
          </cell>
          <cell r="FM223">
            <v>0</v>
          </cell>
          <cell r="FN223">
            <v>-383044.24600000004</v>
          </cell>
          <cell r="FO223">
            <v>0</v>
          </cell>
          <cell r="FP223">
            <v>-25336</v>
          </cell>
          <cell r="FQ223">
            <v>0</v>
          </cell>
          <cell r="FR223">
            <v>-25336</v>
          </cell>
          <cell r="FS223">
            <v>0</v>
          </cell>
          <cell r="FT223">
            <v>-416482.13</v>
          </cell>
          <cell r="FU223">
            <v>0</v>
          </cell>
          <cell r="FV223">
            <v>-416482.13</v>
          </cell>
          <cell r="FW223" t="str">
            <v>Total Banks</v>
          </cell>
          <cell r="FX223">
            <v>-383044.24600000004</v>
          </cell>
          <cell r="FY223">
            <v>-25336</v>
          </cell>
          <cell r="FZ223">
            <v>0</v>
          </cell>
          <cell r="GA223">
            <v>-408380.24600000004</v>
          </cell>
          <cell r="GB223">
            <v>-413856.42127708957</v>
          </cell>
          <cell r="GC223">
            <v>-416482.13</v>
          </cell>
          <cell r="GD223">
            <v>-422066.94749789539</v>
          </cell>
          <cell r="GE223">
            <v>-8101.8839999999982</v>
          </cell>
          <cell r="GF223">
            <v>4.1600181430520315</v>
          </cell>
          <cell r="GG223">
            <v>-29520.351832135861</v>
          </cell>
          <cell r="GH223">
            <v>0</v>
          </cell>
        </row>
        <row r="224">
          <cell r="A224" t="str">
            <v>Creditors</v>
          </cell>
          <cell r="AT224">
            <v>0</v>
          </cell>
          <cell r="AZ224" t="str">
            <v>Creditors</v>
          </cell>
          <cell r="BX224">
            <v>0</v>
          </cell>
          <cell r="CD224">
            <v>0</v>
          </cell>
          <cell r="CT224">
            <v>0</v>
          </cell>
          <cell r="CU224">
            <v>0</v>
          </cell>
          <cell r="FW224" t="str">
            <v>Creditors</v>
          </cell>
          <cell r="FX224">
            <v>0</v>
          </cell>
          <cell r="FY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 t="e">
            <v>#DIV/0!</v>
          </cell>
          <cell r="GH224">
            <v>0</v>
          </cell>
        </row>
        <row r="225">
          <cell r="A225" t="str">
            <v>suppliers-n.i.s.</v>
          </cell>
          <cell r="I225">
            <v>0</v>
          </cell>
          <cell r="M225" t="str">
            <v xml:space="preserve"> </v>
          </cell>
          <cell r="O225">
            <v>-1856.5</v>
          </cell>
          <cell r="Q225">
            <v>-6638.6909999999998</v>
          </cell>
          <cell r="U225">
            <v>-6638.6909999999998</v>
          </cell>
          <cell r="W225">
            <v>-639.5</v>
          </cell>
          <cell r="X225">
            <v>-639.5</v>
          </cell>
          <cell r="Z225">
            <v>-18.946000000000002</v>
          </cell>
          <cell r="AD225">
            <v>-7936.6369999999997</v>
          </cell>
          <cell r="AJ225">
            <v>0</v>
          </cell>
          <cell r="AL225">
            <v>-1182.865</v>
          </cell>
          <cell r="AP225">
            <v>-1182.865</v>
          </cell>
          <cell r="AR225">
            <v>-37.225999999999999</v>
          </cell>
          <cell r="AT225">
            <v>-11013.227999999999</v>
          </cell>
          <cell r="AV225">
            <v>0</v>
          </cell>
          <cell r="AX225">
            <v>-11013.227999999999</v>
          </cell>
          <cell r="AZ225" t="str">
            <v>suppliers-n.i.s.</v>
          </cell>
          <cell r="BI225">
            <v>0</v>
          </cell>
          <cell r="BO225">
            <v>-7713</v>
          </cell>
          <cell r="BQ225">
            <v>-27616.954000000002</v>
          </cell>
          <cell r="BU225">
            <v>-27616.954000000002</v>
          </cell>
          <cell r="BW225">
            <v>-2660.5</v>
          </cell>
          <cell r="BX225">
            <v>-2660.5</v>
          </cell>
          <cell r="BZ225">
            <v>-78.816999999999993</v>
          </cell>
          <cell r="CD225">
            <v>-33016.771000000001</v>
          </cell>
          <cell r="CJ225">
            <v>0</v>
          </cell>
          <cell r="CL225">
            <v>-4797</v>
          </cell>
          <cell r="CP225">
            <v>-4797</v>
          </cell>
          <cell r="CR225">
            <v>-154.90899999999999</v>
          </cell>
          <cell r="CT225">
            <v>-45681.68</v>
          </cell>
          <cell r="CU225">
            <v>0</v>
          </cell>
          <cell r="CX225">
            <v>-45681.68</v>
          </cell>
          <cell r="FH225">
            <v>-7713</v>
          </cell>
          <cell r="FI225">
            <v>-27616.954000000002</v>
          </cell>
          <cell r="FJ225">
            <v>-2660.5</v>
          </cell>
          <cell r="FK225">
            <v>-2660.5</v>
          </cell>
          <cell r="FL225">
            <v>-78.816999999999993</v>
          </cell>
          <cell r="FN225">
            <v>-33016.771000000001</v>
          </cell>
          <cell r="FO225">
            <v>0</v>
          </cell>
          <cell r="FP225">
            <v>-4908</v>
          </cell>
          <cell r="FR225">
            <v>-4908</v>
          </cell>
          <cell r="FS225">
            <v>-154.86000000000001</v>
          </cell>
          <cell r="FT225">
            <v>-45792.631000000001</v>
          </cell>
          <cell r="FV225">
            <v>-45792.631000000001</v>
          </cell>
          <cell r="FW225" t="str">
            <v>suppliers-n.i.s.</v>
          </cell>
          <cell r="FX225">
            <v>-33016.771000000001</v>
          </cell>
          <cell r="FY225">
            <v>-4908</v>
          </cell>
          <cell r="GA225">
            <v>-37924.771000000001</v>
          </cell>
          <cell r="GB225">
            <v>-38433.323250932051</v>
          </cell>
          <cell r="GC225">
            <v>-45792.631000000001</v>
          </cell>
          <cell r="GD225">
            <v>-46406.687326698731</v>
          </cell>
          <cell r="GE225">
            <v>-7867.86</v>
          </cell>
          <cell r="GF225">
            <v>4.1579663110579395</v>
          </cell>
          <cell r="GG225">
            <v>-32227.76773960104</v>
          </cell>
          <cell r="GH225">
            <v>0</v>
          </cell>
        </row>
        <row r="226">
          <cell r="A226" t="str">
            <v>suppliers-f.c.</v>
          </cell>
          <cell r="M226" t="str">
            <v xml:space="preserve"> </v>
          </cell>
          <cell r="Q226">
            <v>-474.85500000000002</v>
          </cell>
          <cell r="U226">
            <v>-474.85500000000002</v>
          </cell>
          <cell r="AD226">
            <v>-474.85500000000002</v>
          </cell>
          <cell r="AJ226">
            <v>0</v>
          </cell>
          <cell r="AP226">
            <v>0</v>
          </cell>
          <cell r="AT226">
            <v>-474.85500000000002</v>
          </cell>
          <cell r="AX226">
            <v>-474.85500000000002</v>
          </cell>
          <cell r="AZ226" t="str">
            <v>suppliers-f.c.</v>
          </cell>
          <cell r="BI226">
            <v>0</v>
          </cell>
          <cell r="BQ226">
            <v>-1975.568</v>
          </cell>
          <cell r="BU226">
            <v>-1975.568</v>
          </cell>
          <cell r="BX226">
            <v>0</v>
          </cell>
          <cell r="CD226">
            <v>-1975.568</v>
          </cell>
          <cell r="CJ226">
            <v>0</v>
          </cell>
          <cell r="CP226">
            <v>0</v>
          </cell>
          <cell r="CT226">
            <v>-1975.568</v>
          </cell>
          <cell r="CU226">
            <v>0</v>
          </cell>
          <cell r="CX226">
            <v>-1975.568</v>
          </cell>
          <cell r="FI226">
            <v>-1975.568</v>
          </cell>
          <cell r="FN226">
            <v>-1975.568</v>
          </cell>
          <cell r="FO226">
            <v>0</v>
          </cell>
          <cell r="FR226">
            <v>0</v>
          </cell>
          <cell r="FS226">
            <v>0</v>
          </cell>
          <cell r="FT226">
            <v>-1975.568</v>
          </cell>
          <cell r="FV226">
            <v>-1975.568</v>
          </cell>
          <cell r="FW226" t="str">
            <v>suppliers-f.c.</v>
          </cell>
          <cell r="FX226">
            <v>-1975.568</v>
          </cell>
          <cell r="FY226">
            <v>0</v>
          </cell>
          <cell r="GA226">
            <v>-1975.568</v>
          </cell>
          <cell r="GB226">
            <v>-2002.0593808779313</v>
          </cell>
          <cell r="GC226">
            <v>-1975.568</v>
          </cell>
          <cell r="GD226">
            <v>-2002.0593808779313</v>
          </cell>
          <cell r="GE226">
            <v>0</v>
          </cell>
          <cell r="GF226">
            <v>4.1603605311094967</v>
          </cell>
          <cell r="GG226">
            <v>-285.23712596883757</v>
          </cell>
          <cell r="GH226">
            <v>0</v>
          </cell>
        </row>
        <row r="227">
          <cell r="A227" t="str">
            <v>checks payable</v>
          </cell>
          <cell r="E227">
            <v>0</v>
          </cell>
          <cell r="I227">
            <v>0</v>
          </cell>
          <cell r="M227" t="str">
            <v xml:space="preserve"> </v>
          </cell>
          <cell r="O227">
            <v>-99.5</v>
          </cell>
          <cell r="Q227">
            <v>-270.67399999999998</v>
          </cell>
          <cell r="U227">
            <v>-270.67399999999998</v>
          </cell>
          <cell r="W227">
            <v>-415</v>
          </cell>
          <cell r="X227">
            <v>-415</v>
          </cell>
          <cell r="AD227">
            <v>-1100.674</v>
          </cell>
          <cell r="AJ227">
            <v>0</v>
          </cell>
          <cell r="AP227">
            <v>0</v>
          </cell>
          <cell r="AR227">
            <v>-161.352</v>
          </cell>
          <cell r="AT227">
            <v>-1361.5260000000001</v>
          </cell>
          <cell r="AV227">
            <v>0</v>
          </cell>
          <cell r="AX227">
            <v>-1361.5260000000001</v>
          </cell>
          <cell r="AZ227" t="str">
            <v>checks payable</v>
          </cell>
          <cell r="BI227">
            <v>0</v>
          </cell>
          <cell r="BO227">
            <v>-412.5</v>
          </cell>
          <cell r="BQ227">
            <v>-1126.0050000000001</v>
          </cell>
          <cell r="BU227">
            <v>-1126.0050000000001</v>
          </cell>
          <cell r="BW227">
            <v>-1726.5</v>
          </cell>
          <cell r="BX227">
            <v>-1726.5</v>
          </cell>
          <cell r="CD227">
            <v>-4579.0050000000001</v>
          </cell>
          <cell r="CJ227">
            <v>0</v>
          </cell>
          <cell r="CL227">
            <v>-111</v>
          </cell>
          <cell r="CP227">
            <v>-111</v>
          </cell>
          <cell r="CR227">
            <v>-671.226</v>
          </cell>
          <cell r="CT227">
            <v>-5773.7309999999998</v>
          </cell>
          <cell r="CU227">
            <v>0</v>
          </cell>
          <cell r="CX227">
            <v>-5773.7309999999998</v>
          </cell>
          <cell r="FH227">
            <v>-412.5</v>
          </cell>
          <cell r="FI227">
            <v>-1126.0050000000001</v>
          </cell>
          <cell r="FJ227">
            <v>-1726.5</v>
          </cell>
          <cell r="FK227">
            <v>-1726.5</v>
          </cell>
          <cell r="FN227">
            <v>-4579.0050000000001</v>
          </cell>
          <cell r="FO227">
            <v>0</v>
          </cell>
          <cell r="FS227">
            <v>-671.226</v>
          </cell>
          <cell r="FT227">
            <v>-5662.7309999999998</v>
          </cell>
          <cell r="FV227">
            <v>-5662.7309999999998</v>
          </cell>
          <cell r="FW227" t="str">
            <v>checks payable</v>
          </cell>
          <cell r="FX227">
            <v>-4579.0050000000001</v>
          </cell>
          <cell r="FY227">
            <v>0</v>
          </cell>
          <cell r="GA227">
            <v>-4579.0050000000001</v>
          </cell>
          <cell r="GB227">
            <v>-4640.4071716776907</v>
          </cell>
          <cell r="GC227">
            <v>-5662.7309999999998</v>
          </cell>
          <cell r="GD227">
            <v>-5738.6653964521938</v>
          </cell>
          <cell r="GE227">
            <v>-1083.7259999999997</v>
          </cell>
          <cell r="GF227">
            <v>4.1591060324958899</v>
          </cell>
          <cell r="GG227">
            <v>-877.88480481621548</v>
          </cell>
          <cell r="GH227">
            <v>0</v>
          </cell>
        </row>
        <row r="228">
          <cell r="A228" t="str">
            <v>DAPIM/OTHER RELATED</v>
          </cell>
          <cell r="I228">
            <v>0</v>
          </cell>
          <cell r="M228" t="str">
            <v xml:space="preserve"> </v>
          </cell>
          <cell r="O228">
            <v>-62.402999999999999</v>
          </cell>
          <cell r="Q228">
            <v>-1277.8699999999999</v>
          </cell>
          <cell r="U228">
            <v>-1277.8699999999999</v>
          </cell>
          <cell r="W228">
            <v>-1659.5</v>
          </cell>
          <cell r="X228">
            <v>-1847.5</v>
          </cell>
          <cell r="Z228">
            <v>-75.697999999999993</v>
          </cell>
          <cell r="AD228">
            <v>-4860.5680000000002</v>
          </cell>
          <cell r="AJ228">
            <v>0</v>
          </cell>
          <cell r="AL228">
            <v>-2816.7959999999998</v>
          </cell>
          <cell r="AN228">
            <v>26.103999999999999</v>
          </cell>
          <cell r="AP228">
            <v>-2790.692</v>
          </cell>
          <cell r="AT228">
            <v>-7713.6630000000005</v>
          </cell>
          <cell r="AV228">
            <v>6767.4670000000006</v>
          </cell>
          <cell r="AX228">
            <v>-946.19599999999991</v>
          </cell>
          <cell r="AZ228" t="str">
            <v>DAPIM/OTHER RELATED</v>
          </cell>
          <cell r="BC228">
            <v>1109.6199999999999</v>
          </cell>
          <cell r="BI228">
            <v>1109.6199999999999</v>
          </cell>
          <cell r="BQ228">
            <v>-8970.9490000000005</v>
          </cell>
          <cell r="BU228">
            <v>-8970.9490000000005</v>
          </cell>
          <cell r="BW228">
            <v>-6902.5</v>
          </cell>
          <cell r="BX228">
            <v>-7686.5</v>
          </cell>
          <cell r="BZ228">
            <v>-314.90499999999997</v>
          </cell>
          <cell r="CD228">
            <v>-23874.853999999999</v>
          </cell>
          <cell r="CJ228">
            <v>0</v>
          </cell>
          <cell r="CL228">
            <v>-11718</v>
          </cell>
          <cell r="CN228">
            <v>108.59399999999999</v>
          </cell>
          <cell r="CP228">
            <v>-11609.406000000001</v>
          </cell>
          <cell r="CT228">
            <v>-34374.639999999999</v>
          </cell>
          <cell r="CU228">
            <v>0</v>
          </cell>
          <cell r="CV228">
            <v>27160.095000000001</v>
          </cell>
          <cell r="CX228">
            <v>-7214.5449999999983</v>
          </cell>
          <cell r="FC228">
            <v>1109.6199999999999</v>
          </cell>
          <cell r="FE228">
            <v>-1109.6199999999999</v>
          </cell>
          <cell r="FF228">
            <v>0</v>
          </cell>
          <cell r="FH228">
            <v>-271</v>
          </cell>
          <cell r="FI228">
            <v>-5340.5609999999997</v>
          </cell>
          <cell r="FJ228">
            <v>-6901.5</v>
          </cell>
          <cell r="FK228">
            <v>-7686.5</v>
          </cell>
          <cell r="FL228">
            <v>-314.90499999999997</v>
          </cell>
          <cell r="FN228">
            <v>-20243.466</v>
          </cell>
          <cell r="FO228">
            <v>0</v>
          </cell>
          <cell r="FP228">
            <v>-11718</v>
          </cell>
          <cell r="FR228">
            <v>-11718</v>
          </cell>
          <cell r="FS228">
            <v>0</v>
          </cell>
          <cell r="FT228">
            <v>-32232.466</v>
          </cell>
          <cell r="FU228">
            <v>28256.663400000001</v>
          </cell>
          <cell r="FV228">
            <v>-3975.8025999999991</v>
          </cell>
          <cell r="FW228" t="str">
            <v>DAPIM/OTHER RELATED</v>
          </cell>
          <cell r="FX228">
            <v>-20243.466</v>
          </cell>
          <cell r="FY228">
            <v>-11718</v>
          </cell>
          <cell r="GA228">
            <v>-31961.466</v>
          </cell>
          <cell r="GB228">
            <v>-32390.05330715574</v>
          </cell>
          <cell r="GC228">
            <v>-3975.8025999999991</v>
          </cell>
          <cell r="GD228">
            <v>-4029.1161285508106</v>
          </cell>
          <cell r="GE228">
            <v>27985.663400000001</v>
          </cell>
          <cell r="GF228">
            <v>4.2018805828813477</v>
          </cell>
          <cell r="GG228">
            <v>693.84403758002293</v>
          </cell>
          <cell r="GH228">
            <v>0</v>
          </cell>
        </row>
        <row r="229">
          <cell r="A229" t="str">
            <v>BALANCE IN RESPECT OF SUBSIDIARY</v>
          </cell>
          <cell r="I229">
            <v>0</v>
          </cell>
          <cell r="Q229">
            <v>-872.68899999999996</v>
          </cell>
          <cell r="U229">
            <v>-872.68899999999996</v>
          </cell>
          <cell r="AD229">
            <v>-872.68899999999996</v>
          </cell>
          <cell r="AJ229">
            <v>0</v>
          </cell>
          <cell r="AP229">
            <v>0</v>
          </cell>
          <cell r="AT229">
            <v>-872.68899999999996</v>
          </cell>
          <cell r="AX229">
            <v>-872.68899999999996</v>
          </cell>
          <cell r="AZ229" t="str">
            <v>BALANCE IN RESPECT OF SUBSIDIARY</v>
          </cell>
          <cell r="FI229">
            <v>-3630.3879999999999</v>
          </cell>
          <cell r="FN229">
            <v>-3630.3879999999999</v>
          </cell>
          <cell r="FT229">
            <v>-3630.3879999999999</v>
          </cell>
          <cell r="FV229">
            <v>-3630.3879999999999</v>
          </cell>
          <cell r="FX229">
            <v>-3630.3879999999999</v>
          </cell>
          <cell r="FY229">
            <v>0</v>
          </cell>
          <cell r="GA229">
            <v>-3630.3879999999999</v>
          </cell>
          <cell r="GB229">
            <v>-3679.0696911605528</v>
          </cell>
          <cell r="GC229">
            <v>-3630.3879999999999</v>
          </cell>
          <cell r="GD229">
            <v>-3679.0696911605528</v>
          </cell>
          <cell r="GE229">
            <v>0</v>
          </cell>
          <cell r="GF229">
            <v>4.1600020167551097</v>
          </cell>
        </row>
        <row r="230">
          <cell r="A230" t="str">
            <v>ORUM</v>
          </cell>
          <cell r="I230">
            <v>0</v>
          </cell>
          <cell r="M230" t="str">
            <v xml:space="preserve"> </v>
          </cell>
          <cell r="U230">
            <v>0</v>
          </cell>
          <cell r="AD230">
            <v>0</v>
          </cell>
          <cell r="AJ230">
            <v>0</v>
          </cell>
          <cell r="AP230">
            <v>0</v>
          </cell>
          <cell r="AT230">
            <v>0</v>
          </cell>
          <cell r="AX230">
            <v>0</v>
          </cell>
          <cell r="AZ230" t="str">
            <v>ORUM</v>
          </cell>
          <cell r="BI230">
            <v>0</v>
          </cell>
          <cell r="BU230">
            <v>0</v>
          </cell>
          <cell r="BX230">
            <v>0</v>
          </cell>
          <cell r="CD230">
            <v>0</v>
          </cell>
          <cell r="CJ230">
            <v>0</v>
          </cell>
          <cell r="CP230">
            <v>0</v>
          </cell>
          <cell r="CT230">
            <v>0</v>
          </cell>
          <cell r="CU230">
            <v>0</v>
          </cell>
          <cell r="CX230">
            <v>0</v>
          </cell>
          <cell r="FN230">
            <v>0</v>
          </cell>
          <cell r="FO230">
            <v>0</v>
          </cell>
          <cell r="FR230">
            <v>0</v>
          </cell>
          <cell r="FS230">
            <v>0</v>
          </cell>
          <cell r="FT230">
            <v>0</v>
          </cell>
          <cell r="FV230">
            <v>0</v>
          </cell>
          <cell r="FW230" t="str">
            <v>ORUM</v>
          </cell>
          <cell r="FX230">
            <v>0</v>
          </cell>
          <cell r="FY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 t="e">
            <v>#DIV/0!</v>
          </cell>
          <cell r="GG230">
            <v>0.32322073039878285</v>
          </cell>
          <cell r="GH230">
            <v>0</v>
          </cell>
        </row>
        <row r="231">
          <cell r="A231" t="str">
            <v>Unearned income</v>
          </cell>
          <cell r="I231">
            <v>0</v>
          </cell>
          <cell r="M231">
            <v>-9.530528846153846</v>
          </cell>
          <cell r="O231">
            <v>-206.5</v>
          </cell>
          <cell r="U231">
            <v>0</v>
          </cell>
          <cell r="AD231">
            <v>0</v>
          </cell>
          <cell r="AJ231">
            <v>0</v>
          </cell>
          <cell r="AP231">
            <v>0</v>
          </cell>
          <cell r="AT231">
            <v>-216.03052884615386</v>
          </cell>
          <cell r="AX231">
            <v>-216.03052884615386</v>
          </cell>
          <cell r="AZ231" t="str">
            <v>Unearned income</v>
          </cell>
          <cell r="BI231">
            <v>0</v>
          </cell>
          <cell r="BM231">
            <v>-29.942</v>
          </cell>
          <cell r="BO231">
            <v>-783</v>
          </cell>
          <cell r="BU231">
            <v>0</v>
          </cell>
          <cell r="BX231">
            <v>0</v>
          </cell>
          <cell r="CD231">
            <v>0</v>
          </cell>
          <cell r="CJ231">
            <v>0</v>
          </cell>
          <cell r="CP231">
            <v>0</v>
          </cell>
          <cell r="CT231">
            <v>-812.94200000000001</v>
          </cell>
          <cell r="CU231">
            <v>0</v>
          </cell>
          <cell r="CX231">
            <v>-812.94200000000001</v>
          </cell>
          <cell r="FG231">
            <v>-39.646999999999998</v>
          </cell>
          <cell r="FH231">
            <v>-828.5</v>
          </cell>
          <cell r="FN231">
            <v>0</v>
          </cell>
          <cell r="FO231">
            <v>0</v>
          </cell>
          <cell r="FR231">
            <v>0</v>
          </cell>
          <cell r="FS231">
            <v>0</v>
          </cell>
          <cell r="FT231">
            <v>-868.14700000000005</v>
          </cell>
          <cell r="FV231">
            <v>-868.14700000000005</v>
          </cell>
          <cell r="FW231" t="str">
            <v>Unearned income</v>
          </cell>
          <cell r="FX231">
            <v>0</v>
          </cell>
          <cell r="FY231">
            <v>0</v>
          </cell>
          <cell r="GA231">
            <v>0</v>
          </cell>
          <cell r="GB231">
            <v>0</v>
          </cell>
          <cell r="GC231">
            <v>-868.14700000000005</v>
          </cell>
          <cell r="GD231">
            <v>-879.78841797955499</v>
          </cell>
          <cell r="GE231">
            <v>-868.14700000000005</v>
          </cell>
          <cell r="GF231">
            <v>4.0186310918039316</v>
          </cell>
          <cell r="GG231">
            <v>-1462.049640757675</v>
          </cell>
          <cell r="GH231">
            <v>0</v>
          </cell>
        </row>
        <row r="232">
          <cell r="A232" t="str">
            <v xml:space="preserve">Royalties-other </v>
          </cell>
          <cell r="I232">
            <v>0</v>
          </cell>
          <cell r="M232" t="str">
            <v xml:space="preserve"> </v>
          </cell>
          <cell r="U232">
            <v>0</v>
          </cell>
          <cell r="AD232">
            <v>0</v>
          </cell>
          <cell r="AJ232">
            <v>0</v>
          </cell>
          <cell r="AP232">
            <v>0</v>
          </cell>
          <cell r="AT232">
            <v>0</v>
          </cell>
          <cell r="AV232">
            <v>-2480</v>
          </cell>
          <cell r="AX232">
            <v>-2480</v>
          </cell>
          <cell r="AZ232" t="str">
            <v xml:space="preserve">Royalties-other </v>
          </cell>
          <cell r="BI232">
            <v>0</v>
          </cell>
          <cell r="BU232">
            <v>0</v>
          </cell>
          <cell r="BX232">
            <v>0</v>
          </cell>
          <cell r="CD232">
            <v>0</v>
          </cell>
          <cell r="CJ232">
            <v>0</v>
          </cell>
          <cell r="CP232">
            <v>0</v>
          </cell>
          <cell r="CT232">
            <v>0</v>
          </cell>
          <cell r="CU232">
            <v>0</v>
          </cell>
          <cell r="CX232">
            <v>0</v>
          </cell>
          <cell r="FN232">
            <v>0</v>
          </cell>
          <cell r="FO232">
            <v>0</v>
          </cell>
          <cell r="FS232">
            <v>0</v>
          </cell>
          <cell r="FT232">
            <v>0</v>
          </cell>
          <cell r="FV232">
            <v>0</v>
          </cell>
          <cell r="FW232" t="str">
            <v xml:space="preserve">Royalties-other </v>
          </cell>
          <cell r="FX232">
            <v>0</v>
          </cell>
          <cell r="FY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-4684.0972905137205</v>
          </cell>
          <cell r="GH232">
            <v>0</v>
          </cell>
        </row>
        <row r="233">
          <cell r="A233" t="str">
            <v>STLM</v>
          </cell>
          <cell r="C233">
            <v>-79.906999999999996</v>
          </cell>
          <cell r="I233">
            <v>-79.906999999999996</v>
          </cell>
          <cell r="M233" t="str">
            <v xml:space="preserve"> </v>
          </cell>
          <cell r="Q233">
            <v>-8.5229999999999997</v>
          </cell>
          <cell r="U233">
            <v>-8.5229999999999997</v>
          </cell>
          <cell r="AD233">
            <v>-8.5229999999999997</v>
          </cell>
          <cell r="AJ233">
            <v>0</v>
          </cell>
          <cell r="AP233">
            <v>0</v>
          </cell>
          <cell r="AT233">
            <v>-88.43</v>
          </cell>
          <cell r="AX233">
            <v>-88.43</v>
          </cell>
          <cell r="AZ233" t="str">
            <v>STLM</v>
          </cell>
          <cell r="BC233">
            <v>-332.41300000000001</v>
          </cell>
          <cell r="BE233">
            <v>0</v>
          </cell>
          <cell r="BG233">
            <v>0</v>
          </cell>
          <cell r="BI233">
            <v>-332.41300000000001</v>
          </cell>
          <cell r="BQ233">
            <v>-35.454000000000001</v>
          </cell>
          <cell r="BU233">
            <v>-35.454000000000001</v>
          </cell>
          <cell r="BX233">
            <v>0</v>
          </cell>
          <cell r="CD233">
            <v>-35.454000000000001</v>
          </cell>
          <cell r="CJ233">
            <v>0</v>
          </cell>
          <cell r="CP233">
            <v>0</v>
          </cell>
          <cell r="CT233">
            <v>-367.86700000000002</v>
          </cell>
          <cell r="CU233">
            <v>0</v>
          </cell>
          <cell r="CX233">
            <v>-367.86700000000002</v>
          </cell>
          <cell r="FC233">
            <v>-332.41300000000001</v>
          </cell>
          <cell r="FF233">
            <v>-332.41300000000001</v>
          </cell>
          <cell r="FI233">
            <v>-35.454000000000001</v>
          </cell>
          <cell r="FN233">
            <v>-35.454000000000001</v>
          </cell>
          <cell r="FO233">
            <v>0</v>
          </cell>
          <cell r="FR233">
            <v>0</v>
          </cell>
          <cell r="FS233">
            <v>0</v>
          </cell>
          <cell r="FT233">
            <v>-367.86700000000002</v>
          </cell>
          <cell r="FV233">
            <v>-367.86700000000002</v>
          </cell>
          <cell r="FW233" t="str">
            <v>STLM</v>
          </cell>
          <cell r="FX233">
            <v>-35.454000000000001</v>
          </cell>
          <cell r="FY233">
            <v>0</v>
          </cell>
          <cell r="GA233">
            <v>-35.454000000000001</v>
          </cell>
          <cell r="GB233">
            <v>-35.929420444978952</v>
          </cell>
          <cell r="GC233">
            <v>-367.86700000000002</v>
          </cell>
          <cell r="GD233">
            <v>-372.79991286831029</v>
          </cell>
          <cell r="GE233">
            <v>-332.41300000000001</v>
          </cell>
          <cell r="GF233">
            <v>4.1599796449168842</v>
          </cell>
          <cell r="GG233">
            <v>-13.198355443153776</v>
          </cell>
          <cell r="GH233">
            <v>0</v>
          </cell>
        </row>
        <row r="234">
          <cell r="A234" t="str">
            <v>ICP</v>
          </cell>
          <cell r="I234">
            <v>0</v>
          </cell>
          <cell r="M234" t="str">
            <v xml:space="preserve"> </v>
          </cell>
          <cell r="U234">
            <v>0</v>
          </cell>
          <cell r="AD234">
            <v>0</v>
          </cell>
          <cell r="AJ234">
            <v>0</v>
          </cell>
          <cell r="AP234">
            <v>0</v>
          </cell>
          <cell r="AT234">
            <v>0</v>
          </cell>
          <cell r="AX234">
            <v>0</v>
          </cell>
          <cell r="AZ234" t="str">
            <v>i.c.p.</v>
          </cell>
          <cell r="BE234">
            <v>0</v>
          </cell>
          <cell r="BG234">
            <v>0</v>
          </cell>
          <cell r="BI234">
            <v>0</v>
          </cell>
          <cell r="BU234">
            <v>0</v>
          </cell>
          <cell r="BX234">
            <v>0</v>
          </cell>
          <cell r="CD234">
            <v>0</v>
          </cell>
          <cell r="CJ234">
            <v>0</v>
          </cell>
          <cell r="CP234">
            <v>0</v>
          </cell>
          <cell r="CT234">
            <v>0</v>
          </cell>
          <cell r="CU234">
            <v>0</v>
          </cell>
          <cell r="CV234">
            <v>0</v>
          </cell>
          <cell r="CX234">
            <v>0</v>
          </cell>
          <cell r="FN234">
            <v>0</v>
          </cell>
          <cell r="FO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 t="str">
            <v>ICP</v>
          </cell>
          <cell r="FX234">
            <v>0</v>
          </cell>
          <cell r="FY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 t="e">
            <v>#DIV/0!</v>
          </cell>
          <cell r="GG234">
            <v>0</v>
          </cell>
          <cell r="GH234">
            <v>0</v>
          </cell>
        </row>
        <row r="235">
          <cell r="A235" t="str">
            <v>Iediot-current maturity</v>
          </cell>
          <cell r="I235">
            <v>0</v>
          </cell>
          <cell r="M235" t="str">
            <v xml:space="preserve"> </v>
          </cell>
          <cell r="U235">
            <v>0</v>
          </cell>
          <cell r="AD235">
            <v>0</v>
          </cell>
          <cell r="AJ235">
            <v>0</v>
          </cell>
          <cell r="AP235">
            <v>0</v>
          </cell>
          <cell r="AT235">
            <v>0</v>
          </cell>
          <cell r="AX235">
            <v>0</v>
          </cell>
          <cell r="AZ235" t="str">
            <v xml:space="preserve">    iediot</v>
          </cell>
          <cell r="BI235">
            <v>0</v>
          </cell>
          <cell r="BU235">
            <v>0</v>
          </cell>
          <cell r="BX235">
            <v>0</v>
          </cell>
          <cell r="CD235">
            <v>0</v>
          </cell>
          <cell r="CJ235">
            <v>0</v>
          </cell>
          <cell r="CP235">
            <v>0</v>
          </cell>
          <cell r="CT235">
            <v>0</v>
          </cell>
          <cell r="CU235">
            <v>0</v>
          </cell>
          <cell r="CV235">
            <v>0</v>
          </cell>
          <cell r="CX235">
            <v>0</v>
          </cell>
          <cell r="FN235">
            <v>0</v>
          </cell>
          <cell r="FO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 t="str">
            <v>Iediot-current maturity</v>
          </cell>
          <cell r="FX235">
            <v>0</v>
          </cell>
          <cell r="FY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 t="e">
            <v>#DIV/0!</v>
          </cell>
          <cell r="GG235">
            <v>0</v>
          </cell>
          <cell r="GH235">
            <v>0</v>
          </cell>
        </row>
        <row r="236">
          <cell r="A236" t="str">
            <v>AUREC</v>
          </cell>
          <cell r="I236">
            <v>0</v>
          </cell>
          <cell r="M236" t="str">
            <v xml:space="preserve"> </v>
          </cell>
          <cell r="Q236">
            <v>-12.007999999999999</v>
          </cell>
          <cell r="U236">
            <v>-12.007999999999999</v>
          </cell>
          <cell r="AD236">
            <v>-12.007999999999999</v>
          </cell>
          <cell r="AJ236">
            <v>0</v>
          </cell>
          <cell r="AP236">
            <v>0</v>
          </cell>
          <cell r="AT236">
            <v>-12.007999999999999</v>
          </cell>
          <cell r="AX236">
            <v>-12.007999999999999</v>
          </cell>
          <cell r="AZ236" t="str">
            <v>aurec</v>
          </cell>
          <cell r="BE236">
            <v>0</v>
          </cell>
          <cell r="BG236">
            <v>0</v>
          </cell>
          <cell r="BI236">
            <v>0</v>
          </cell>
          <cell r="BQ236">
            <v>-49.956000000000003</v>
          </cell>
          <cell r="BU236">
            <v>-49.956000000000003</v>
          </cell>
          <cell r="BX236">
            <v>0</v>
          </cell>
          <cell r="CD236">
            <v>-49.956000000000003</v>
          </cell>
          <cell r="CJ236">
            <v>0</v>
          </cell>
          <cell r="CP236">
            <v>0</v>
          </cell>
          <cell r="CT236">
            <v>-49.956000000000003</v>
          </cell>
          <cell r="CU236">
            <v>0</v>
          </cell>
          <cell r="CV236">
            <v>0</v>
          </cell>
          <cell r="CX236">
            <v>-49.956000000000003</v>
          </cell>
          <cell r="FI236">
            <v>-49.956000000000003</v>
          </cell>
          <cell r="FN236">
            <v>-49.956000000000003</v>
          </cell>
          <cell r="FO236">
            <v>0</v>
          </cell>
          <cell r="FR236">
            <v>0</v>
          </cell>
          <cell r="FS236">
            <v>0</v>
          </cell>
          <cell r="FT236">
            <v>-49.956000000000003</v>
          </cell>
          <cell r="FU236">
            <v>0</v>
          </cell>
          <cell r="FV236">
            <v>-49.956000000000003</v>
          </cell>
          <cell r="FW236" t="str">
            <v>AUREC</v>
          </cell>
          <cell r="FX236">
            <v>-49.956000000000003</v>
          </cell>
          <cell r="FY236">
            <v>0</v>
          </cell>
          <cell r="GA236">
            <v>-49.956000000000003</v>
          </cell>
          <cell r="GB236">
            <v>-50.625885027059525</v>
          </cell>
          <cell r="GC236">
            <v>-49.956000000000003</v>
          </cell>
          <cell r="GD236">
            <v>-50.625885027059525</v>
          </cell>
          <cell r="GE236">
            <v>0</v>
          </cell>
          <cell r="GF236">
            <v>4.1602265156562295</v>
          </cell>
          <cell r="GG236">
            <v>-25.128374639294808</v>
          </cell>
          <cell r="GH236">
            <v>0</v>
          </cell>
        </row>
        <row r="237">
          <cell r="A237" t="str">
            <v>VACATION PROV.</v>
          </cell>
          <cell r="I237">
            <v>0</v>
          </cell>
          <cell r="M237">
            <v>-21.186538461538461</v>
          </cell>
          <cell r="Q237">
            <v>-675.90523076923068</v>
          </cell>
          <cell r="U237">
            <v>-675.90523076923068</v>
          </cell>
          <cell r="W237">
            <v>-48.5</v>
          </cell>
          <cell r="X237">
            <v>-48.5</v>
          </cell>
          <cell r="AD237">
            <v>-772.90523076923068</v>
          </cell>
          <cell r="AJ237">
            <v>0</v>
          </cell>
          <cell r="AL237">
            <v>-6.4690000000000003</v>
          </cell>
          <cell r="AP237">
            <v>-6.4690000000000003</v>
          </cell>
          <cell r="AR237">
            <v>-8.4809999999999999</v>
          </cell>
          <cell r="AT237">
            <v>-809.04176923076921</v>
          </cell>
          <cell r="AX237">
            <v>-809.04176923076921</v>
          </cell>
          <cell r="AZ237" t="str">
            <v>VACATION PROV.</v>
          </cell>
          <cell r="BG237">
            <v>0</v>
          </cell>
          <cell r="BI237">
            <v>0</v>
          </cell>
          <cell r="BM237">
            <v>-88.135999999999996</v>
          </cell>
          <cell r="BQ237">
            <v>-2811.7669999999998</v>
          </cell>
          <cell r="BU237">
            <v>-2811.7669999999998</v>
          </cell>
          <cell r="BW237">
            <v>-201.5</v>
          </cell>
          <cell r="BX237">
            <v>-201.5</v>
          </cell>
          <cell r="CD237">
            <v>-3214.7669999999998</v>
          </cell>
          <cell r="CJ237">
            <v>0</v>
          </cell>
          <cell r="CL237">
            <v>-18</v>
          </cell>
          <cell r="CP237">
            <v>-18</v>
          </cell>
          <cell r="CR237">
            <v>-26.4</v>
          </cell>
          <cell r="CT237">
            <v>-3347.3029999999999</v>
          </cell>
          <cell r="CU237">
            <v>0</v>
          </cell>
          <cell r="CV237">
            <v>0</v>
          </cell>
          <cell r="CX237">
            <v>-3347.3029999999999</v>
          </cell>
          <cell r="FG237">
            <v>-88.135999999999996</v>
          </cell>
          <cell r="FI237">
            <v>-2811.7669999999998</v>
          </cell>
          <cell r="FJ237">
            <v>-201.5</v>
          </cell>
          <cell r="FK237">
            <v>-201.5</v>
          </cell>
          <cell r="FN237">
            <v>-3214.7669999999998</v>
          </cell>
          <cell r="FO237">
            <v>0</v>
          </cell>
          <cell r="FP237">
            <v>-18</v>
          </cell>
          <cell r="FR237">
            <v>-18</v>
          </cell>
          <cell r="FS237">
            <v>-35.28</v>
          </cell>
          <cell r="FT237">
            <v>-3356.183</v>
          </cell>
          <cell r="FU237">
            <v>0</v>
          </cell>
          <cell r="FV237">
            <v>-3356.183</v>
          </cell>
          <cell r="FW237" t="str">
            <v>VACATION PROV.</v>
          </cell>
          <cell r="FX237">
            <v>-3214.7669999999998</v>
          </cell>
          <cell r="FY237">
            <v>-18</v>
          </cell>
          <cell r="GA237">
            <v>-3232.7669999999998</v>
          </cell>
          <cell r="GB237">
            <v>-3276.116792002405</v>
          </cell>
          <cell r="GC237">
            <v>-3356.183</v>
          </cell>
          <cell r="GD237">
            <v>-3401.1877389657243</v>
          </cell>
          <cell r="GE237">
            <v>-123.41600000000017</v>
          </cell>
          <cell r="GF237">
            <v>4.1483432965284761</v>
          </cell>
          <cell r="GG237">
            <v>-3577.9038352319135</v>
          </cell>
          <cell r="GH237">
            <v>0</v>
          </cell>
        </row>
        <row r="238">
          <cell r="A238" t="str">
            <v>inCOME tax</v>
          </cell>
          <cell r="C238">
            <v>-1.714</v>
          </cell>
          <cell r="I238">
            <v>-1.714</v>
          </cell>
          <cell r="M238" t="str">
            <v xml:space="preserve"> </v>
          </cell>
          <cell r="Z238">
            <v>-92.307692307692307</v>
          </cell>
          <cell r="AD238">
            <v>-92.307692307692307</v>
          </cell>
          <cell r="AP238">
            <v>0</v>
          </cell>
          <cell r="AT238">
            <v>-94.021692307692305</v>
          </cell>
          <cell r="AV238">
            <v>94.021692307692305</v>
          </cell>
          <cell r="AX238">
            <v>0</v>
          </cell>
          <cell r="AZ238" t="str">
            <v>inCOME tax</v>
          </cell>
          <cell r="BC238">
            <v>-7.13</v>
          </cell>
          <cell r="BI238">
            <v>-7.13</v>
          </cell>
          <cell r="BX238">
            <v>0</v>
          </cell>
          <cell r="BZ238">
            <v>-384</v>
          </cell>
          <cell r="CD238">
            <v>-384</v>
          </cell>
          <cell r="CL238">
            <v>-8637</v>
          </cell>
          <cell r="CP238">
            <v>-8637</v>
          </cell>
          <cell r="CT238">
            <v>-9028.1299999999992</v>
          </cell>
          <cell r="CU238">
            <v>0</v>
          </cell>
          <cell r="CX238">
            <v>-9028.1299999999992</v>
          </cell>
          <cell r="FC238">
            <v>-7.13</v>
          </cell>
          <cell r="FF238">
            <v>-7.13</v>
          </cell>
          <cell r="FL238">
            <v>-170.37299999999999</v>
          </cell>
          <cell r="FN238">
            <v>-170.37299999999999</v>
          </cell>
          <cell r="FR238">
            <v>0</v>
          </cell>
          <cell r="FS238">
            <v>0</v>
          </cell>
          <cell r="FT238">
            <v>-177.50299999999999</v>
          </cell>
          <cell r="FV238">
            <v>-177.50299999999999</v>
          </cell>
          <cell r="FW238" t="str">
            <v>inCOME tax</v>
          </cell>
          <cell r="FX238">
            <v>-170.37299999999999</v>
          </cell>
          <cell r="FY238">
            <v>0</v>
          </cell>
          <cell r="GA238">
            <v>-170.37299999999999</v>
          </cell>
          <cell r="GB238">
            <v>-172.65761689717377</v>
          </cell>
          <cell r="GC238">
            <v>-177.50299999999999</v>
          </cell>
          <cell r="GD238">
            <v>-179.8832266386049</v>
          </cell>
          <cell r="GE238">
            <v>-7.13</v>
          </cell>
          <cell r="GF238" t="e">
            <v>#DIV/0!</v>
          </cell>
        </row>
        <row r="239">
          <cell r="A239" t="str">
            <v>V.A.T.</v>
          </cell>
          <cell r="I239">
            <v>0</v>
          </cell>
          <cell r="M239" t="str">
            <v xml:space="preserve"> </v>
          </cell>
          <cell r="O239">
            <v>-88</v>
          </cell>
          <cell r="Q239">
            <v>-588.82600000000002</v>
          </cell>
          <cell r="U239">
            <v>-588.82600000000002</v>
          </cell>
          <cell r="Z239">
            <v>-5.6859999999999999</v>
          </cell>
          <cell r="AD239">
            <v>-594.51200000000006</v>
          </cell>
          <cell r="AF239">
            <v>-16.751000000000001</v>
          </cell>
          <cell r="AJ239">
            <v>-16.751000000000001</v>
          </cell>
          <cell r="AP239">
            <v>-16.751000000000001</v>
          </cell>
          <cell r="AR239">
            <v>49.791000000000004</v>
          </cell>
          <cell r="AT239">
            <v>-649.47199999999998</v>
          </cell>
          <cell r="AX239">
            <v>-649.47199999999998</v>
          </cell>
          <cell r="AZ239" t="str">
            <v>V.A.T.</v>
          </cell>
          <cell r="BI239">
            <v>0</v>
          </cell>
          <cell r="BO239">
            <v>-365</v>
          </cell>
          <cell r="BQ239">
            <v>-2449.5149999999999</v>
          </cell>
          <cell r="BU239">
            <v>-2449.5149999999999</v>
          </cell>
          <cell r="BX239">
            <v>0</v>
          </cell>
          <cell r="BZ239">
            <v>-23.655000000000001</v>
          </cell>
          <cell r="CD239">
            <v>-2473.17</v>
          </cell>
          <cell r="CF239">
            <v>-69.685000000000002</v>
          </cell>
          <cell r="CH239">
            <v>0</v>
          </cell>
          <cell r="CJ239">
            <v>-69.685000000000002</v>
          </cell>
          <cell r="CP239">
            <v>-69.685000000000002</v>
          </cell>
          <cell r="CR239">
            <v>207.14200000000002</v>
          </cell>
          <cell r="CT239">
            <v>-2700.7130000000002</v>
          </cell>
          <cell r="CU239">
            <v>0</v>
          </cell>
          <cell r="CV239">
            <v>0</v>
          </cell>
          <cell r="CX239">
            <v>-2700.7130000000002</v>
          </cell>
          <cell r="FH239">
            <v>-365</v>
          </cell>
          <cell r="FI239">
            <v>-2449.5149999999999</v>
          </cell>
          <cell r="FL239">
            <v>-23.655000000000001</v>
          </cell>
          <cell r="FN239">
            <v>-2473.17</v>
          </cell>
          <cell r="FO239">
            <v>-69.685000000000002</v>
          </cell>
          <cell r="FR239">
            <v>-69.685000000000002</v>
          </cell>
          <cell r="FS239">
            <v>207.14200000000002</v>
          </cell>
          <cell r="FT239">
            <v>-2700.7130000000002</v>
          </cell>
          <cell r="FU239">
            <v>0</v>
          </cell>
          <cell r="FV239">
            <v>-2700.7130000000002</v>
          </cell>
          <cell r="FW239" t="str">
            <v>V.A.T.</v>
          </cell>
          <cell r="FX239">
            <v>-2473.17</v>
          </cell>
          <cell r="FY239">
            <v>-69.685000000000002</v>
          </cell>
          <cell r="GA239">
            <v>-2542.855</v>
          </cell>
          <cell r="GB239">
            <v>-2576.953416416115</v>
          </cell>
          <cell r="GC239">
            <v>-2700.7130000000002</v>
          </cell>
          <cell r="GD239">
            <v>-2736.928213409501</v>
          </cell>
          <cell r="GE239">
            <v>-157.85800000000017</v>
          </cell>
          <cell r="GF239">
            <v>4.1583209129877812</v>
          </cell>
          <cell r="GG239">
            <v>-1318.6903257350327</v>
          </cell>
          <cell r="GH239">
            <v>0</v>
          </cell>
        </row>
        <row r="240">
          <cell r="A240" t="str">
            <v>OTHER CREDITORS</v>
          </cell>
          <cell r="I240">
            <v>0</v>
          </cell>
          <cell r="M240">
            <v>-15.419711538461538</v>
          </cell>
          <cell r="O240">
            <v>-334.29899999999998</v>
          </cell>
          <cell r="Q240">
            <v>-626.53600000000006</v>
          </cell>
          <cell r="U240">
            <v>-626.53600000000006</v>
          </cell>
          <cell r="W240">
            <v>-137.5</v>
          </cell>
          <cell r="X240">
            <v>-137.5</v>
          </cell>
          <cell r="Z240">
            <v>-10.138</v>
          </cell>
          <cell r="AD240">
            <v>-911.67400000000009</v>
          </cell>
          <cell r="AJ240">
            <v>0</v>
          </cell>
          <cell r="AL240">
            <v>-2126.8049999999998</v>
          </cell>
          <cell r="AP240">
            <v>-2126.8049999999998</v>
          </cell>
          <cell r="AR240">
            <v>-16.023</v>
          </cell>
          <cell r="AT240">
            <v>-3404.2207115384617</v>
          </cell>
          <cell r="AX240">
            <v>-3404.2207115384617</v>
          </cell>
          <cell r="AZ240" t="str">
            <v>OTHER CREDITORS</v>
          </cell>
          <cell r="BI240">
            <v>0</v>
          </cell>
          <cell r="BM240">
            <v>-64.146000000000001</v>
          </cell>
          <cell r="BO240">
            <v>-1663</v>
          </cell>
          <cell r="BQ240">
            <v>-2606.3940000000002</v>
          </cell>
          <cell r="BU240">
            <v>-2606.3940000000002</v>
          </cell>
          <cell r="BW240">
            <v>-570.5</v>
          </cell>
          <cell r="BX240">
            <v>-570.5</v>
          </cell>
          <cell r="BZ240">
            <v>-42.173000000000002</v>
          </cell>
          <cell r="CD240">
            <v>-3789.567</v>
          </cell>
          <cell r="CJ240">
            <v>0</v>
          </cell>
          <cell r="CL240">
            <v>-218</v>
          </cell>
          <cell r="CP240">
            <v>-218</v>
          </cell>
          <cell r="CR240">
            <v>-66.534999999999997</v>
          </cell>
          <cell r="CT240">
            <v>-5801.2479999999996</v>
          </cell>
          <cell r="CU240">
            <v>0</v>
          </cell>
          <cell r="CX240">
            <v>-5801.2479999999996</v>
          </cell>
          <cell r="FG240">
            <v>-64.146000000000001</v>
          </cell>
          <cell r="FH240">
            <v>-1392</v>
          </cell>
          <cell r="FI240">
            <v>-2606.3940000000002</v>
          </cell>
          <cell r="FJ240">
            <v>-570.5</v>
          </cell>
          <cell r="FK240">
            <v>-570.5</v>
          </cell>
          <cell r="FL240">
            <v>-42.173999999999999</v>
          </cell>
          <cell r="FN240">
            <v>-3789.5680000000002</v>
          </cell>
          <cell r="FO240">
            <v>0</v>
          </cell>
          <cell r="FP240">
            <v>-8855</v>
          </cell>
          <cell r="FR240">
            <v>-8855</v>
          </cell>
          <cell r="FS240">
            <v>-66.534999999999997</v>
          </cell>
          <cell r="FT240">
            <v>-14167.249</v>
          </cell>
          <cell r="FV240">
            <v>-14167.249</v>
          </cell>
          <cell r="FW240" t="str">
            <v>OTHER CREDITORS</v>
          </cell>
          <cell r="FX240">
            <v>-3789.5680000000002</v>
          </cell>
          <cell r="FY240">
            <v>-8855</v>
          </cell>
          <cell r="GA240">
            <v>-12644.567999999999</v>
          </cell>
          <cell r="GB240">
            <v>-12814.125346001201</v>
          </cell>
          <cell r="GC240">
            <v>-14167.249</v>
          </cell>
          <cell r="GD240">
            <v>-14357.224738244136</v>
          </cell>
          <cell r="GE240">
            <v>-1522.6810000000005</v>
          </cell>
          <cell r="GF240">
            <v>4.1616717012444902</v>
          </cell>
          <cell r="GG240">
            <v>-7340.1590054508006</v>
          </cell>
          <cell r="GH240">
            <v>0</v>
          </cell>
        </row>
        <row r="241">
          <cell r="A241" t="str">
            <v>ACCRUED EXPENSES</v>
          </cell>
          <cell r="C241">
            <v>-60.730199999999996</v>
          </cell>
          <cell r="I241">
            <v>-60.730199999999996</v>
          </cell>
          <cell r="M241">
            <v>-35.075600961538463</v>
          </cell>
          <cell r="O241">
            <v>-10</v>
          </cell>
          <cell r="Q241">
            <v>-1679.1679999999999</v>
          </cell>
          <cell r="U241">
            <v>-1679.1679999999999</v>
          </cell>
          <cell r="W241">
            <v>-734</v>
          </cell>
          <cell r="X241">
            <v>-734</v>
          </cell>
          <cell r="Z241">
            <v>-9.375</v>
          </cell>
          <cell r="AD241">
            <v>-3156.5429999999997</v>
          </cell>
          <cell r="AF241">
            <v>-8</v>
          </cell>
          <cell r="AJ241">
            <v>-8</v>
          </cell>
          <cell r="AL241">
            <v>-1380.5340000000001</v>
          </cell>
          <cell r="AP241">
            <v>-1388.5340000000001</v>
          </cell>
          <cell r="AR241">
            <v>-322.04899999999998</v>
          </cell>
          <cell r="AT241">
            <v>-4972.931800961539</v>
          </cell>
          <cell r="AV241">
            <v>2480</v>
          </cell>
          <cell r="AX241">
            <v>-2492.931800961539</v>
          </cell>
          <cell r="AZ241" t="str">
            <v>ACCRUED EXPENSES</v>
          </cell>
          <cell r="BC241">
            <v>-252.636</v>
          </cell>
          <cell r="BI241">
            <v>-252.636</v>
          </cell>
          <cell r="BM241">
            <v>-145.9145</v>
          </cell>
          <cell r="BO241">
            <v>-41</v>
          </cell>
          <cell r="BQ241">
            <v>-6985.3389999999999</v>
          </cell>
          <cell r="BU241">
            <v>-6985.3389999999999</v>
          </cell>
          <cell r="BW241">
            <v>-3055.5</v>
          </cell>
          <cell r="BX241">
            <v>-3055.5</v>
          </cell>
          <cell r="BZ241">
            <v>-40</v>
          </cell>
          <cell r="CD241">
            <v>-13136.339</v>
          </cell>
          <cell r="CF241">
            <v>-34</v>
          </cell>
          <cell r="CJ241">
            <v>-34</v>
          </cell>
          <cell r="CL241">
            <v>-5743</v>
          </cell>
          <cell r="CP241">
            <v>-5777</v>
          </cell>
          <cell r="CR241">
            <v>-1339.7249999999999</v>
          </cell>
          <cell r="CT241">
            <v>-20692.6145</v>
          </cell>
          <cell r="CU241">
            <v>0</v>
          </cell>
          <cell r="CX241">
            <v>-20692.6145</v>
          </cell>
          <cell r="FC241">
            <v>-251.636</v>
          </cell>
          <cell r="FF241">
            <v>-251.636</v>
          </cell>
          <cell r="FG241">
            <v>-145.9145</v>
          </cell>
          <cell r="FH241">
            <v>-41</v>
          </cell>
          <cell r="FI241">
            <v>-6985.3389999999999</v>
          </cell>
          <cell r="FJ241">
            <v>-3055.5</v>
          </cell>
          <cell r="FK241">
            <v>-3055.5</v>
          </cell>
          <cell r="FL241">
            <v>-39</v>
          </cell>
          <cell r="FN241">
            <v>-13135.339</v>
          </cell>
          <cell r="FO241">
            <v>-34</v>
          </cell>
          <cell r="FP241">
            <v>-5743</v>
          </cell>
          <cell r="FR241">
            <v>-5777</v>
          </cell>
          <cell r="FS241">
            <v>-1343.049</v>
          </cell>
          <cell r="FT241">
            <v>-20693.938499999997</v>
          </cell>
          <cell r="FV241">
            <v>-20693.938499999997</v>
          </cell>
          <cell r="FW241" t="str">
            <v>ACCRUED EXPENSES</v>
          </cell>
          <cell r="FX241">
            <v>-13135.339</v>
          </cell>
          <cell r="FY241">
            <v>-5777</v>
          </cell>
          <cell r="GA241">
            <v>-18912.339</v>
          </cell>
          <cell r="GB241">
            <v>-19165.944026879133</v>
          </cell>
          <cell r="GC241">
            <v>-20693.938499999997</v>
          </cell>
          <cell r="GD241">
            <v>-20971.433886981355</v>
          </cell>
          <cell r="GE241">
            <v>-1781.5994999999966</v>
          </cell>
          <cell r="GF241">
            <v>8.3010447746778393</v>
          </cell>
          <cell r="GG241">
            <v>-5925.8333515891745</v>
          </cell>
          <cell r="GH241">
            <v>0</v>
          </cell>
        </row>
        <row r="242">
          <cell r="A242" t="str">
            <v>Total creditors</v>
          </cell>
          <cell r="C242">
            <v>-142.35120000000001</v>
          </cell>
          <cell r="E242">
            <v>0</v>
          </cell>
          <cell r="G242">
            <v>0</v>
          </cell>
          <cell r="I242">
            <v>-142.35120000000001</v>
          </cell>
          <cell r="M242">
            <v>-81</v>
          </cell>
          <cell r="O242">
            <v>-2657</v>
          </cell>
          <cell r="Q242">
            <v>-13125.745230769231</v>
          </cell>
          <cell r="S242">
            <v>0</v>
          </cell>
          <cell r="U242">
            <v>-13125.745230769231</v>
          </cell>
          <cell r="W242">
            <v>-3634</v>
          </cell>
          <cell r="X242">
            <v>-3822</v>
          </cell>
          <cell r="Z242">
            <v>-212.15069230769231</v>
          </cell>
          <cell r="AB242">
            <v>0</v>
          </cell>
          <cell r="AD242">
            <v>-20793.895923076918</v>
          </cell>
          <cell r="AF242">
            <v>-24.751000000000001</v>
          </cell>
          <cell r="AH242">
            <v>0</v>
          </cell>
          <cell r="AJ242">
            <v>-24.751000000000001</v>
          </cell>
          <cell r="AL242">
            <v>-7513.469000000001</v>
          </cell>
          <cell r="AN242">
            <v>26.103999999999999</v>
          </cell>
          <cell r="AP242">
            <v>-7512.116</v>
          </cell>
          <cell r="AR242">
            <v>-495</v>
          </cell>
          <cell r="AT242">
            <v>-31682.117502884612</v>
          </cell>
          <cell r="AV242">
            <v>6861.4886923076929</v>
          </cell>
          <cell r="AX242">
            <v>-24820.628810576924</v>
          </cell>
          <cell r="AZ242" t="str">
            <v>Total creditors</v>
          </cell>
          <cell r="BC242">
            <v>517.44099999999992</v>
          </cell>
          <cell r="BE242">
            <v>0</v>
          </cell>
          <cell r="BG242">
            <v>0</v>
          </cell>
          <cell r="BI242">
            <v>517.44099999999992</v>
          </cell>
          <cell r="BM242">
            <v>-328.13850000000002</v>
          </cell>
          <cell r="BO242">
            <v>-10977.5</v>
          </cell>
          <cell r="BQ242">
            <v>-54627.900999999998</v>
          </cell>
          <cell r="BS242">
            <v>0</v>
          </cell>
          <cell r="BU242">
            <v>-54627.900999999998</v>
          </cell>
          <cell r="BW242">
            <v>-15117</v>
          </cell>
          <cell r="BX242">
            <v>-15901</v>
          </cell>
          <cell r="BZ242">
            <v>-883.55</v>
          </cell>
          <cell r="CB242">
            <v>0</v>
          </cell>
          <cell r="CD242">
            <v>-86529.451000000001</v>
          </cell>
          <cell r="CF242">
            <v>-103.685</v>
          </cell>
          <cell r="CH242">
            <v>0</v>
          </cell>
          <cell r="CJ242">
            <v>-103.685</v>
          </cell>
          <cell r="CL242">
            <v>-31242</v>
          </cell>
          <cell r="CN242">
            <v>108.59399999999999</v>
          </cell>
          <cell r="CP242">
            <v>-31237.091000000004</v>
          </cell>
          <cell r="CR242">
            <v>-2051.6530000000002</v>
          </cell>
          <cell r="CT242">
            <v>-130606.39250000002</v>
          </cell>
          <cell r="CU242">
            <v>0</v>
          </cell>
          <cell r="CV242">
            <v>27160.095000000001</v>
          </cell>
          <cell r="CX242">
            <v>-103446.29749999999</v>
          </cell>
          <cell r="FC242">
            <v>518.44099999999992</v>
          </cell>
          <cell r="FD242">
            <v>0</v>
          </cell>
          <cell r="FE242">
            <v>-1109.6199999999999</v>
          </cell>
          <cell r="FF242">
            <v>-591.17899999999997</v>
          </cell>
          <cell r="FG242">
            <v>-337.84349999999995</v>
          </cell>
          <cell r="FH242">
            <v>-11023</v>
          </cell>
          <cell r="FI242">
            <v>-54627.900999999998</v>
          </cell>
          <cell r="FJ242">
            <v>-15116</v>
          </cell>
          <cell r="FK242">
            <v>-15901</v>
          </cell>
          <cell r="FL242">
            <v>-668.92399999999998</v>
          </cell>
          <cell r="FM242">
            <v>0</v>
          </cell>
          <cell r="FN242">
            <v>-86313.825000000012</v>
          </cell>
          <cell r="FO242">
            <v>-103.685</v>
          </cell>
          <cell r="FP242">
            <v>-31242</v>
          </cell>
          <cell r="FQ242">
            <v>0</v>
          </cell>
          <cell r="FR242">
            <v>-31345.685000000001</v>
          </cell>
          <cell r="FS242">
            <v>-2063.808</v>
          </cell>
          <cell r="FT242">
            <v>-131675.34050000002</v>
          </cell>
          <cell r="FU242">
            <v>28256.663400000001</v>
          </cell>
          <cell r="FV242">
            <v>-103418.6771</v>
          </cell>
          <cell r="FW242" t="str">
            <v>Total creditors</v>
          </cell>
          <cell r="FX242">
            <v>-86313.825000000012</v>
          </cell>
          <cell r="FY242">
            <v>-31345.685000000001</v>
          </cell>
          <cell r="FZ242">
            <v>0</v>
          </cell>
          <cell r="GA242">
            <v>-117659.51</v>
          </cell>
          <cell r="GB242">
            <v>-119237.26530547203</v>
          </cell>
          <cell r="GC242">
            <v>-103418.6771</v>
          </cell>
          <cell r="GD242">
            <v>-104805.46994385448</v>
          </cell>
          <cell r="GE242">
            <v>14240.832900000001</v>
          </cell>
          <cell r="GF242">
            <v>4.166642106018271</v>
          </cell>
          <cell r="GG242">
            <v>-57043.782591436429</v>
          </cell>
          <cell r="GH242">
            <v>0</v>
          </cell>
        </row>
        <row r="243">
          <cell r="A243" t="str">
            <v>Total curr. liabil.</v>
          </cell>
          <cell r="C243">
            <v>-847.25119999999993</v>
          </cell>
          <cell r="E243">
            <v>0</v>
          </cell>
          <cell r="G243">
            <v>0</v>
          </cell>
          <cell r="I243">
            <v>-847.25119999999993</v>
          </cell>
          <cell r="M243">
            <v>-81</v>
          </cell>
          <cell r="O243">
            <v>-3900</v>
          </cell>
          <cell r="Q243">
            <v>-76361.381230769242</v>
          </cell>
          <cell r="S243">
            <v>0</v>
          </cell>
          <cell r="U243">
            <v>-76361.381230769242</v>
          </cell>
          <cell r="W243">
            <v>-18055</v>
          </cell>
          <cell r="X243">
            <v>-18243</v>
          </cell>
          <cell r="Z243">
            <v>-212.15069230769231</v>
          </cell>
          <cell r="AB243">
            <v>0</v>
          </cell>
          <cell r="AD243">
            <v>-112871.53192307692</v>
          </cell>
          <cell r="AF243">
            <v>-24.751000000000001</v>
          </cell>
          <cell r="AH243">
            <v>0</v>
          </cell>
          <cell r="AJ243">
            <v>-24.751000000000001</v>
          </cell>
          <cell r="AL243">
            <v>-13603.893</v>
          </cell>
          <cell r="AN243">
            <v>26.103999999999999</v>
          </cell>
          <cell r="AP243">
            <v>-13602.54</v>
          </cell>
          <cell r="AR243">
            <v>-495</v>
          </cell>
          <cell r="AT243">
            <v>-131797.57750288461</v>
          </cell>
          <cell r="AV243">
            <v>6861.4886923076929</v>
          </cell>
          <cell r="AX243">
            <v>-124936.08881057693</v>
          </cell>
          <cell r="AZ243" t="str">
            <v>Total curr. liabil.</v>
          </cell>
          <cell r="BC243">
            <v>-2057.5910000000003</v>
          </cell>
          <cell r="BE243">
            <v>0</v>
          </cell>
          <cell r="BG243">
            <v>0</v>
          </cell>
          <cell r="BI243">
            <v>-2057.5910000000003</v>
          </cell>
          <cell r="BM243">
            <v>-328.13850000000002</v>
          </cell>
          <cell r="BO243">
            <v>-16147</v>
          </cell>
          <cell r="BQ243">
            <v>-317690.147</v>
          </cell>
          <cell r="BS243">
            <v>0</v>
          </cell>
          <cell r="BU243">
            <v>-317690.147</v>
          </cell>
          <cell r="BW243">
            <v>-75108</v>
          </cell>
          <cell r="BX243">
            <v>-75892</v>
          </cell>
          <cell r="BZ243">
            <v>-883.55</v>
          </cell>
          <cell r="CB243">
            <v>0</v>
          </cell>
          <cell r="CD243">
            <v>-469573.69699999999</v>
          </cell>
          <cell r="CF243">
            <v>-103.685</v>
          </cell>
          <cell r="CH243">
            <v>0</v>
          </cell>
          <cell r="CJ243">
            <v>-103.685</v>
          </cell>
          <cell r="CL243">
            <v>-56578</v>
          </cell>
          <cell r="CN243">
            <v>108.59399999999999</v>
          </cell>
          <cell r="CP243">
            <v>-56573.091</v>
          </cell>
          <cell r="CR243">
            <v>-2051.6530000000002</v>
          </cell>
          <cell r="CT243">
            <v>-546731.17050000001</v>
          </cell>
          <cell r="CU243">
            <v>0</v>
          </cell>
          <cell r="CV243">
            <v>27160.095000000001</v>
          </cell>
          <cell r="CX243">
            <v>-519571.07550000004</v>
          </cell>
          <cell r="FC243">
            <v>-2413.9430000000002</v>
          </cell>
          <cell r="FD243">
            <v>0</v>
          </cell>
          <cell r="FE243">
            <v>-1109.6199999999999</v>
          </cell>
          <cell r="FF243">
            <v>-3523.5630000000001</v>
          </cell>
          <cell r="FG243">
            <v>-337.84349999999995</v>
          </cell>
          <cell r="FH243">
            <v>-16192.5</v>
          </cell>
          <cell r="FI243">
            <v>-317690.147</v>
          </cell>
          <cell r="FJ243">
            <v>-75107</v>
          </cell>
          <cell r="FK243">
            <v>-75892</v>
          </cell>
          <cell r="FL243">
            <v>-668.92399999999998</v>
          </cell>
          <cell r="FM243">
            <v>0</v>
          </cell>
          <cell r="FN243">
            <v>-469358.07100000005</v>
          </cell>
          <cell r="FO243">
            <v>-103.685</v>
          </cell>
          <cell r="FP243">
            <v>-56578</v>
          </cell>
          <cell r="FQ243">
            <v>0</v>
          </cell>
          <cell r="FR243">
            <v>-56681.684999999998</v>
          </cell>
          <cell r="FS243">
            <v>-2063.808</v>
          </cell>
          <cell r="FT243">
            <v>-548157.47050000005</v>
          </cell>
          <cell r="FU243">
            <v>28256.663400000001</v>
          </cell>
          <cell r="FV243">
            <v>-519900.80709999998</v>
          </cell>
          <cell r="FW243" t="str">
            <v>Total curr. liabil.</v>
          </cell>
          <cell r="FX243">
            <v>-469358.07100000005</v>
          </cell>
          <cell r="FY243">
            <v>-56681.684999999998</v>
          </cell>
          <cell r="FZ243">
            <v>0</v>
          </cell>
          <cell r="GA243">
            <v>-526039.75600000005</v>
          </cell>
          <cell r="GB243">
            <v>-533093.68658256158</v>
          </cell>
          <cell r="GC243">
            <v>-519900.80709999998</v>
          </cell>
          <cell r="GD243">
            <v>-526872.41744174983</v>
          </cell>
          <cell r="GE243">
            <v>6138.9489000000031</v>
          </cell>
          <cell r="GF243">
            <v>4.1613341032970279</v>
          </cell>
          <cell r="GG243">
            <v>-86564.134423572294</v>
          </cell>
          <cell r="GH243">
            <v>0</v>
          </cell>
        </row>
        <row r="244">
          <cell r="BX244">
            <v>0</v>
          </cell>
          <cell r="CD244">
            <v>0</v>
          </cell>
          <cell r="CU244">
            <v>0</v>
          </cell>
          <cell r="FI244">
            <v>0</v>
          </cell>
          <cell r="FL244">
            <v>0</v>
          </cell>
          <cell r="FN244">
            <v>0</v>
          </cell>
          <cell r="FS244">
            <v>0</v>
          </cell>
          <cell r="FT244">
            <v>0</v>
          </cell>
          <cell r="FX244">
            <v>0</v>
          </cell>
          <cell r="FY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 t="e">
            <v>#DIV/0!</v>
          </cell>
          <cell r="GH244">
            <v>0</v>
          </cell>
        </row>
        <row r="245">
          <cell r="A245" t="str">
            <v>TOTAL PASSIV</v>
          </cell>
          <cell r="C245">
            <v>-86312.356199999995</v>
          </cell>
          <cell r="E245">
            <v>-18208.287</v>
          </cell>
          <cell r="G245">
            <v>174.43051381755731</v>
          </cell>
          <cell r="I245">
            <v>-104346.21268618244</v>
          </cell>
          <cell r="M245">
            <v>-185.49753365384601</v>
          </cell>
          <cell r="O245">
            <v>-7354</v>
          </cell>
          <cell r="Q245">
            <v>-160729.12781538462</v>
          </cell>
          <cell r="S245">
            <v>202.167</v>
          </cell>
          <cell r="U245">
            <v>-160526.96081538463</v>
          </cell>
          <cell r="W245">
            <v>-17221.5</v>
          </cell>
          <cell r="X245">
            <v>-22748</v>
          </cell>
          <cell r="Z245">
            <v>-2208.4229999999998</v>
          </cell>
          <cell r="AB245">
            <v>1331.346</v>
          </cell>
          <cell r="AD245">
            <v>-201338.21181538465</v>
          </cell>
          <cell r="AF245">
            <v>-8766.7520000000022</v>
          </cell>
          <cell r="AH245">
            <v>-2329.5149999999999</v>
          </cell>
          <cell r="AJ245">
            <v>-11096.267000000002</v>
          </cell>
          <cell r="AL245">
            <v>-54085.543999999994</v>
          </cell>
          <cell r="AN245">
            <v>10926.715</v>
          </cell>
          <cell r="AP245">
            <v>-54255.095999999998</v>
          </cell>
          <cell r="AR245">
            <v>-23069.841348416292</v>
          </cell>
          <cell r="AT245">
            <v>-390549.11376344506</v>
          </cell>
          <cell r="AV245">
            <v>82287.526153846149</v>
          </cell>
          <cell r="AX245">
            <v>-308261.58760959876</v>
          </cell>
          <cell r="AZ245" t="str">
            <v>TOTAL PASSIV</v>
          </cell>
          <cell r="BA245">
            <v>0.22499999999854481</v>
          </cell>
          <cell r="BC245">
            <v>-246675.06013</v>
          </cell>
          <cell r="BE245">
            <v>-67407.641000000003</v>
          </cell>
          <cell r="BG245">
            <v>-4683.6854635847176</v>
          </cell>
          <cell r="BI245">
            <v>-318766.38659358473</v>
          </cell>
          <cell r="BM245">
            <v>-769.16449999999963</v>
          </cell>
          <cell r="BO245">
            <v>-30098.775000000001</v>
          </cell>
          <cell r="BQ245">
            <v>-579574.90399999998</v>
          </cell>
          <cell r="BS245">
            <v>0</v>
          </cell>
          <cell r="BU245">
            <v>-579574.90399999998</v>
          </cell>
          <cell r="BW245">
            <v>-84288.5</v>
          </cell>
          <cell r="BX245">
            <v>-70026</v>
          </cell>
          <cell r="BZ245">
            <v>-7725.1710000000021</v>
          </cell>
          <cell r="CB245">
            <v>4892.9960000000001</v>
          </cell>
          <cell r="CD245">
            <v>-736721.57899999991</v>
          </cell>
          <cell r="CF245">
            <v>-5484.4809999999998</v>
          </cell>
          <cell r="CH245">
            <v>-1948.2059999999983</v>
          </cell>
          <cell r="CJ245">
            <v>-7432.686999999999</v>
          </cell>
          <cell r="CL245">
            <v>-167842.1</v>
          </cell>
          <cell r="CN245">
            <v>6972.8</v>
          </cell>
          <cell r="CP245">
            <v>-168301.98699999999</v>
          </cell>
          <cell r="CR245">
            <v>-82090.601999999999</v>
          </cell>
          <cell r="CT245">
            <v>-1336748.6760935849</v>
          </cell>
          <cell r="CU245">
            <v>0.18200000049546361</v>
          </cell>
          <cell r="CV245">
            <v>241246.30690000003</v>
          </cell>
          <cell r="CX245">
            <v>-1095502.3691935847</v>
          </cell>
          <cell r="FC245">
            <v>-361862.60800000001</v>
          </cell>
          <cell r="FD245">
            <v>-67407.860472</v>
          </cell>
          <cell r="FE245">
            <v>17479.519406415286</v>
          </cell>
          <cell r="FF245">
            <v>-411790.94906558469</v>
          </cell>
          <cell r="FG245">
            <v>-771.43600000000049</v>
          </cell>
          <cell r="FH245">
            <v>-30294.5</v>
          </cell>
          <cell r="FI245">
            <v>-652430.36599999992</v>
          </cell>
          <cell r="FJ245">
            <v>-71643.5</v>
          </cell>
          <cell r="FK245">
            <v>-96114</v>
          </cell>
          <cell r="FL245">
            <v>-8499.7179999999989</v>
          </cell>
          <cell r="FM245">
            <v>5338.4879999999994</v>
          </cell>
          <cell r="FN245">
            <v>-823349.09600000014</v>
          </cell>
          <cell r="FO245">
            <v>-46846.699219000002</v>
          </cell>
          <cell r="FP245">
            <v>-227212.26199999999</v>
          </cell>
          <cell r="FQ245">
            <v>45995.595218999995</v>
          </cell>
          <cell r="FR245">
            <v>-228063.36600000001</v>
          </cell>
          <cell r="FS245">
            <v>-89217.838000000003</v>
          </cell>
          <cell r="FT245">
            <v>-1583487.1850655845</v>
          </cell>
          <cell r="FU245">
            <v>326620.5264160767</v>
          </cell>
          <cell r="FV245">
            <v>-1256866.6586495077</v>
          </cell>
          <cell r="FW245" t="str">
            <v>TOTAL PASSIVE</v>
          </cell>
          <cell r="FX245">
            <v>-823349.09600000014</v>
          </cell>
          <cell r="FY245">
            <v>-228063.36600000001</v>
          </cell>
          <cell r="FZ245">
            <v>-0.43684500000381377</v>
          </cell>
          <cell r="GA245">
            <v>-1051412.8988450002</v>
          </cell>
          <cell r="GB245">
            <v>-1065511.8210604198</v>
          </cell>
          <cell r="GC245">
            <v>-1256866.6586495077</v>
          </cell>
          <cell r="GD245">
            <v>-1273720.6132423426</v>
          </cell>
          <cell r="GE245">
            <v>-251331.67290450804</v>
          </cell>
          <cell r="GF245">
            <v>4.0772730342298766</v>
          </cell>
          <cell r="GG245">
            <v>-616372.35683731572</v>
          </cell>
          <cell r="GH245">
            <v>0</v>
          </cell>
        </row>
        <row r="246">
          <cell r="Z246" t="str">
            <v xml:space="preserve"> </v>
          </cell>
          <cell r="AT246">
            <v>0.25437980779679492</v>
          </cell>
          <cell r="BQ246" t="str">
            <v xml:space="preserve">   </v>
          </cell>
          <cell r="CD246">
            <v>0</v>
          </cell>
          <cell r="CT246">
            <v>0.18200000040087616</v>
          </cell>
          <cell r="CU246">
            <v>-0.18200000040087616</v>
          </cell>
        </row>
        <row r="247">
          <cell r="I247">
            <v>0</v>
          </cell>
          <cell r="U247">
            <v>0</v>
          </cell>
          <cell r="AD247">
            <v>-35.326000000000931</v>
          </cell>
          <cell r="AJ247">
            <v>0</v>
          </cell>
          <cell r="AP247">
            <v>0</v>
          </cell>
          <cell r="CD247">
            <v>0</v>
          </cell>
        </row>
        <row r="248">
          <cell r="CD248">
            <v>0</v>
          </cell>
        </row>
        <row r="249">
          <cell r="CD249">
            <v>0</v>
          </cell>
        </row>
        <row r="250">
          <cell r="A250">
            <v>0</v>
          </cell>
          <cell r="E250" t="str">
            <v>CONSOLIDATED STATEMENTS</v>
          </cell>
          <cell r="M250" t="str">
            <v>Pnai Plus</v>
          </cell>
          <cell r="Q250" t="str">
            <v xml:space="preserve"> AS AT </v>
          </cell>
          <cell r="AF250" t="str">
            <v xml:space="preserve"> AS AT </v>
          </cell>
          <cell r="AP250">
            <v>0</v>
          </cell>
          <cell r="AZ250">
            <v>0</v>
          </cell>
          <cell r="BG250" t="str">
            <v>CONSOLIDATED STATEMENTS</v>
          </cell>
          <cell r="BS250" t="str">
            <v xml:space="preserve"> AS AT </v>
          </cell>
          <cell r="BW250" t="str">
            <v>IDAN</v>
          </cell>
          <cell r="CD250">
            <v>0</v>
          </cell>
          <cell r="CF250" t="str">
            <v xml:space="preserve"> AS AT </v>
          </cell>
          <cell r="CP250">
            <v>0</v>
          </cell>
          <cell r="CU250">
            <v>0</v>
          </cell>
          <cell r="FH250" t="str">
            <v>Netcom</v>
          </cell>
          <cell r="FJ250" t="str">
            <v>IDAN</v>
          </cell>
          <cell r="FL250" t="str">
            <v>EDOM</v>
          </cell>
          <cell r="FN250">
            <v>0</v>
          </cell>
          <cell r="FS250">
            <v>0</v>
          </cell>
          <cell r="FT250" t="str">
            <v>TOTAL</v>
          </cell>
          <cell r="FU250" t="str">
            <v>J.ENTRIES</v>
          </cell>
          <cell r="FV250" t="str">
            <v>TOTAL</v>
          </cell>
          <cell r="FW250" t="str">
            <v>T.L.M</v>
          </cell>
          <cell r="FX250">
            <v>0</v>
          </cell>
          <cell r="FY250">
            <v>0</v>
          </cell>
          <cell r="GA250">
            <v>0</v>
          </cell>
          <cell r="GB250">
            <v>0</v>
          </cell>
          <cell r="GD250">
            <v>0</v>
          </cell>
          <cell r="GE250">
            <v>0</v>
          </cell>
          <cell r="GF250" t="e">
            <v>#DIV/0!</v>
          </cell>
          <cell r="GG250" t="str">
            <v>TOTAL</v>
          </cell>
          <cell r="GH250">
            <v>0</v>
          </cell>
        </row>
        <row r="251">
          <cell r="G251" t="str">
            <v>A.C.T.V.</v>
          </cell>
          <cell r="S251" t="str">
            <v>G.C.&amp; CO.</v>
          </cell>
          <cell r="Z251" t="str">
            <v>G.C.&amp; CO. CONSOLIDATED</v>
          </cell>
          <cell r="AF251" t="str">
            <v>SOUTH SHARON COMM.</v>
          </cell>
          <cell r="AL251" t="str">
            <v>T.L.M</v>
          </cell>
          <cell r="AN251" t="str">
            <v>S.S.C.-CONSOLIDATED</v>
          </cell>
          <cell r="AR251" t="str">
            <v>MERCAZ</v>
          </cell>
          <cell r="AV251" t="str">
            <v xml:space="preserve">A.L.I.S-CONSOLIDATED </v>
          </cell>
          <cell r="BG251" t="str">
            <v>A.C.T.V.</v>
          </cell>
          <cell r="BZ251" t="str">
            <v>G.C.&amp; CO. CONSOLIDATED</v>
          </cell>
          <cell r="CD251">
            <v>0</v>
          </cell>
          <cell r="CF251" t="str">
            <v>SOUTH SHARON COMM.</v>
          </cell>
          <cell r="CL251" t="str">
            <v>T.L.M</v>
          </cell>
          <cell r="CN251" t="str">
            <v>S.S.C.-CONSOLIDATED</v>
          </cell>
          <cell r="CR251" t="str">
            <v>MERCAZ</v>
          </cell>
          <cell r="CU251">
            <v>0</v>
          </cell>
          <cell r="CV251" t="str">
            <v xml:space="preserve">CONSOLIDATED </v>
          </cell>
          <cell r="FE251" t="str">
            <v>A.C.T.V.</v>
          </cell>
          <cell r="FN251">
            <v>0</v>
          </cell>
          <cell r="FP251" t="str">
            <v>T.L.M</v>
          </cell>
          <cell r="FQ251" t="str">
            <v>S.S.C.-CONSOLIDATED</v>
          </cell>
          <cell r="FS251">
            <v>0</v>
          </cell>
          <cell r="FT251" t="str">
            <v>"31/12/98</v>
          </cell>
          <cell r="FV251" t="str">
            <v>"31/12/98</v>
          </cell>
          <cell r="FX251">
            <v>0</v>
          </cell>
          <cell r="FY251">
            <v>0</v>
          </cell>
          <cell r="GA251">
            <v>0</v>
          </cell>
          <cell r="GB251">
            <v>0</v>
          </cell>
          <cell r="GD251">
            <v>0</v>
          </cell>
          <cell r="GE251">
            <v>0</v>
          </cell>
          <cell r="GF251" t="e">
            <v>#DIV/0!</v>
          </cell>
          <cell r="GG251" t="str">
            <v>31/12/97</v>
          </cell>
          <cell r="GH251">
            <v>0</v>
          </cell>
        </row>
        <row r="252">
          <cell r="A252">
            <v>36661.599853703701</v>
          </cell>
          <cell r="B252">
            <v>36661.599853703701</v>
          </cell>
          <cell r="C252" t="str">
            <v>A.C.T.V.</v>
          </cell>
          <cell r="E252" t="str">
            <v>A.L.I.S</v>
          </cell>
          <cell r="G252" t="str">
            <v>J.ENTRIES</v>
          </cell>
          <cell r="I252" t="str">
            <v>TOTAL</v>
          </cell>
          <cell r="O252" t="str">
            <v>Netcom</v>
          </cell>
          <cell r="Q252" t="str">
            <v>G.C.&amp; CO.</v>
          </cell>
          <cell r="S252" t="str">
            <v>J.ENTRIES</v>
          </cell>
          <cell r="U252" t="str">
            <v>TOTAL</v>
          </cell>
          <cell r="W252" t="str">
            <v>עידן</v>
          </cell>
          <cell r="X252" t="str">
            <v>רוו"ה</v>
          </cell>
          <cell r="Z252" t="str">
            <v>A. EDOM</v>
          </cell>
          <cell r="AB252" t="str">
            <v>J.ENTRIES</v>
          </cell>
          <cell r="AD252" t="str">
            <v>TOTAL</v>
          </cell>
          <cell r="AF252" t="str">
            <v>S.S.C.</v>
          </cell>
          <cell r="AH252" t="str">
            <v>J.ENTRIES</v>
          </cell>
          <cell r="AJ252" t="str">
            <v>TOTAL</v>
          </cell>
          <cell r="AL252" t="str">
            <v>T.L.M</v>
          </cell>
          <cell r="AN252" t="str">
            <v>J.ENTRIES</v>
          </cell>
          <cell r="AP252" t="str">
            <v>TOTAL</v>
          </cell>
          <cell r="AR252" t="str">
            <v>MERCAZ</v>
          </cell>
          <cell r="AT252" t="str">
            <v>TOTAL</v>
          </cell>
          <cell r="AV252" t="str">
            <v>J.ENTRIES</v>
          </cell>
          <cell r="AX252" t="str">
            <v>TOTAL</v>
          </cell>
          <cell r="AZ252">
            <v>36661.599853703701</v>
          </cell>
          <cell r="BC252" t="str">
            <v>A.C.T.V.</v>
          </cell>
          <cell r="BE252" t="str">
            <v>A.L.I.S</v>
          </cell>
          <cell r="BG252" t="str">
            <v>J.ENTRIES</v>
          </cell>
          <cell r="BI252" t="str">
            <v>TOTAL</v>
          </cell>
          <cell r="BM252" t="str">
            <v>Pnai Plus</v>
          </cell>
          <cell r="BQ252" t="str">
            <v>G.C.&amp; CO.</v>
          </cell>
          <cell r="BS252" t="str">
            <v>J.ENTRIES</v>
          </cell>
          <cell r="BU252" t="str">
            <v>TOTAL</v>
          </cell>
          <cell r="BW252" t="str">
            <v>IDAN</v>
          </cell>
          <cell r="BX252" t="str">
            <v>IDAN (PR&amp;L)</v>
          </cell>
          <cell r="BZ252" t="str">
            <v>A. EDOM</v>
          </cell>
          <cell r="CB252" t="str">
            <v>J.ENTRIES</v>
          </cell>
          <cell r="CD252">
            <v>0</v>
          </cell>
          <cell r="CF252" t="str">
            <v>S.S.C.</v>
          </cell>
          <cell r="CH252" t="str">
            <v>J.ENTRIES</v>
          </cell>
          <cell r="CJ252" t="str">
            <v>TOTAL</v>
          </cell>
          <cell r="CL252" t="str">
            <v>T.L.M</v>
          </cell>
          <cell r="CN252" t="str">
            <v>J.ENTRIES</v>
          </cell>
          <cell r="CP252" t="str">
            <v>TOTAL</v>
          </cell>
          <cell r="CR252" t="str">
            <v>MERCAZ</v>
          </cell>
          <cell r="CT252" t="str">
            <v>TOTAL</v>
          </cell>
          <cell r="CU252">
            <v>0</v>
          </cell>
          <cell r="CV252" t="str">
            <v>J.ENTRIES</v>
          </cell>
          <cell r="CX252" t="str">
            <v>TOTAL</v>
          </cell>
          <cell r="FE252" t="str">
            <v>J.ENTRIES</v>
          </cell>
          <cell r="FL252" t="str">
            <v>G.C.&amp; CO. CONSOLIDATED</v>
          </cell>
          <cell r="FM252" t="str">
            <v>J.ENTRIES</v>
          </cell>
          <cell r="FN252">
            <v>0</v>
          </cell>
          <cell r="FO252" t="str">
            <v>TOTAL</v>
          </cell>
          <cell r="FP252" t="str">
            <v>T.L.M</v>
          </cell>
          <cell r="FQ252" t="str">
            <v>J.ENTRIES</v>
          </cell>
          <cell r="FR252" t="str">
            <v>TOTAL</v>
          </cell>
          <cell r="FS252">
            <v>0</v>
          </cell>
          <cell r="FU252" t="str">
            <v xml:space="preserve">A.L.I.S-CONSOLIDATED </v>
          </cell>
          <cell r="FW252">
            <v>36661.599853703701</v>
          </cell>
          <cell r="FX252">
            <v>0</v>
          </cell>
          <cell r="FY252" t="str">
            <v>TOTAL</v>
          </cell>
          <cell r="GA252">
            <v>0</v>
          </cell>
          <cell r="GB252">
            <v>0</v>
          </cell>
          <cell r="GD252">
            <v>0</v>
          </cell>
          <cell r="GE252">
            <v>0</v>
          </cell>
          <cell r="GF252" t="e">
            <v>#DIV/0!</v>
          </cell>
          <cell r="GH252">
            <v>0</v>
          </cell>
        </row>
        <row r="253">
          <cell r="C253" t="str">
            <v>000$</v>
          </cell>
          <cell r="E253" t="str">
            <v>000$</v>
          </cell>
          <cell r="G253" t="str">
            <v>000$</v>
          </cell>
          <cell r="I253" t="str">
            <v>000$</v>
          </cell>
          <cell r="Q253" t="str">
            <v>000$</v>
          </cell>
          <cell r="S253" t="str">
            <v>000$</v>
          </cell>
          <cell r="U253" t="str">
            <v>000$</v>
          </cell>
          <cell r="W253" t="str">
            <v>000$</v>
          </cell>
          <cell r="X253" t="str">
            <v>000$</v>
          </cell>
          <cell r="Z253" t="str">
            <v>000$</v>
          </cell>
          <cell r="AB253" t="str">
            <v>000$</v>
          </cell>
          <cell r="AD253" t="str">
            <v>000$</v>
          </cell>
          <cell r="AF253" t="str">
            <v>000$</v>
          </cell>
          <cell r="AH253" t="str">
            <v>000$</v>
          </cell>
          <cell r="AJ253" t="str">
            <v>000$</v>
          </cell>
          <cell r="AP253" t="str">
            <v>000$</v>
          </cell>
          <cell r="AR253" t="str">
            <v>000$</v>
          </cell>
          <cell r="AT253" t="str">
            <v>000$</v>
          </cell>
          <cell r="AV253" t="str">
            <v>000$</v>
          </cell>
          <cell r="AX253" t="str">
            <v>000$</v>
          </cell>
          <cell r="BC253" t="str">
            <v>000NIS</v>
          </cell>
          <cell r="BE253" t="str">
            <v>000NIS</v>
          </cell>
          <cell r="BG253" t="str">
            <v>000NIS</v>
          </cell>
          <cell r="BI253" t="str">
            <v>000NIS</v>
          </cell>
          <cell r="BM253" t="str">
            <v>000NIS</v>
          </cell>
          <cell r="BQ253" t="str">
            <v>000NIS</v>
          </cell>
          <cell r="BS253" t="str">
            <v>000NIS</v>
          </cell>
          <cell r="BU253" t="str">
            <v>000NIS</v>
          </cell>
          <cell r="BW253" t="str">
            <v>000NIS</v>
          </cell>
          <cell r="BX253" t="str">
            <v>000NIS</v>
          </cell>
          <cell r="BZ253" t="str">
            <v>000NIS</v>
          </cell>
          <cell r="CB253" t="str">
            <v>000NIS</v>
          </cell>
          <cell r="CD253">
            <v>0</v>
          </cell>
          <cell r="CF253" t="str">
            <v>000NIS</v>
          </cell>
          <cell r="CH253" t="str">
            <v>000NIS</v>
          </cell>
          <cell r="CJ253" t="str">
            <v>000NIS</v>
          </cell>
          <cell r="CL253" t="str">
            <v>000NIS</v>
          </cell>
          <cell r="CN253" t="str">
            <v>000NIS</v>
          </cell>
          <cell r="CP253" t="str">
            <v>000NIS</v>
          </cell>
          <cell r="CR253" t="str">
            <v>000NIS</v>
          </cell>
          <cell r="CT253" t="str">
            <v>000$</v>
          </cell>
          <cell r="CU253">
            <v>0</v>
          </cell>
          <cell r="CV253" t="str">
            <v>000NIS</v>
          </cell>
          <cell r="CX253" t="str">
            <v>000NIS</v>
          </cell>
          <cell r="FE253" t="str">
            <v>000$</v>
          </cell>
          <cell r="FM253" t="str">
            <v>000NIS</v>
          </cell>
          <cell r="FN253">
            <v>0</v>
          </cell>
          <cell r="FO253" t="str">
            <v>000NIS</v>
          </cell>
          <cell r="FR253" t="str">
            <v>000NIS</v>
          </cell>
          <cell r="FS253">
            <v>0</v>
          </cell>
          <cell r="FX253">
            <v>0</v>
          </cell>
          <cell r="FY253" t="str">
            <v>000NIS</v>
          </cell>
          <cell r="GA253">
            <v>0</v>
          </cell>
          <cell r="GB253">
            <v>0</v>
          </cell>
          <cell r="GD253">
            <v>0</v>
          </cell>
          <cell r="GE253">
            <v>0</v>
          </cell>
          <cell r="GF253" t="e">
            <v>#DIV/0!</v>
          </cell>
          <cell r="GH253">
            <v>0</v>
          </cell>
        </row>
        <row r="254">
          <cell r="A254" t="str">
            <v>INCOME\ subscribers fees</v>
          </cell>
          <cell r="I254">
            <v>0</v>
          </cell>
          <cell r="Q254">
            <v>-75668.119000000006</v>
          </cell>
          <cell r="U254">
            <v>-75668.119000000006</v>
          </cell>
          <cell r="X254">
            <v>-15254</v>
          </cell>
          <cell r="Z254">
            <v>-1518.3140000000001</v>
          </cell>
          <cell r="AD254">
            <v>-92440.433000000005</v>
          </cell>
          <cell r="AJ254">
            <v>0</v>
          </cell>
          <cell r="AL254">
            <v>-42317.017</v>
          </cell>
          <cell r="AP254">
            <v>-42317.017</v>
          </cell>
          <cell r="AT254">
            <v>-134757.45000000001</v>
          </cell>
          <cell r="AX254">
            <v>-134757.45000000001</v>
          </cell>
          <cell r="AZ254" t="str">
            <v>INCOME</v>
          </cell>
          <cell r="BI254">
            <v>0</v>
          </cell>
          <cell r="BQ254">
            <v>-286051.68199999997</v>
          </cell>
          <cell r="BU254">
            <v>-286051.68199999997</v>
          </cell>
          <cell r="BZ254">
            <v>-5734.06</v>
          </cell>
          <cell r="CD254">
            <v>-291785.74199999997</v>
          </cell>
          <cell r="CJ254">
            <v>0</v>
          </cell>
          <cell r="CL254">
            <v>-158720</v>
          </cell>
          <cell r="CP254">
            <v>-158720</v>
          </cell>
          <cell r="CQ254">
            <v>0</v>
          </cell>
          <cell r="CT254">
            <v>-450505.74199999997</v>
          </cell>
          <cell r="CU254">
            <v>0</v>
          </cell>
          <cell r="CX254">
            <v>-450505.74199999997</v>
          </cell>
          <cell r="FI254">
            <v>-300753.03200000001</v>
          </cell>
          <cell r="FK254">
            <v>-62980</v>
          </cell>
          <cell r="FL254">
            <v>-6023.0940000000001</v>
          </cell>
          <cell r="FN254">
            <v>-369756.12599999999</v>
          </cell>
          <cell r="FO254">
            <v>0</v>
          </cell>
          <cell r="FP254">
            <v>-167741</v>
          </cell>
          <cell r="FR254">
            <v>-167741</v>
          </cell>
          <cell r="FS254">
            <v>0</v>
          </cell>
          <cell r="FT254">
            <v>-537497.12599999993</v>
          </cell>
          <cell r="FV254">
            <v>-537497.12599999993</v>
          </cell>
          <cell r="FW254" t="str">
            <v>INCOME\ subscribers fees</v>
          </cell>
          <cell r="FX254">
            <v>-369756.12599999999</v>
          </cell>
          <cell r="FY254">
            <v>-167741</v>
          </cell>
          <cell r="GA254">
            <v>-537497.12599999993</v>
          </cell>
          <cell r="GB254">
            <v>-544704.69419591094</v>
          </cell>
          <cell r="GC254">
            <v>0</v>
          </cell>
          <cell r="GD254">
            <v>0</v>
          </cell>
          <cell r="GE254">
            <v>0</v>
          </cell>
          <cell r="GF254">
            <v>3.9886264247357004</v>
          </cell>
          <cell r="GG254">
            <v>-443872.54765055527</v>
          </cell>
          <cell r="GH254">
            <v>0</v>
          </cell>
        </row>
        <row r="255">
          <cell r="A255" t="str">
            <v>income from related parties</v>
          </cell>
          <cell r="M255" t="str">
            <v xml:space="preserve"> </v>
          </cell>
          <cell r="U255">
            <v>0</v>
          </cell>
          <cell r="AJ255">
            <v>0</v>
          </cell>
          <cell r="AP255">
            <v>0</v>
          </cell>
          <cell r="AT255">
            <v>0</v>
          </cell>
          <cell r="AX255">
            <v>0</v>
          </cell>
          <cell r="CJ255">
            <v>0</v>
          </cell>
          <cell r="CL255">
            <v>-5106</v>
          </cell>
          <cell r="CP255">
            <v>-5106</v>
          </cell>
          <cell r="CQ255">
            <v>0</v>
          </cell>
          <cell r="CT255">
            <v>-5106</v>
          </cell>
          <cell r="CU255">
            <v>0</v>
          </cell>
          <cell r="CX255">
            <v>-5106</v>
          </cell>
          <cell r="FN255">
            <v>0</v>
          </cell>
          <cell r="FR255">
            <v>0</v>
          </cell>
          <cell r="FT255">
            <v>0</v>
          </cell>
          <cell r="FW255" t="str">
            <v>income from related parties</v>
          </cell>
          <cell r="FX255">
            <v>0</v>
          </cell>
          <cell r="FY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 t="e">
            <v>#DIV/0!</v>
          </cell>
        </row>
        <row r="256">
          <cell r="A256" t="str">
            <v>other than subscribers\installation</v>
          </cell>
          <cell r="I256">
            <v>0</v>
          </cell>
          <cell r="M256" t="str">
            <v xml:space="preserve"> </v>
          </cell>
          <cell r="Q256">
            <v>-567.25199999999995</v>
          </cell>
          <cell r="U256">
            <v>-567.25199999999995</v>
          </cell>
          <cell r="X256">
            <v>-248.5</v>
          </cell>
          <cell r="Z256">
            <v>-9.0299999999999994</v>
          </cell>
          <cell r="AD256">
            <v>-824.78199999999993</v>
          </cell>
          <cell r="AJ256">
            <v>0</v>
          </cell>
          <cell r="AL256">
            <v>-1723.6110000000001</v>
          </cell>
          <cell r="AP256">
            <v>-1723.6110000000001</v>
          </cell>
          <cell r="AT256">
            <v>-2548.393</v>
          </cell>
          <cell r="AV256">
            <v>-1963.3520000000003</v>
          </cell>
          <cell r="AX256">
            <v>-4511.7450000000008</v>
          </cell>
          <cell r="AZ256" t="str">
            <v>other from subscribers</v>
          </cell>
          <cell r="BI256">
            <v>0</v>
          </cell>
          <cell r="BQ256">
            <v>-2276.9290000000001</v>
          </cell>
          <cell r="BU256">
            <v>-2276.9290000000001</v>
          </cell>
          <cell r="BZ256">
            <v>-38.411000000000001</v>
          </cell>
          <cell r="CD256">
            <v>-2315.34</v>
          </cell>
          <cell r="CJ256">
            <v>0</v>
          </cell>
          <cell r="CP256">
            <v>0</v>
          </cell>
          <cell r="CQ256">
            <v>0</v>
          </cell>
          <cell r="CT256">
            <v>-2315.34</v>
          </cell>
          <cell r="CU256">
            <v>0</v>
          </cell>
          <cell r="CV256">
            <v>-66062.256999999998</v>
          </cell>
          <cell r="CX256">
            <v>-68377.596999999994</v>
          </cell>
          <cell r="FI256">
            <v>-2319.9209999999998</v>
          </cell>
          <cell r="FK256">
            <v>-1028</v>
          </cell>
          <cell r="FL256">
            <v>-38.012</v>
          </cell>
          <cell r="FN256">
            <v>-3385.933</v>
          </cell>
          <cell r="FO256">
            <v>0</v>
          </cell>
          <cell r="FP256">
            <v>-6131</v>
          </cell>
          <cell r="FR256">
            <v>-6131</v>
          </cell>
          <cell r="FS256">
            <v>0</v>
          </cell>
          <cell r="FT256">
            <v>-9516.9330000000009</v>
          </cell>
          <cell r="FV256">
            <v>-9516.9330000000009</v>
          </cell>
          <cell r="FW256" t="str">
            <v>other than subscribers\installation</v>
          </cell>
          <cell r="FX256">
            <v>-3385.933</v>
          </cell>
          <cell r="FY256">
            <v>-6131</v>
          </cell>
          <cell r="GA256">
            <v>-9516.9330000000009</v>
          </cell>
          <cell r="GB256">
            <v>-9644.5503216476245</v>
          </cell>
          <cell r="GC256">
            <v>0</v>
          </cell>
          <cell r="GD256">
            <v>0</v>
          </cell>
          <cell r="GE256">
            <v>0</v>
          </cell>
          <cell r="GF256">
            <v>2.1093685480894862</v>
          </cell>
          <cell r="GG256">
            <v>-12724.068125408232</v>
          </cell>
          <cell r="GH256">
            <v>0</v>
          </cell>
        </row>
        <row r="257">
          <cell r="A257" t="str">
            <v>publishing\deposits</v>
          </cell>
          <cell r="I257">
            <v>0</v>
          </cell>
          <cell r="M257" t="str">
            <v xml:space="preserve"> </v>
          </cell>
          <cell r="Q257">
            <v>-1112.4390000000001</v>
          </cell>
          <cell r="U257">
            <v>-1112.4390000000001</v>
          </cell>
          <cell r="Z257">
            <v>-11.737</v>
          </cell>
          <cell r="AD257">
            <v>-1124.1760000000002</v>
          </cell>
          <cell r="AH257">
            <v>0</v>
          </cell>
          <cell r="AJ257">
            <v>0</v>
          </cell>
          <cell r="AP257">
            <v>0</v>
          </cell>
          <cell r="AT257">
            <v>-1124.1760000000002</v>
          </cell>
          <cell r="AV257">
            <v>1124.1760000000002</v>
          </cell>
          <cell r="AX257">
            <v>0</v>
          </cell>
          <cell r="AZ257" t="str">
            <v>publishing</v>
          </cell>
          <cell r="BI257">
            <v>0</v>
          </cell>
          <cell r="BQ257">
            <v>-2475.7150000000001</v>
          </cell>
          <cell r="BU257">
            <v>-2475.7150000000001</v>
          </cell>
          <cell r="BZ257">
            <v>-26.46</v>
          </cell>
          <cell r="CD257">
            <v>-2502.1750000000002</v>
          </cell>
          <cell r="CH257">
            <v>0</v>
          </cell>
          <cell r="CJ257">
            <v>0</v>
          </cell>
          <cell r="CP257">
            <v>0</v>
          </cell>
          <cell r="CQ257">
            <v>0</v>
          </cell>
          <cell r="CT257">
            <v>-2502.1750000000002</v>
          </cell>
          <cell r="CU257">
            <v>0</v>
          </cell>
          <cell r="CV257">
            <v>2502.1750000000002</v>
          </cell>
          <cell r="CX257">
            <v>0</v>
          </cell>
          <cell r="FI257">
            <v>-3517.7739999999999</v>
          </cell>
          <cell r="FL257">
            <v>-37.137</v>
          </cell>
          <cell r="FN257">
            <v>-3554.9110000000001</v>
          </cell>
          <cell r="FO257">
            <v>0</v>
          </cell>
          <cell r="FR257">
            <v>0</v>
          </cell>
          <cell r="FS257">
            <v>0</v>
          </cell>
          <cell r="FT257">
            <v>-3554.9110000000001</v>
          </cell>
          <cell r="FV257">
            <v>-3554.9110000000001</v>
          </cell>
          <cell r="FW257" t="str">
            <v>publishing\deposits</v>
          </cell>
          <cell r="FX257">
            <v>-3554.9110000000001</v>
          </cell>
          <cell r="FY257">
            <v>0</v>
          </cell>
          <cell r="GA257">
            <v>-3554.9110000000001</v>
          </cell>
          <cell r="GB257">
            <v>-3602.5805822609741</v>
          </cell>
          <cell r="GC257">
            <v>0</v>
          </cell>
          <cell r="GD257">
            <v>0</v>
          </cell>
          <cell r="GE257">
            <v>0</v>
          </cell>
          <cell r="GF257" t="e">
            <v>#DIV/0!</v>
          </cell>
          <cell r="GG257">
            <v>-10.344055519268453</v>
          </cell>
          <cell r="GH257">
            <v>0</v>
          </cell>
        </row>
        <row r="258">
          <cell r="A258" t="str">
            <v>management fees-from GC&amp;co</v>
          </cell>
          <cell r="C258">
            <v>-2389.4520000000002</v>
          </cell>
          <cell r="G258">
            <v>-1009.615</v>
          </cell>
          <cell r="I258">
            <v>-3399.067</v>
          </cell>
          <cell r="U258">
            <v>0</v>
          </cell>
          <cell r="AD258">
            <v>0</v>
          </cell>
          <cell r="AF258">
            <v>-26.103999999999999</v>
          </cell>
          <cell r="AJ258">
            <v>-26.103999999999999</v>
          </cell>
          <cell r="AN258">
            <v>26.103999999999999</v>
          </cell>
          <cell r="AP258">
            <v>0</v>
          </cell>
          <cell r="AT258">
            <v>-3399.067</v>
          </cell>
          <cell r="AV258">
            <v>3399.067</v>
          </cell>
          <cell r="AX258">
            <v>0</v>
          </cell>
          <cell r="AZ258" t="str">
            <v>management fees-from GC&amp;co</v>
          </cell>
          <cell r="BC258">
            <v>-9941.6869999999999</v>
          </cell>
          <cell r="BG258">
            <v>-4200</v>
          </cell>
          <cell r="BI258">
            <v>-14141.687</v>
          </cell>
          <cell r="BM258">
            <v>-11553.8285</v>
          </cell>
          <cell r="BU258">
            <v>0</v>
          </cell>
          <cell r="CD258">
            <v>0</v>
          </cell>
          <cell r="CQ258">
            <v>0</v>
          </cell>
          <cell r="CT258">
            <v>-25695.515500000001</v>
          </cell>
          <cell r="CU258">
            <v>0</v>
          </cell>
          <cell r="CV258">
            <v>25695.515500000001</v>
          </cell>
          <cell r="CX258">
            <v>0</v>
          </cell>
          <cell r="FC258">
            <v>-14141.687</v>
          </cell>
          <cell r="FF258">
            <v>-14141.687</v>
          </cell>
          <cell r="FN258">
            <v>0</v>
          </cell>
          <cell r="FO258">
            <v>-108.59399999999999</v>
          </cell>
          <cell r="FR258">
            <v>-108.59399999999999</v>
          </cell>
          <cell r="FS258">
            <v>0</v>
          </cell>
          <cell r="FT258">
            <v>-14250.280999999999</v>
          </cell>
          <cell r="FU258">
            <v>14250.280999999999</v>
          </cell>
          <cell r="FV258">
            <v>0</v>
          </cell>
          <cell r="FW258" t="str">
            <v>management fees-from GC&amp;co</v>
          </cell>
          <cell r="FX258">
            <v>0</v>
          </cell>
          <cell r="FY258">
            <v>-108.59399999999999</v>
          </cell>
          <cell r="FZ258">
            <v>14250.280999999999</v>
          </cell>
          <cell r="GA258">
            <v>14141.687</v>
          </cell>
          <cell r="GB258">
            <v>14331.319964582081</v>
          </cell>
          <cell r="GC258">
            <v>-14141.687</v>
          </cell>
          <cell r="GD258">
            <v>-14331.319964582081</v>
          </cell>
          <cell r="GE258">
            <v>-14141.687</v>
          </cell>
          <cell r="GF258" t="e">
            <v>#DIV/0!</v>
          </cell>
          <cell r="GG258">
            <v>0</v>
          </cell>
          <cell r="GH258">
            <v>0</v>
          </cell>
        </row>
        <row r="259">
          <cell r="A259" t="str">
            <v>management fees-from others</v>
          </cell>
          <cell r="C259">
            <v>-909.452</v>
          </cell>
          <cell r="E259">
            <v>-104.727</v>
          </cell>
          <cell r="G259">
            <v>0</v>
          </cell>
          <cell r="I259">
            <v>-1014.179</v>
          </cell>
          <cell r="M259" t="str">
            <v xml:space="preserve"> </v>
          </cell>
          <cell r="U259">
            <v>0</v>
          </cell>
          <cell r="AD259">
            <v>0</v>
          </cell>
          <cell r="AJ259">
            <v>0</v>
          </cell>
          <cell r="AP259">
            <v>0</v>
          </cell>
          <cell r="AT259">
            <v>-1014.179</v>
          </cell>
          <cell r="AV259">
            <v>1014.179</v>
          </cell>
          <cell r="AX259">
            <v>0</v>
          </cell>
          <cell r="AZ259" t="str">
            <v>management fees-from others</v>
          </cell>
          <cell r="BC259">
            <v>-3783.3209999999999</v>
          </cell>
          <cell r="BE259">
            <v>-367</v>
          </cell>
          <cell r="BI259">
            <v>-4150.3209999999999</v>
          </cell>
          <cell r="BU259">
            <v>0</v>
          </cell>
          <cell r="CD259">
            <v>0</v>
          </cell>
          <cell r="CF259">
            <v>-108.59399999999999</v>
          </cell>
          <cell r="CJ259">
            <v>-108.59399999999999</v>
          </cell>
          <cell r="CN259">
            <v>108.59399999999999</v>
          </cell>
          <cell r="CP259">
            <v>0</v>
          </cell>
          <cell r="CQ259">
            <v>0</v>
          </cell>
          <cell r="CT259">
            <v>-4150.3209999999999</v>
          </cell>
          <cell r="CU259">
            <v>0</v>
          </cell>
          <cell r="CV259">
            <v>4150.3209999999999</v>
          </cell>
          <cell r="CX259">
            <v>0</v>
          </cell>
          <cell r="FC259">
            <v>-3783.3209999999999</v>
          </cell>
          <cell r="FD259">
            <v>-397.33695539999997</v>
          </cell>
          <cell r="FE259">
            <v>0</v>
          </cell>
          <cell r="FF259">
            <v>-4180.6579554</v>
          </cell>
          <cell r="FN259">
            <v>0</v>
          </cell>
          <cell r="FQ259">
            <v>108.59399999999999</v>
          </cell>
          <cell r="FR259">
            <v>108.59399999999999</v>
          </cell>
          <cell r="FS259">
            <v>0</v>
          </cell>
          <cell r="FT259">
            <v>-4072.0639553999999</v>
          </cell>
          <cell r="FU259">
            <v>4072.0639553999999</v>
          </cell>
          <cell r="FV259">
            <v>0</v>
          </cell>
          <cell r="FW259" t="str">
            <v>management fees-from others</v>
          </cell>
          <cell r="FX259">
            <v>0</v>
          </cell>
          <cell r="FY259">
            <v>108.59399999999999</v>
          </cell>
          <cell r="FZ259">
            <v>4072.0639553999999</v>
          </cell>
          <cell r="GA259">
            <v>4180.6579554</v>
          </cell>
          <cell r="GB259">
            <v>4236.7184920238242</v>
          </cell>
          <cell r="GC259">
            <v>-4180.6579554</v>
          </cell>
          <cell r="GD259">
            <v>-4236.7184920238242</v>
          </cell>
          <cell r="GE259">
            <v>-4180.6579554</v>
          </cell>
          <cell r="GF259" t="e">
            <v>#DIV/0!</v>
          </cell>
          <cell r="GG259">
            <v>0</v>
          </cell>
          <cell r="GH259">
            <v>0</v>
          </cell>
        </row>
        <row r="260">
          <cell r="A260" t="str">
            <v>CATV guides</v>
          </cell>
          <cell r="M260">
            <v>-2920.330408653846</v>
          </cell>
          <cell r="AT260">
            <v>-2920.330408653846</v>
          </cell>
          <cell r="AX260">
            <v>-2920.330408653846</v>
          </cell>
          <cell r="FG260">
            <v>-12148.574500000001</v>
          </cell>
          <cell r="FT260">
            <v>-12148.574500000001</v>
          </cell>
          <cell r="FV260">
            <v>-12148.574500000001</v>
          </cell>
          <cell r="FX260">
            <v>0</v>
          </cell>
          <cell r="FY260">
            <v>0</v>
          </cell>
          <cell r="GA260">
            <v>0</v>
          </cell>
          <cell r="GB260">
            <v>0</v>
          </cell>
          <cell r="GC260">
            <v>-12148.574500000001</v>
          </cell>
          <cell r="GD260">
            <v>-12311.480820715575</v>
          </cell>
          <cell r="GE260">
            <v>-12148.574500000001</v>
          </cell>
          <cell r="GF260">
            <v>4.16</v>
          </cell>
        </row>
        <row r="261">
          <cell r="A261" t="str">
            <v>sales\other</v>
          </cell>
          <cell r="I261">
            <v>0</v>
          </cell>
          <cell r="M261" t="str">
            <v xml:space="preserve"> </v>
          </cell>
          <cell r="O261">
            <v>-12206</v>
          </cell>
          <cell r="Q261">
            <v>-597.59500000000003</v>
          </cell>
          <cell r="S261">
            <v>253.27500000000001</v>
          </cell>
          <cell r="U261">
            <v>-344.32</v>
          </cell>
          <cell r="X261">
            <v>-491</v>
          </cell>
          <cell r="Z261">
            <v>-3.8559999999999999</v>
          </cell>
          <cell r="AD261">
            <v>-839.17600000000004</v>
          </cell>
          <cell r="AT261">
            <v>-13045.175999999999</v>
          </cell>
          <cell r="AV261">
            <v>839.17600000000004</v>
          </cell>
          <cell r="AX261">
            <v>-12206</v>
          </cell>
          <cell r="AZ261" t="str">
            <v>sales</v>
          </cell>
          <cell r="BI261">
            <v>0</v>
          </cell>
          <cell r="BO261">
            <v>-46539</v>
          </cell>
          <cell r="BQ261">
            <v>-2285.4279999999999</v>
          </cell>
          <cell r="BU261">
            <v>-2285.4279999999999</v>
          </cell>
          <cell r="BX261">
            <v>-61260</v>
          </cell>
          <cell r="BZ261">
            <v>-14.654</v>
          </cell>
          <cell r="CD261">
            <v>-63560.082000000002</v>
          </cell>
          <cell r="CJ261">
            <v>0</v>
          </cell>
          <cell r="CP261">
            <v>0</v>
          </cell>
          <cell r="CQ261">
            <v>0</v>
          </cell>
          <cell r="CR261">
            <v>-5085.8100000000004</v>
          </cell>
          <cell r="CT261">
            <v>-115184.89200000001</v>
          </cell>
          <cell r="CU261">
            <v>0</v>
          </cell>
          <cell r="CV261">
            <v>63560.082000000002</v>
          </cell>
          <cell r="CX261">
            <v>-51624.81</v>
          </cell>
          <cell r="FH261">
            <v>-48773</v>
          </cell>
          <cell r="FI261">
            <v>-1347.942</v>
          </cell>
          <cell r="FK261">
            <v>-2027</v>
          </cell>
          <cell r="FL261">
            <v>-15.336</v>
          </cell>
          <cell r="FN261">
            <v>-3390.2779999999998</v>
          </cell>
          <cell r="FO261">
            <v>0</v>
          </cell>
          <cell r="FR261">
            <v>0</v>
          </cell>
          <cell r="FS261">
            <v>0</v>
          </cell>
          <cell r="FT261">
            <v>-52163.277999999998</v>
          </cell>
          <cell r="FV261">
            <v>-52163.277999999998</v>
          </cell>
          <cell r="FW261" t="str">
            <v>sales\other</v>
          </cell>
          <cell r="FX261">
            <v>-3390.2779999999998</v>
          </cell>
          <cell r="FY261">
            <v>0</v>
          </cell>
          <cell r="GA261">
            <v>-3390.2779999999998</v>
          </cell>
          <cell r="GB261">
            <v>-3435.7399358989774</v>
          </cell>
          <cell r="GC261">
            <v>-48773</v>
          </cell>
          <cell r="GD261">
            <v>-49427.021587492483</v>
          </cell>
          <cell r="GE261">
            <v>-48773</v>
          </cell>
          <cell r="GF261">
            <v>4.2735767655251511</v>
          </cell>
          <cell r="GG261">
            <v>-34267.770083335439</v>
          </cell>
          <cell r="GH261">
            <v>0</v>
          </cell>
        </row>
        <row r="262">
          <cell r="A262" t="str">
            <v>rental</v>
          </cell>
          <cell r="M262" t="str">
            <v xml:space="preserve"> </v>
          </cell>
          <cell r="AD262">
            <v>0</v>
          </cell>
          <cell r="AJ262">
            <v>0</v>
          </cell>
          <cell r="AP262">
            <v>0</v>
          </cell>
          <cell r="AR262">
            <v>-1341.8989999999999</v>
          </cell>
          <cell r="AT262">
            <v>-1341.8989999999999</v>
          </cell>
          <cell r="AV262">
            <v>532.08199999999999</v>
          </cell>
          <cell r="AX262">
            <v>-809.81699999999989</v>
          </cell>
          <cell r="AZ262" t="str">
            <v>Rental</v>
          </cell>
          <cell r="CD262">
            <v>0</v>
          </cell>
          <cell r="CP262">
            <v>0</v>
          </cell>
          <cell r="CQ262">
            <v>0</v>
          </cell>
          <cell r="CR262">
            <v>-1898.53</v>
          </cell>
          <cell r="CT262">
            <v>-1898.53</v>
          </cell>
          <cell r="CU262">
            <v>0</v>
          </cell>
          <cell r="CV262">
            <v>2088.9304999999999</v>
          </cell>
          <cell r="CX262">
            <v>190.40049999999997</v>
          </cell>
          <cell r="FN262">
            <v>0</v>
          </cell>
          <cell r="FR262">
            <v>0</v>
          </cell>
          <cell r="FS262">
            <v>-5310.13</v>
          </cell>
          <cell r="FT262">
            <v>-5310.13</v>
          </cell>
          <cell r="FU262">
            <v>2045.85529</v>
          </cell>
          <cell r="FV262">
            <v>-3264.2747100000001</v>
          </cell>
          <cell r="FW262" t="str">
            <v>rental</v>
          </cell>
          <cell r="FX262">
            <v>0</v>
          </cell>
          <cell r="FY262">
            <v>0</v>
          </cell>
          <cell r="FZ262">
            <v>1120</v>
          </cell>
          <cell r="GA262">
            <v>1120</v>
          </cell>
          <cell r="GB262">
            <v>1135.0186410102224</v>
          </cell>
          <cell r="GC262">
            <v>-4384.2747099999997</v>
          </cell>
          <cell r="GD262">
            <v>-4443.0656456782917</v>
          </cell>
          <cell r="GE262">
            <v>-4384.2747099999997</v>
          </cell>
          <cell r="GF262">
            <v>4.0308794579516123</v>
          </cell>
          <cell r="GG262">
            <v>-421.36792031352064</v>
          </cell>
          <cell r="GH262">
            <v>0</v>
          </cell>
        </row>
        <row r="263">
          <cell r="A263" t="str">
            <v>building maintenance</v>
          </cell>
          <cell r="G263">
            <v>0</v>
          </cell>
          <cell r="I263">
            <v>0</v>
          </cell>
          <cell r="M263" t="str">
            <v xml:space="preserve"> </v>
          </cell>
          <cell r="U263">
            <v>0</v>
          </cell>
          <cell r="AD263">
            <v>0</v>
          </cell>
          <cell r="AJ263">
            <v>0</v>
          </cell>
          <cell r="AP263">
            <v>0</v>
          </cell>
          <cell r="AR263">
            <v>-500.70600000000002</v>
          </cell>
          <cell r="AT263">
            <v>-500.70600000000002</v>
          </cell>
          <cell r="AV263">
            <v>165.09949999999998</v>
          </cell>
          <cell r="AX263">
            <v>-335.60650000000004</v>
          </cell>
          <cell r="AZ263" t="str">
            <v>services</v>
          </cell>
          <cell r="BA263" t="str">
            <v>services</v>
          </cell>
          <cell r="BE263">
            <v>0</v>
          </cell>
          <cell r="BG263">
            <v>0</v>
          </cell>
          <cell r="BI263">
            <v>0</v>
          </cell>
          <cell r="BU263">
            <v>0</v>
          </cell>
          <cell r="BX263">
            <v>-253.5</v>
          </cell>
          <cell r="CD263">
            <v>-253.5</v>
          </cell>
          <cell r="CJ263">
            <v>0</v>
          </cell>
          <cell r="CP263">
            <v>0</v>
          </cell>
          <cell r="CQ263">
            <v>0</v>
          </cell>
          <cell r="CT263">
            <v>-253.5</v>
          </cell>
          <cell r="CU263">
            <v>0</v>
          </cell>
          <cell r="CV263">
            <v>638.11749999999995</v>
          </cell>
          <cell r="CX263">
            <v>384.61750000000001</v>
          </cell>
          <cell r="FE263">
            <v>0</v>
          </cell>
          <cell r="FN263">
            <v>0</v>
          </cell>
          <cell r="FO263">
            <v>0</v>
          </cell>
          <cell r="FR263">
            <v>0</v>
          </cell>
          <cell r="FS263">
            <v>-1985.846</v>
          </cell>
          <cell r="FT263">
            <v>-1985.846</v>
          </cell>
          <cell r="FU263">
            <v>634.80757749999998</v>
          </cell>
          <cell r="FV263">
            <v>-1351.0384225</v>
          </cell>
          <cell r="FW263" t="str">
            <v>services</v>
          </cell>
          <cell r="FX263">
            <v>0</v>
          </cell>
          <cell r="FY263">
            <v>0</v>
          </cell>
          <cell r="GA263">
            <v>0</v>
          </cell>
          <cell r="GB263">
            <v>0</v>
          </cell>
          <cell r="GC263">
            <v>-1351.0384225</v>
          </cell>
          <cell r="GD263">
            <v>-1369.1551734451293</v>
          </cell>
          <cell r="GE263">
            <v>-1351.0384225</v>
          </cell>
          <cell r="GF263">
            <v>4.0256622636927473</v>
          </cell>
          <cell r="GG263">
            <v>-19668.814781188768</v>
          </cell>
          <cell r="GH263">
            <v>0</v>
          </cell>
        </row>
        <row r="264">
          <cell r="C264">
            <v>-3298.9040000000005</v>
          </cell>
          <cell r="E264">
            <v>-104.727</v>
          </cell>
          <cell r="G264">
            <v>-1009.615</v>
          </cell>
          <cell r="I264">
            <v>-4413.2460000000001</v>
          </cell>
          <cell r="M264">
            <v>-2920.330408653846</v>
          </cell>
          <cell r="O264">
            <v>-12206</v>
          </cell>
          <cell r="Q264">
            <v>-77945.404999999999</v>
          </cell>
          <cell r="S264">
            <v>253.27500000000001</v>
          </cell>
          <cell r="U264">
            <v>-77692.13</v>
          </cell>
          <cell r="W264">
            <v>0</v>
          </cell>
          <cell r="X264">
            <v>-15993.5</v>
          </cell>
          <cell r="Z264">
            <v>-1542.9370000000001</v>
          </cell>
          <cell r="AB264">
            <v>0</v>
          </cell>
          <cell r="AD264">
            <v>-95228.567000000025</v>
          </cell>
          <cell r="AF264">
            <v>-26.103999999999999</v>
          </cell>
          <cell r="AH264">
            <v>0</v>
          </cell>
          <cell r="AJ264">
            <v>-26.103999999999999</v>
          </cell>
          <cell r="AL264">
            <v>-44040.627999999997</v>
          </cell>
          <cell r="AN264">
            <v>26.103999999999999</v>
          </cell>
          <cell r="AP264">
            <v>-44040.627999999997</v>
          </cell>
          <cell r="AR264">
            <v>-1842.605</v>
          </cell>
          <cell r="AT264">
            <v>-160651.37640865392</v>
          </cell>
          <cell r="AV264">
            <v>5110.4275000000007</v>
          </cell>
          <cell r="AX264">
            <v>-155540.94890865387</v>
          </cell>
          <cell r="BC264">
            <v>-13725.008</v>
          </cell>
          <cell r="BE264">
            <v>-367</v>
          </cell>
          <cell r="BG264">
            <v>-4200</v>
          </cell>
          <cell r="BI264">
            <v>-18292.008000000002</v>
          </cell>
          <cell r="BM264">
            <v>-11553.8285</v>
          </cell>
          <cell r="BO264">
            <v>-46539</v>
          </cell>
          <cell r="BQ264">
            <v>-293089.75400000002</v>
          </cell>
          <cell r="BS264">
            <v>0</v>
          </cell>
          <cell r="BU264">
            <v>-293089.75400000002</v>
          </cell>
          <cell r="BW264">
            <v>0</v>
          </cell>
          <cell r="BX264">
            <v>-61513.5</v>
          </cell>
          <cell r="BZ264">
            <v>-5813.5850000000009</v>
          </cell>
          <cell r="CB264">
            <v>0</v>
          </cell>
          <cell r="CD264">
            <v>-360416.83900000004</v>
          </cell>
          <cell r="CF264">
            <v>-108.59399999999999</v>
          </cell>
          <cell r="CH264">
            <v>0</v>
          </cell>
          <cell r="CJ264">
            <v>-108.59399999999999</v>
          </cell>
          <cell r="CL264">
            <v>-163826</v>
          </cell>
          <cell r="CN264">
            <v>108.59399999999999</v>
          </cell>
          <cell r="CP264">
            <v>-163826</v>
          </cell>
          <cell r="CQ264">
            <v>0</v>
          </cell>
          <cell r="CR264">
            <v>-6984.34</v>
          </cell>
          <cell r="CT264">
            <v>-607612.01549999998</v>
          </cell>
          <cell r="CU264">
            <v>0</v>
          </cell>
          <cell r="CV264">
            <v>32572.884500000011</v>
          </cell>
          <cell r="CX264">
            <v>-575039.13099999994</v>
          </cell>
          <cell r="FC264">
            <v>-17925.008000000002</v>
          </cell>
          <cell r="FD264">
            <v>-397.33695539999997</v>
          </cell>
          <cell r="FE264">
            <v>0</v>
          </cell>
          <cell r="FF264">
            <v>-18322.3449554</v>
          </cell>
          <cell r="FG264">
            <v>-12148.574500000001</v>
          </cell>
          <cell r="FH264">
            <v>-48773</v>
          </cell>
          <cell r="FI264">
            <v>-307938.66899999994</v>
          </cell>
          <cell r="FJ264">
            <v>0</v>
          </cell>
          <cell r="FK264">
            <v>-66035</v>
          </cell>
          <cell r="FL264">
            <v>-6113.5789999999997</v>
          </cell>
          <cell r="FM264">
            <v>0</v>
          </cell>
          <cell r="FN264">
            <v>-380087.24800000002</v>
          </cell>
          <cell r="FO264">
            <v>-108.59399999999999</v>
          </cell>
          <cell r="FP264">
            <v>-173872</v>
          </cell>
          <cell r="FQ264">
            <v>108.59399999999999</v>
          </cell>
          <cell r="FR264">
            <v>-173872</v>
          </cell>
          <cell r="FS264">
            <v>-7295.9760000000006</v>
          </cell>
          <cell r="FT264">
            <v>-640499.1434553999</v>
          </cell>
          <cell r="FU264">
            <v>21003.007822899999</v>
          </cell>
          <cell r="FV264">
            <v>-619496.13563249994</v>
          </cell>
          <cell r="FX264">
            <v>-380087.24800000002</v>
          </cell>
          <cell r="FY264">
            <v>-173872</v>
          </cell>
          <cell r="FZ264">
            <v>19442.3449554</v>
          </cell>
          <cell r="GA264">
            <v>-534516.90304459992</v>
          </cell>
          <cell r="GB264">
            <v>-541684.50793810224</v>
          </cell>
          <cell r="GC264">
            <v>-84979.232587899998</v>
          </cell>
          <cell r="GD264">
            <v>-86118.76168393738</v>
          </cell>
          <cell r="GE264">
            <v>-84979.232587900013</v>
          </cell>
          <cell r="GF264">
            <v>3.9828491466663083</v>
          </cell>
          <cell r="GG264">
            <v>-510964.91261632048</v>
          </cell>
          <cell r="GH264">
            <v>0</v>
          </cell>
        </row>
        <row r="265">
          <cell r="A265" t="str">
            <v>OPERATING EXP.</v>
          </cell>
          <cell r="E265" t="str">
            <v xml:space="preserve"> </v>
          </cell>
          <cell r="AJ265">
            <v>0</v>
          </cell>
          <cell r="AP265">
            <v>0</v>
          </cell>
          <cell r="AT265">
            <v>0</v>
          </cell>
          <cell r="AZ265" t="str">
            <v>OPERATING EXP.</v>
          </cell>
          <cell r="CD265">
            <v>0</v>
          </cell>
          <cell r="CJ265">
            <v>0</v>
          </cell>
          <cell r="CP265">
            <v>0</v>
          </cell>
          <cell r="CQ265">
            <v>0</v>
          </cell>
          <cell r="CT265">
            <v>0</v>
          </cell>
          <cell r="CU265">
            <v>0</v>
          </cell>
          <cell r="FO265">
            <v>0</v>
          </cell>
          <cell r="FW265" t="str">
            <v>OPERATING EXP.</v>
          </cell>
          <cell r="FX265">
            <v>0</v>
          </cell>
          <cell r="FY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 t="e">
            <v>#DIV/0!</v>
          </cell>
          <cell r="GH265">
            <v>0</v>
          </cell>
        </row>
        <row r="266">
          <cell r="A266" t="str">
            <v>salaries</v>
          </cell>
          <cell r="I266">
            <v>0</v>
          </cell>
          <cell r="M266">
            <v>367.18016826923076</v>
          </cell>
          <cell r="Q266">
            <v>6584.8559999999998</v>
          </cell>
          <cell r="U266">
            <v>6584.8559999999998</v>
          </cell>
          <cell r="X266">
            <v>1260.5</v>
          </cell>
          <cell r="AD266">
            <v>7845.3559999999998</v>
          </cell>
          <cell r="AJ266">
            <v>0</v>
          </cell>
          <cell r="AL266">
            <v>380.88499999999999</v>
          </cell>
          <cell r="AP266">
            <v>380.88499999999999</v>
          </cell>
          <cell r="AR266">
            <v>190.41499999999999</v>
          </cell>
          <cell r="AT266">
            <v>8783.8361682692303</v>
          </cell>
          <cell r="AV266">
            <v>-190.41499999999999</v>
          </cell>
          <cell r="AX266">
            <v>8593.4211682692294</v>
          </cell>
          <cell r="AZ266" t="str">
            <v>salaries</v>
          </cell>
          <cell r="BI266">
            <v>0</v>
          </cell>
          <cell r="BM266">
            <v>1464.0305000000001</v>
          </cell>
          <cell r="BQ266">
            <v>25387.791000000001</v>
          </cell>
          <cell r="BU266">
            <v>25387.791000000001</v>
          </cell>
          <cell r="BX266">
            <v>4855</v>
          </cell>
          <cell r="CD266">
            <v>30242.791000000001</v>
          </cell>
          <cell r="CJ266">
            <v>0</v>
          </cell>
          <cell r="CL266">
            <v>1394</v>
          </cell>
          <cell r="CP266">
            <v>1394</v>
          </cell>
          <cell r="CQ266">
            <v>0</v>
          </cell>
          <cell r="CR266">
            <v>738.75400000000002</v>
          </cell>
          <cell r="CT266">
            <v>33839.575499999999</v>
          </cell>
          <cell r="CU266">
            <v>0</v>
          </cell>
          <cell r="CX266">
            <v>33839.575499999999</v>
          </cell>
          <cell r="FG266">
            <v>1527.4694999999999</v>
          </cell>
          <cell r="FI266">
            <v>26458.788</v>
          </cell>
          <cell r="FK266">
            <v>5097</v>
          </cell>
          <cell r="FN266">
            <v>31555.788</v>
          </cell>
          <cell r="FO266">
            <v>0</v>
          </cell>
          <cell r="FP266">
            <v>1493</v>
          </cell>
          <cell r="FR266">
            <v>1493</v>
          </cell>
          <cell r="FS266">
            <v>766.06899999999996</v>
          </cell>
          <cell r="FT266">
            <v>35342.326500000003</v>
          </cell>
          <cell r="FU266">
            <v>-766.06899999999996</v>
          </cell>
          <cell r="FV266">
            <v>34576.2575</v>
          </cell>
          <cell r="FW266" t="str">
            <v>salaries</v>
          </cell>
          <cell r="FX266">
            <v>31555.788</v>
          </cell>
          <cell r="FY266">
            <v>1493</v>
          </cell>
          <cell r="GA266">
            <v>33048.788</v>
          </cell>
          <cell r="GB266">
            <v>33491.955752495487</v>
          </cell>
          <cell r="GC266">
            <v>1527.4694999999992</v>
          </cell>
          <cell r="GD266">
            <v>1547.9521036380027</v>
          </cell>
          <cell r="GE266">
            <v>1527.4694999999992</v>
          </cell>
          <cell r="GF266">
            <v>4.0235730127683107</v>
          </cell>
          <cell r="GG266">
            <v>30612.119044284784</v>
          </cell>
          <cell r="GH266">
            <v>0</v>
          </cell>
        </row>
        <row r="267">
          <cell r="A267" t="str">
            <v>cost of sales and installation</v>
          </cell>
          <cell r="I267">
            <v>0</v>
          </cell>
          <cell r="M267" t="str">
            <v xml:space="preserve"> </v>
          </cell>
          <cell r="O267">
            <v>8538</v>
          </cell>
          <cell r="U267">
            <v>0</v>
          </cell>
          <cell r="AD267">
            <v>0</v>
          </cell>
          <cell r="AJ267">
            <v>0</v>
          </cell>
          <cell r="AP267">
            <v>0</v>
          </cell>
          <cell r="AT267">
            <v>8538</v>
          </cell>
          <cell r="AX267">
            <v>8538</v>
          </cell>
          <cell r="AZ267" t="str">
            <v>cost of sales and installation</v>
          </cell>
          <cell r="BI267">
            <v>0</v>
          </cell>
          <cell r="BO267">
            <v>30964.5</v>
          </cell>
          <cell r="BU267">
            <v>0</v>
          </cell>
          <cell r="CD267">
            <v>0</v>
          </cell>
          <cell r="CJ267">
            <v>0</v>
          </cell>
          <cell r="CP267">
            <v>0</v>
          </cell>
          <cell r="CQ267">
            <v>0</v>
          </cell>
          <cell r="CT267">
            <v>30964.5</v>
          </cell>
          <cell r="CU267">
            <v>0</v>
          </cell>
          <cell r="CX267">
            <v>30964.5</v>
          </cell>
          <cell r="FH267">
            <v>33389.5</v>
          </cell>
          <cell r="FN267">
            <v>0</v>
          </cell>
          <cell r="FO267">
            <v>0</v>
          </cell>
          <cell r="FR267">
            <v>0</v>
          </cell>
          <cell r="FS267">
            <v>0</v>
          </cell>
          <cell r="FT267">
            <v>33389.5</v>
          </cell>
          <cell r="FV267">
            <v>33389.5</v>
          </cell>
          <cell r="FW267" t="str">
            <v>Purchases</v>
          </cell>
          <cell r="FX267">
            <v>0</v>
          </cell>
          <cell r="FY267">
            <v>0</v>
          </cell>
          <cell r="GA267">
            <v>0</v>
          </cell>
          <cell r="GB267">
            <v>0</v>
          </cell>
          <cell r="GC267">
            <v>33389.5</v>
          </cell>
          <cell r="GD267">
            <v>33837.236530366805</v>
          </cell>
          <cell r="GE267">
            <v>33389.5</v>
          </cell>
          <cell r="GF267">
            <v>3.9106933708128366</v>
          </cell>
          <cell r="GG267">
            <v>17112.04835942671</v>
          </cell>
          <cell r="GH267">
            <v>0</v>
          </cell>
        </row>
        <row r="268">
          <cell r="A268" t="str">
            <v>unsuccesful bid</v>
          </cell>
          <cell r="C268">
            <v>-9.7430000000000003</v>
          </cell>
          <cell r="I268">
            <v>-9.7430000000000003</v>
          </cell>
          <cell r="M268" t="str">
            <v xml:space="preserve"> </v>
          </cell>
          <cell r="U268">
            <v>0</v>
          </cell>
          <cell r="AD268">
            <v>0</v>
          </cell>
          <cell r="AJ268">
            <v>0</v>
          </cell>
          <cell r="AP268">
            <v>0</v>
          </cell>
          <cell r="AT268">
            <v>-9.7430000000000003</v>
          </cell>
          <cell r="AV268">
            <v>0</v>
          </cell>
          <cell r="AX268">
            <v>-9.7430000000000003</v>
          </cell>
          <cell r="AZ268" t="str">
            <v>unsuccesful bid</v>
          </cell>
          <cell r="BC268">
            <v>-27.184999999999999</v>
          </cell>
          <cell r="BI268">
            <v>-27.184999999999999</v>
          </cell>
          <cell r="BU268">
            <v>0</v>
          </cell>
          <cell r="CD268">
            <v>0</v>
          </cell>
          <cell r="CJ268">
            <v>0</v>
          </cell>
          <cell r="CP268">
            <v>0</v>
          </cell>
          <cell r="CQ268">
            <v>0</v>
          </cell>
          <cell r="CT268">
            <v>-27.184999999999999</v>
          </cell>
          <cell r="CU268">
            <v>0</v>
          </cell>
          <cell r="CV268">
            <v>0</v>
          </cell>
          <cell r="CX268">
            <v>-27.184999999999999</v>
          </cell>
          <cell r="FC268">
            <v>-28.384</v>
          </cell>
          <cell r="FF268">
            <v>-28.384</v>
          </cell>
          <cell r="FN268">
            <v>0</v>
          </cell>
          <cell r="FO268">
            <v>0</v>
          </cell>
          <cell r="FR268">
            <v>0</v>
          </cell>
          <cell r="FS268">
            <v>0</v>
          </cell>
          <cell r="FT268">
            <v>-28.384</v>
          </cell>
          <cell r="FU268">
            <v>0</v>
          </cell>
          <cell r="FV268">
            <v>-28.384</v>
          </cell>
          <cell r="FW268" t="str">
            <v>unsuccesful bid</v>
          </cell>
          <cell r="FX268">
            <v>0</v>
          </cell>
          <cell r="FY268">
            <v>0</v>
          </cell>
          <cell r="GA268">
            <v>0</v>
          </cell>
          <cell r="GB268">
            <v>0</v>
          </cell>
          <cell r="GC268">
            <v>-28.384</v>
          </cell>
          <cell r="GD268">
            <v>-28.764615273601922</v>
          </cell>
          <cell r="GE268">
            <v>-28.384</v>
          </cell>
          <cell r="GF268">
            <v>2.9132710664066508</v>
          </cell>
          <cell r="GG268">
            <v>1631.0836518615286</v>
          </cell>
          <cell r="GH268">
            <v>0</v>
          </cell>
        </row>
        <row r="269">
          <cell r="A269" t="str">
            <v>consulting</v>
          </cell>
          <cell r="I269">
            <v>0</v>
          </cell>
          <cell r="M269" t="str">
            <v xml:space="preserve"> </v>
          </cell>
          <cell r="Q269">
            <v>22.762</v>
          </cell>
          <cell r="U269">
            <v>22.762</v>
          </cell>
          <cell r="AD269">
            <v>22.762</v>
          </cell>
          <cell r="AJ269">
            <v>0</v>
          </cell>
          <cell r="AP269">
            <v>0</v>
          </cell>
          <cell r="AT269">
            <v>22.762</v>
          </cell>
          <cell r="AV269">
            <v>0</v>
          </cell>
          <cell r="AX269">
            <v>22.762</v>
          </cell>
          <cell r="AZ269" t="str">
            <v>consulting</v>
          </cell>
          <cell r="BI269">
            <v>0</v>
          </cell>
          <cell r="BQ269">
            <v>82.872</v>
          </cell>
          <cell r="BU269">
            <v>82.872</v>
          </cell>
          <cell r="CD269">
            <v>82.872</v>
          </cell>
          <cell r="CJ269">
            <v>0</v>
          </cell>
          <cell r="CP269">
            <v>0</v>
          </cell>
          <cell r="CQ269">
            <v>0</v>
          </cell>
          <cell r="CT269">
            <v>82.872</v>
          </cell>
          <cell r="CU269">
            <v>0</v>
          </cell>
          <cell r="CV269">
            <v>0</v>
          </cell>
          <cell r="CX269">
            <v>82.872</v>
          </cell>
          <cell r="FI269">
            <v>89.084000000000003</v>
          </cell>
          <cell r="FN269">
            <v>89.084000000000003</v>
          </cell>
          <cell r="FO269">
            <v>0</v>
          </cell>
          <cell r="FR269">
            <v>0</v>
          </cell>
          <cell r="FS269">
            <v>0</v>
          </cell>
          <cell r="FT269">
            <v>89.084000000000003</v>
          </cell>
          <cell r="FU269">
            <v>0</v>
          </cell>
          <cell r="FV269">
            <v>89.084000000000003</v>
          </cell>
          <cell r="FW269" t="str">
            <v>consulting</v>
          </cell>
          <cell r="FX269">
            <v>89.084000000000003</v>
          </cell>
          <cell r="FY269">
            <v>0</v>
          </cell>
          <cell r="GA269">
            <v>89.084000000000003</v>
          </cell>
          <cell r="GB269">
            <v>90.278571978352375</v>
          </cell>
          <cell r="GC269">
            <v>0</v>
          </cell>
          <cell r="GD269">
            <v>0</v>
          </cell>
          <cell r="GE269">
            <v>0</v>
          </cell>
          <cell r="GF269">
            <v>3.9137158421931288</v>
          </cell>
          <cell r="GG269">
            <v>42.331007838014372</v>
          </cell>
          <cell r="GH269">
            <v>0</v>
          </cell>
        </row>
        <row r="270">
          <cell r="A270" t="str">
            <v>FRANCHISE EXP&amp;ROYALTIES</v>
          </cell>
          <cell r="I270">
            <v>0</v>
          </cell>
          <cell r="M270" t="str">
            <v xml:space="preserve"> </v>
          </cell>
          <cell r="Q270">
            <v>5658.82</v>
          </cell>
          <cell r="U270">
            <v>5658.82</v>
          </cell>
          <cell r="X270">
            <v>764</v>
          </cell>
          <cell r="Z270">
            <v>174.53200000000001</v>
          </cell>
          <cell r="AD270">
            <v>6597.3520000000008</v>
          </cell>
          <cell r="AJ270">
            <v>0</v>
          </cell>
          <cell r="AL270">
            <v>3145.46</v>
          </cell>
          <cell r="AP270">
            <v>3145.46</v>
          </cell>
          <cell r="AT270">
            <v>9742.8120000000017</v>
          </cell>
          <cell r="AV270">
            <v>0</v>
          </cell>
          <cell r="AX270">
            <v>9742.8120000000017</v>
          </cell>
          <cell r="AZ270" t="str">
            <v>FRANCHISE EXP&amp;ROYALTIES</v>
          </cell>
          <cell r="BI270">
            <v>0</v>
          </cell>
          <cell r="BQ270">
            <v>22299.835999999999</v>
          </cell>
          <cell r="BU270">
            <v>22299.835999999999</v>
          </cell>
          <cell r="BX270">
            <v>2985</v>
          </cell>
          <cell r="BZ270">
            <v>685.72</v>
          </cell>
          <cell r="CD270">
            <v>25970.556</v>
          </cell>
          <cell r="CJ270">
            <v>0</v>
          </cell>
          <cell r="CL270">
            <v>12402</v>
          </cell>
          <cell r="CP270">
            <v>12402</v>
          </cell>
          <cell r="CQ270">
            <v>0</v>
          </cell>
          <cell r="CT270">
            <v>38372.555999999997</v>
          </cell>
          <cell r="CU270">
            <v>0</v>
          </cell>
          <cell r="CV270">
            <v>0</v>
          </cell>
          <cell r="CX270">
            <v>38372.555999999997</v>
          </cell>
          <cell r="FI270">
            <v>23120.976999999999</v>
          </cell>
          <cell r="FK270">
            <v>3211</v>
          </cell>
          <cell r="FL270">
            <v>708.55799999999999</v>
          </cell>
          <cell r="FN270">
            <v>27040.535</v>
          </cell>
          <cell r="FO270">
            <v>0</v>
          </cell>
          <cell r="FP270">
            <v>12752</v>
          </cell>
          <cell r="FR270">
            <v>12752</v>
          </cell>
          <cell r="FS270">
            <v>0</v>
          </cell>
          <cell r="FT270">
            <v>39792.535000000003</v>
          </cell>
          <cell r="FU270">
            <v>0</v>
          </cell>
          <cell r="FV270">
            <v>39792.535000000003</v>
          </cell>
          <cell r="FW270" t="str">
            <v>FRANCHISE EXP&amp;ROYALTIES</v>
          </cell>
          <cell r="FX270">
            <v>27040.535</v>
          </cell>
          <cell r="FY270">
            <v>12752</v>
          </cell>
          <cell r="GA270">
            <v>39792.535000000003</v>
          </cell>
          <cell r="GB270">
            <v>40326.133033974744</v>
          </cell>
          <cell r="GC270">
            <v>0</v>
          </cell>
          <cell r="GD270">
            <v>0</v>
          </cell>
          <cell r="GE270">
            <v>0</v>
          </cell>
          <cell r="GF270">
            <v>4.084296710231091</v>
          </cell>
          <cell r="GG270">
            <v>33554.082704114968</v>
          </cell>
          <cell r="GH270">
            <v>0</v>
          </cell>
        </row>
        <row r="271">
          <cell r="A271" t="str">
            <v>car &amp; travel</v>
          </cell>
          <cell r="I271">
            <v>0</v>
          </cell>
          <cell r="M271" t="str">
            <v xml:space="preserve"> </v>
          </cell>
          <cell r="Q271">
            <v>1038.7139999999999</v>
          </cell>
          <cell r="U271">
            <v>1038.7139999999999</v>
          </cell>
          <cell r="X271">
            <v>54.5</v>
          </cell>
          <cell r="AD271">
            <v>1093.2139999999999</v>
          </cell>
          <cell r="AJ271">
            <v>0</v>
          </cell>
          <cell r="AL271">
            <v>179.774</v>
          </cell>
          <cell r="AP271">
            <v>179.774</v>
          </cell>
          <cell r="AT271">
            <v>1272.9879999999998</v>
          </cell>
          <cell r="AV271">
            <v>0</v>
          </cell>
          <cell r="AX271">
            <v>1272.9879999999998</v>
          </cell>
          <cell r="AZ271" t="str">
            <v>car &amp; travel</v>
          </cell>
          <cell r="BI271">
            <v>0</v>
          </cell>
          <cell r="BQ271">
            <v>3727.1759999999999</v>
          </cell>
          <cell r="BU271">
            <v>3727.1759999999999</v>
          </cell>
          <cell r="BX271">
            <v>215.5</v>
          </cell>
          <cell r="CD271">
            <v>3942.6759999999999</v>
          </cell>
          <cell r="CJ271">
            <v>0</v>
          </cell>
          <cell r="CL271">
            <v>679</v>
          </cell>
          <cell r="CP271">
            <v>679</v>
          </cell>
          <cell r="CQ271">
            <v>0</v>
          </cell>
          <cell r="CT271">
            <v>4621.6759999999995</v>
          </cell>
          <cell r="CU271">
            <v>0</v>
          </cell>
          <cell r="CV271">
            <v>0</v>
          </cell>
          <cell r="CX271">
            <v>4621.6759999999995</v>
          </cell>
          <cell r="FI271">
            <v>4141.1729999999998</v>
          </cell>
          <cell r="FK271">
            <v>234.5</v>
          </cell>
          <cell r="FN271">
            <v>4375.6729999999998</v>
          </cell>
          <cell r="FO271">
            <v>0</v>
          </cell>
          <cell r="FP271">
            <v>710</v>
          </cell>
          <cell r="FR271">
            <v>710</v>
          </cell>
          <cell r="FS271">
            <v>0</v>
          </cell>
          <cell r="FT271">
            <v>5085.6729999999998</v>
          </cell>
          <cell r="FU271">
            <v>0</v>
          </cell>
          <cell r="FV271">
            <v>5085.6729999999998</v>
          </cell>
          <cell r="FW271" t="str">
            <v>car &amp; travel</v>
          </cell>
          <cell r="FX271">
            <v>4375.6729999999998</v>
          </cell>
          <cell r="FY271">
            <v>710</v>
          </cell>
          <cell r="GA271">
            <v>5085.6729999999998</v>
          </cell>
          <cell r="GB271">
            <v>5153.8693366806974</v>
          </cell>
          <cell r="GC271">
            <v>0</v>
          </cell>
          <cell r="GD271">
            <v>0</v>
          </cell>
          <cell r="GE271">
            <v>0</v>
          </cell>
          <cell r="GF271">
            <v>3.9950675104557156</v>
          </cell>
          <cell r="GG271">
            <v>5049.4751959503601</v>
          </cell>
          <cell r="GH271">
            <v>0</v>
          </cell>
        </row>
        <row r="272">
          <cell r="A272" t="str">
            <v>programming/printing</v>
          </cell>
          <cell r="I272">
            <v>0</v>
          </cell>
          <cell r="M272" t="str">
            <v xml:space="preserve"> </v>
          </cell>
          <cell r="Q272">
            <v>11762.411</v>
          </cell>
          <cell r="U272">
            <v>11762.411</v>
          </cell>
          <cell r="X272">
            <v>2531</v>
          </cell>
          <cell r="Z272">
            <v>545.34199999999998</v>
          </cell>
          <cell r="AD272">
            <v>14838.753000000001</v>
          </cell>
          <cell r="AJ272">
            <v>0</v>
          </cell>
          <cell r="AL272">
            <v>5789.11</v>
          </cell>
          <cell r="AP272">
            <v>5789.11</v>
          </cell>
          <cell r="AT272">
            <v>20627.863000000001</v>
          </cell>
          <cell r="AX272">
            <v>20627.863000000001</v>
          </cell>
          <cell r="AZ272" t="str">
            <v>programming/printing</v>
          </cell>
          <cell r="BQ272">
            <v>44641.883000000002</v>
          </cell>
          <cell r="BU272">
            <v>44641.883000000002</v>
          </cell>
          <cell r="BX272">
            <v>9796.5</v>
          </cell>
          <cell r="BZ272">
            <v>2082.0430000000001</v>
          </cell>
          <cell r="CD272">
            <v>56520.425999999999</v>
          </cell>
          <cell r="CJ272">
            <v>0</v>
          </cell>
          <cell r="CL272">
            <v>21946</v>
          </cell>
          <cell r="CP272">
            <v>21946</v>
          </cell>
          <cell r="CQ272">
            <v>0</v>
          </cell>
          <cell r="CT272">
            <v>78466.426000000007</v>
          </cell>
          <cell r="CU272">
            <v>0</v>
          </cell>
          <cell r="CV272">
            <v>0</v>
          </cell>
          <cell r="CX272">
            <v>78466.426000000007</v>
          </cell>
          <cell r="FI272">
            <v>46728.682000000001</v>
          </cell>
          <cell r="FK272">
            <v>10467</v>
          </cell>
          <cell r="FL272">
            <v>2186.8020000000001</v>
          </cell>
          <cell r="FN272">
            <v>59382.484000000004</v>
          </cell>
          <cell r="FO272">
            <v>0</v>
          </cell>
          <cell r="FP272">
            <v>23012</v>
          </cell>
          <cell r="FR272">
            <v>23012</v>
          </cell>
          <cell r="FS272">
            <v>0</v>
          </cell>
          <cell r="FT272">
            <v>82394.483999999997</v>
          </cell>
          <cell r="FU272">
            <v>0</v>
          </cell>
          <cell r="FV272">
            <v>82394.483999999997</v>
          </cell>
          <cell r="FW272" t="str">
            <v>programming/printing</v>
          </cell>
          <cell r="FX272">
            <v>59382.484000000004</v>
          </cell>
          <cell r="FY272">
            <v>23012</v>
          </cell>
          <cell r="GA272">
            <v>82394.483999999997</v>
          </cell>
          <cell r="GB272">
            <v>83499.352907516528</v>
          </cell>
          <cell r="GC272">
            <v>0</v>
          </cell>
          <cell r="GD272">
            <v>0</v>
          </cell>
          <cell r="GE272">
            <v>0</v>
          </cell>
          <cell r="GF272">
            <v>3.9943296113610991</v>
          </cell>
          <cell r="GG272">
            <v>65296.261192031357</v>
          </cell>
          <cell r="GH272">
            <v>0</v>
          </cell>
        </row>
        <row r="273">
          <cell r="A273" t="str">
            <v>rent&amp;maint.-(head-end)/paper</v>
          </cell>
          <cell r="I273">
            <v>0</v>
          </cell>
          <cell r="O273">
            <v>304</v>
          </cell>
          <cell r="Q273">
            <v>3698.3</v>
          </cell>
          <cell r="U273">
            <v>3698.3</v>
          </cell>
          <cell r="X273">
            <v>1273.5</v>
          </cell>
          <cell r="AD273">
            <v>4971.8</v>
          </cell>
          <cell r="AJ273">
            <v>0</v>
          </cell>
          <cell r="AL273">
            <v>1349.973</v>
          </cell>
          <cell r="AN273">
            <v>0</v>
          </cell>
          <cell r="AP273">
            <v>1349.973</v>
          </cell>
          <cell r="AR273">
            <v>220.48</v>
          </cell>
          <cell r="AT273">
            <v>6846.2529999999997</v>
          </cell>
          <cell r="AV273">
            <v>-917.66149999999993</v>
          </cell>
          <cell r="AX273">
            <v>5928.5914999999995</v>
          </cell>
          <cell r="AZ273" t="str">
            <v>rent&amp;maint.-(head-end)/paper</v>
          </cell>
          <cell r="BM273">
            <v>7132.6225000000004</v>
          </cell>
          <cell r="BQ273">
            <v>15350.985000000001</v>
          </cell>
          <cell r="BU273">
            <v>15350.985000000001</v>
          </cell>
          <cell r="BX273">
            <v>4888.5</v>
          </cell>
          <cell r="CD273">
            <v>20239.485000000001</v>
          </cell>
          <cell r="CJ273">
            <v>0</v>
          </cell>
          <cell r="CL273">
            <v>5316</v>
          </cell>
          <cell r="CN273">
            <v>0</v>
          </cell>
          <cell r="CP273">
            <v>5316</v>
          </cell>
          <cell r="CQ273">
            <v>0</v>
          </cell>
          <cell r="CR273">
            <v>859.56700000000001</v>
          </cell>
          <cell r="CT273">
            <v>33547.674500000001</v>
          </cell>
          <cell r="CU273">
            <v>0</v>
          </cell>
          <cell r="CV273">
            <v>-2727.0479999999998</v>
          </cell>
          <cell r="CX273">
            <v>30820.626500000002</v>
          </cell>
          <cell r="FH273">
            <v>1097.5</v>
          </cell>
          <cell r="FI273">
            <v>15433.449000000001</v>
          </cell>
          <cell r="FK273">
            <v>5188.5</v>
          </cell>
          <cell r="FN273">
            <v>20621.949000000001</v>
          </cell>
          <cell r="FO273">
            <v>0</v>
          </cell>
          <cell r="FP273">
            <v>5417</v>
          </cell>
          <cell r="FQ273">
            <v>0</v>
          </cell>
          <cell r="FR273">
            <v>5417</v>
          </cell>
          <cell r="FS273">
            <v>891.21799999999996</v>
          </cell>
          <cell r="FT273">
            <v>28027.667000000001</v>
          </cell>
          <cell r="FU273">
            <v>-3571.8808675</v>
          </cell>
          <cell r="FV273">
            <v>24455.786132500001</v>
          </cell>
          <cell r="FW273" t="str">
            <v>rent&amp;maint.-(head-end)/paper</v>
          </cell>
          <cell r="FX273">
            <v>20621.949000000001</v>
          </cell>
          <cell r="FY273">
            <v>5417</v>
          </cell>
          <cell r="FZ273">
            <v>-1120.4368449999999</v>
          </cell>
          <cell r="GA273">
            <v>24918.512155</v>
          </cell>
          <cell r="GB273">
            <v>25252.656966218583</v>
          </cell>
          <cell r="GC273">
            <v>-462.72602249999909</v>
          </cell>
          <cell r="GD273">
            <v>-468.93094751608442</v>
          </cell>
          <cell r="GE273">
            <v>-462.72602249999909</v>
          </cell>
          <cell r="GF273">
            <v>4.1250583941396544</v>
          </cell>
          <cell r="GG273">
            <v>23681.776618876553</v>
          </cell>
          <cell r="GH273">
            <v>0</v>
          </cell>
        </row>
        <row r="274">
          <cell r="A274" t="str">
            <v>Cost of publication</v>
          </cell>
          <cell r="M274" t="str">
            <v xml:space="preserve"> </v>
          </cell>
          <cell r="AT274">
            <v>0</v>
          </cell>
          <cell r="AX274">
            <v>0</v>
          </cell>
          <cell r="AZ274" t="str">
            <v>Cost of publication</v>
          </cell>
          <cell r="CD274">
            <v>0</v>
          </cell>
          <cell r="CP274">
            <v>0</v>
          </cell>
          <cell r="CQ274">
            <v>0</v>
          </cell>
          <cell r="CT274">
            <v>0</v>
          </cell>
          <cell r="CU274">
            <v>0</v>
          </cell>
          <cell r="CV274">
            <v>0</v>
          </cell>
          <cell r="CX274">
            <v>0</v>
          </cell>
          <cell r="FN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 t="str">
            <v>Cost of publication</v>
          </cell>
          <cell r="FX274">
            <v>0</v>
          </cell>
          <cell r="FY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 t="e">
            <v>#DIV/0!</v>
          </cell>
          <cell r="GG274">
            <v>0</v>
          </cell>
          <cell r="GH274">
            <v>0</v>
          </cell>
        </row>
        <row r="275">
          <cell r="A275" t="str">
            <v>rent&amp;maint.-(network)/binding</v>
          </cell>
          <cell r="I275">
            <v>0</v>
          </cell>
          <cell r="Q275">
            <v>4689.1480000000001</v>
          </cell>
          <cell r="U275">
            <v>4689.1480000000001</v>
          </cell>
          <cell r="Z275">
            <v>18.869</v>
          </cell>
          <cell r="AD275">
            <v>4708.0169999999998</v>
          </cell>
          <cell r="AJ275">
            <v>0</v>
          </cell>
          <cell r="AP275">
            <v>0</v>
          </cell>
          <cell r="AT275">
            <v>4708.0169999999998</v>
          </cell>
          <cell r="AX275">
            <v>4708.0169999999998</v>
          </cell>
          <cell r="AZ275" t="str">
            <v>rent&amp;maint.-(network)/binding</v>
          </cell>
          <cell r="BM275">
            <v>430.60599999999999</v>
          </cell>
          <cell r="BQ275">
            <v>17665.346000000001</v>
          </cell>
          <cell r="BU275">
            <v>17665.346000000001</v>
          </cell>
          <cell r="BZ275">
            <v>74.962000000000003</v>
          </cell>
          <cell r="CD275">
            <v>17740.308000000001</v>
          </cell>
          <cell r="CJ275">
            <v>0</v>
          </cell>
          <cell r="CP275">
            <v>0</v>
          </cell>
          <cell r="CQ275">
            <v>0</v>
          </cell>
          <cell r="CT275">
            <v>18170.914000000001</v>
          </cell>
          <cell r="CU275">
            <v>0</v>
          </cell>
          <cell r="CV275">
            <v>0</v>
          </cell>
          <cell r="CX275">
            <v>18170.914000000001</v>
          </cell>
          <cell r="FI275">
            <v>18614.663</v>
          </cell>
          <cell r="FL275">
            <v>79.533000000000001</v>
          </cell>
          <cell r="FN275">
            <v>18694.196</v>
          </cell>
          <cell r="FO275">
            <v>0</v>
          </cell>
          <cell r="FR275">
            <v>0</v>
          </cell>
          <cell r="FS275">
            <v>0</v>
          </cell>
          <cell r="FT275">
            <v>18694.196</v>
          </cell>
          <cell r="FU275">
            <v>0</v>
          </cell>
          <cell r="FV275">
            <v>18694.196</v>
          </cell>
          <cell r="FW275" t="str">
            <v>rent&amp;maint.-(network)/binding</v>
          </cell>
          <cell r="FX275">
            <v>18694.196</v>
          </cell>
          <cell r="FY275">
            <v>0</v>
          </cell>
          <cell r="GA275">
            <v>18694.196</v>
          </cell>
          <cell r="GB275">
            <v>18944.875838123869</v>
          </cell>
          <cell r="GC275">
            <v>0</v>
          </cell>
          <cell r="GD275">
            <v>0</v>
          </cell>
          <cell r="GE275">
            <v>0</v>
          </cell>
          <cell r="GF275">
            <v>3.9707154838225946</v>
          </cell>
          <cell r="GG275">
            <v>22341.613690071848</v>
          </cell>
          <cell r="GH275">
            <v>0</v>
          </cell>
        </row>
        <row r="276">
          <cell r="A276" t="str">
            <v>amortization</v>
          </cell>
          <cell r="G276">
            <v>0</v>
          </cell>
          <cell r="I276">
            <v>0</v>
          </cell>
          <cell r="M276" t="str">
            <v xml:space="preserve"> </v>
          </cell>
          <cell r="Q276">
            <v>453.87200000000001</v>
          </cell>
          <cell r="U276">
            <v>453.87200000000001</v>
          </cell>
          <cell r="X276">
            <v>-440</v>
          </cell>
          <cell r="Z276">
            <v>51</v>
          </cell>
          <cell r="AD276">
            <v>64.872000000000014</v>
          </cell>
          <cell r="AJ276">
            <v>0</v>
          </cell>
          <cell r="AP276">
            <v>0</v>
          </cell>
          <cell r="AT276">
            <v>64.872000000000014</v>
          </cell>
          <cell r="AX276">
            <v>64.872000000000014</v>
          </cell>
          <cell r="AZ276" t="str">
            <v>amortization</v>
          </cell>
          <cell r="BI276">
            <v>0</v>
          </cell>
          <cell r="BQ276">
            <v>1345.364</v>
          </cell>
          <cell r="BU276">
            <v>1345.364</v>
          </cell>
          <cell r="BX276">
            <v>-1043</v>
          </cell>
          <cell r="BZ276">
            <v>157</v>
          </cell>
          <cell r="CD276">
            <v>459.36400000000003</v>
          </cell>
          <cell r="CJ276">
            <v>0</v>
          </cell>
          <cell r="CP276">
            <v>0</v>
          </cell>
          <cell r="CQ276">
            <v>0</v>
          </cell>
          <cell r="CT276">
            <v>459.36400000000003</v>
          </cell>
          <cell r="CU276">
            <v>0</v>
          </cell>
          <cell r="CV276">
            <v>0</v>
          </cell>
          <cell r="CX276">
            <v>459.36400000000003</v>
          </cell>
          <cell r="FE276">
            <v>0</v>
          </cell>
          <cell r="FI276">
            <v>2095.4290000000001</v>
          </cell>
          <cell r="FL276">
            <v>189</v>
          </cell>
          <cell r="FN276">
            <v>2284.4290000000001</v>
          </cell>
          <cell r="FO276">
            <v>0</v>
          </cell>
          <cell r="FS276">
            <v>0</v>
          </cell>
          <cell r="FT276">
            <v>2284.4290000000001</v>
          </cell>
          <cell r="FU276">
            <v>0</v>
          </cell>
          <cell r="FV276">
            <v>2284.4290000000001</v>
          </cell>
          <cell r="FW276" t="str">
            <v>amortization</v>
          </cell>
          <cell r="FX276">
            <v>2284.4290000000001</v>
          </cell>
          <cell r="FY276">
            <v>0</v>
          </cell>
          <cell r="GA276">
            <v>2284.4290000000001</v>
          </cell>
          <cell r="GB276">
            <v>2315.0620527360193</v>
          </cell>
          <cell r="GC276">
            <v>0</v>
          </cell>
          <cell r="GD276">
            <v>0</v>
          </cell>
          <cell r="GE276">
            <v>0</v>
          </cell>
          <cell r="GF276">
            <v>35.214406831915149</v>
          </cell>
          <cell r="GG276">
            <v>2131.3653213585894</v>
          </cell>
          <cell r="GH276">
            <v>0</v>
          </cell>
        </row>
        <row r="277">
          <cell r="A277" t="str">
            <v>depreciation</v>
          </cell>
          <cell r="I277">
            <v>0</v>
          </cell>
          <cell r="M277" t="str">
            <v xml:space="preserve"> </v>
          </cell>
          <cell r="Q277">
            <v>8813.1020000000008</v>
          </cell>
          <cell r="U277">
            <v>8813.1020000000008</v>
          </cell>
          <cell r="X277">
            <v>3586</v>
          </cell>
          <cell r="Z277">
            <v>211.18100000000001</v>
          </cell>
          <cell r="AD277">
            <v>12610.283000000001</v>
          </cell>
          <cell r="AJ277">
            <v>0</v>
          </cell>
          <cell r="AL277">
            <v>7578.7849999999999</v>
          </cell>
          <cell r="AP277">
            <v>7578.7849999999999</v>
          </cell>
          <cell r="AR277">
            <v>933.54600000000005</v>
          </cell>
          <cell r="AT277">
            <v>21122.614000000001</v>
          </cell>
          <cell r="AV277">
            <v>0</v>
          </cell>
          <cell r="AX277">
            <v>21122.614000000001</v>
          </cell>
          <cell r="AZ277" t="str">
            <v>depreciation</v>
          </cell>
          <cell r="BI277">
            <v>0</v>
          </cell>
          <cell r="BQ277">
            <v>23584.705999999998</v>
          </cell>
          <cell r="BU277">
            <v>23584.705999999998</v>
          </cell>
          <cell r="BX277">
            <v>9552</v>
          </cell>
          <cell r="BZ277">
            <v>662.89300000000003</v>
          </cell>
          <cell r="CD277">
            <v>33799.599000000002</v>
          </cell>
          <cell r="CJ277">
            <v>0</v>
          </cell>
          <cell r="CL277">
            <v>22035</v>
          </cell>
          <cell r="CP277">
            <v>22035</v>
          </cell>
          <cell r="CQ277">
            <v>0</v>
          </cell>
          <cell r="CR277">
            <v>3239.473</v>
          </cell>
          <cell r="CT277">
            <v>59074.072</v>
          </cell>
          <cell r="CU277">
            <v>0</v>
          </cell>
          <cell r="CV277">
            <v>0</v>
          </cell>
          <cell r="CX277">
            <v>59074.072</v>
          </cell>
          <cell r="FI277">
            <v>39088.328000000001</v>
          </cell>
          <cell r="FK277">
            <v>13536</v>
          </cell>
          <cell r="FL277">
            <v>809.23500000000001</v>
          </cell>
          <cell r="FN277">
            <v>53433.563000000002</v>
          </cell>
          <cell r="FO277">
            <v>0</v>
          </cell>
          <cell r="FP277">
            <v>32523</v>
          </cell>
          <cell r="FR277">
            <v>32523</v>
          </cell>
          <cell r="FS277">
            <v>3396.384</v>
          </cell>
          <cell r="FT277">
            <v>89352.947</v>
          </cell>
          <cell r="FU277">
            <v>0</v>
          </cell>
          <cell r="FV277">
            <v>89352.947</v>
          </cell>
          <cell r="FW277" t="str">
            <v>depreciation</v>
          </cell>
          <cell r="FX277">
            <v>53433.563000000002</v>
          </cell>
          <cell r="FY277">
            <v>32523</v>
          </cell>
          <cell r="GA277">
            <v>85956.562999999995</v>
          </cell>
          <cell r="GB277">
            <v>87109.197609079973</v>
          </cell>
          <cell r="GC277">
            <v>3396.3840000000055</v>
          </cell>
          <cell r="GD277">
            <v>3441.9278143114907</v>
          </cell>
          <cell r="GE277">
            <v>3396.3840000000055</v>
          </cell>
          <cell r="GF277">
            <v>4.2302030894471674</v>
          </cell>
          <cell r="GG277">
            <v>70922.782072305694</v>
          </cell>
          <cell r="GH277">
            <v>0</v>
          </cell>
        </row>
        <row r="278">
          <cell r="A278" t="str">
            <v>loss of converters</v>
          </cell>
          <cell r="I278">
            <v>0</v>
          </cell>
          <cell r="M278" t="str">
            <v xml:space="preserve"> </v>
          </cell>
          <cell r="Q278">
            <v>357.05500000000001</v>
          </cell>
          <cell r="U278">
            <v>357.05500000000001</v>
          </cell>
          <cell r="AD278">
            <v>357.05500000000001</v>
          </cell>
          <cell r="AJ278">
            <v>0</v>
          </cell>
          <cell r="AL278">
            <v>212.87799999999999</v>
          </cell>
          <cell r="AP278">
            <v>212.87799999999999</v>
          </cell>
          <cell r="AT278">
            <v>569.93299999999999</v>
          </cell>
          <cell r="AV278">
            <v>0</v>
          </cell>
          <cell r="AX278">
            <v>569.93299999999999</v>
          </cell>
          <cell r="AZ278" t="str">
            <v>loss of converters</v>
          </cell>
          <cell r="BI278">
            <v>0</v>
          </cell>
          <cell r="BQ278">
            <v>1216.1489999999999</v>
          </cell>
          <cell r="BU278">
            <v>1216.1489999999999</v>
          </cell>
          <cell r="CD278">
            <v>1216.1489999999999</v>
          </cell>
          <cell r="CJ278">
            <v>0</v>
          </cell>
          <cell r="CL278">
            <v>746</v>
          </cell>
          <cell r="CP278">
            <v>746</v>
          </cell>
          <cell r="CQ278">
            <v>0</v>
          </cell>
          <cell r="CT278">
            <v>1962.1489999999999</v>
          </cell>
          <cell r="CU278">
            <v>0</v>
          </cell>
          <cell r="CV278">
            <v>0</v>
          </cell>
          <cell r="CX278">
            <v>1962.1489999999999</v>
          </cell>
          <cell r="FI278">
            <v>1459.374</v>
          </cell>
          <cell r="FN278">
            <v>1459.374</v>
          </cell>
          <cell r="FO278">
            <v>0</v>
          </cell>
          <cell r="FP278">
            <v>875</v>
          </cell>
          <cell r="FR278">
            <v>875</v>
          </cell>
          <cell r="FS278">
            <v>0</v>
          </cell>
          <cell r="FT278">
            <v>2334.3739999999998</v>
          </cell>
          <cell r="FU278">
            <v>0</v>
          </cell>
          <cell r="FV278">
            <v>2334.3739999999998</v>
          </cell>
          <cell r="FW278" t="str">
            <v>loss of converters</v>
          </cell>
          <cell r="FX278">
            <v>1459.374</v>
          </cell>
          <cell r="FY278">
            <v>875</v>
          </cell>
          <cell r="GA278">
            <v>2334.3739999999998</v>
          </cell>
          <cell r="GB278">
            <v>2365.6767902585684</v>
          </cell>
          <cell r="GC278">
            <v>0</v>
          </cell>
          <cell r="GD278">
            <v>0</v>
          </cell>
          <cell r="GE278">
            <v>0</v>
          </cell>
          <cell r="GF278">
            <v>4.0958744273449685</v>
          </cell>
          <cell r="GG278">
            <v>5337.538079033312</v>
          </cell>
          <cell r="GH278">
            <v>0</v>
          </cell>
        </row>
        <row r="279">
          <cell r="A279" t="str">
            <v>cost of maintanance of building leased out</v>
          </cell>
          <cell r="AT279">
            <v>0</v>
          </cell>
          <cell r="AV279">
            <v>410.89499999999998</v>
          </cell>
          <cell r="AX279">
            <v>410.89499999999998</v>
          </cell>
          <cell r="AZ279" t="str">
            <v>cost of maintanance of building leased out</v>
          </cell>
          <cell r="FT279">
            <v>0</v>
          </cell>
          <cell r="FU279">
            <v>1657.2869999999998</v>
          </cell>
          <cell r="FV279">
            <v>1657.2869999999998</v>
          </cell>
          <cell r="FX279">
            <v>0</v>
          </cell>
          <cell r="FY279">
            <v>0</v>
          </cell>
          <cell r="GA279">
            <v>0</v>
          </cell>
          <cell r="GB279">
            <v>0</v>
          </cell>
          <cell r="GC279">
            <v>1657.2869999999998</v>
          </cell>
          <cell r="GD279">
            <v>1679.5103915213465</v>
          </cell>
          <cell r="GE279">
            <v>1657.2869999999998</v>
          </cell>
          <cell r="GF279">
            <v>4.0333588873069761</v>
          </cell>
        </row>
        <row r="280">
          <cell r="A280" t="str">
            <v>Cost of publication of CATV guides</v>
          </cell>
          <cell r="M280">
            <v>1912</v>
          </cell>
          <cell r="AT280">
            <v>1912</v>
          </cell>
          <cell r="AV280">
            <v>0</v>
          </cell>
          <cell r="AX280">
            <v>1912</v>
          </cell>
          <cell r="AZ280" t="str">
            <v>Cost of publication of CATV guides</v>
          </cell>
          <cell r="FG280">
            <v>7955.0390000000007</v>
          </cell>
          <cell r="FT280">
            <v>7955.0390000000007</v>
          </cell>
          <cell r="FV280">
            <v>7955.0390000000007</v>
          </cell>
          <cell r="FX280">
            <v>0</v>
          </cell>
          <cell r="FY280">
            <v>0</v>
          </cell>
          <cell r="GA280">
            <v>0</v>
          </cell>
          <cell r="GB280">
            <v>0</v>
          </cell>
          <cell r="GC280">
            <v>7955.0390000000007</v>
          </cell>
          <cell r="GD280">
            <v>8061.7121026458208</v>
          </cell>
          <cell r="GE280">
            <v>7955.0390000000007</v>
          </cell>
          <cell r="GF280">
            <v>4.1605852510460251</v>
          </cell>
        </row>
        <row r="281">
          <cell r="A281" t="str">
            <v>part.in exp. others</v>
          </cell>
          <cell r="I281">
            <v>0</v>
          </cell>
          <cell r="M281" t="str">
            <v xml:space="preserve"> </v>
          </cell>
          <cell r="S281">
            <v>-253.27500000000001</v>
          </cell>
          <cell r="U281">
            <v>-253.27500000000001</v>
          </cell>
          <cell r="AD281">
            <v>-253.27500000000001</v>
          </cell>
          <cell r="AJ281">
            <v>0</v>
          </cell>
          <cell r="AP281">
            <v>0</v>
          </cell>
          <cell r="AT281">
            <v>-253.27500000000001</v>
          </cell>
          <cell r="AV281">
            <v>253.27500000000001</v>
          </cell>
          <cell r="AX281">
            <v>0</v>
          </cell>
          <cell r="AZ281" t="str">
            <v>part.in exp. others</v>
          </cell>
          <cell r="BU281">
            <v>0</v>
          </cell>
          <cell r="CD281">
            <v>0</v>
          </cell>
          <cell r="CJ281">
            <v>0</v>
          </cell>
          <cell r="CP281">
            <v>0</v>
          </cell>
          <cell r="CQ281">
            <v>0</v>
          </cell>
          <cell r="CT281">
            <v>0</v>
          </cell>
          <cell r="CU281">
            <v>0</v>
          </cell>
          <cell r="CV281">
            <v>0</v>
          </cell>
          <cell r="CX281">
            <v>0</v>
          </cell>
          <cell r="FI281">
            <v>-1050</v>
          </cell>
          <cell r="FN281">
            <v>-1050</v>
          </cell>
          <cell r="FO281">
            <v>0</v>
          </cell>
          <cell r="FR281">
            <v>0</v>
          </cell>
          <cell r="FS281">
            <v>0</v>
          </cell>
          <cell r="FT281">
            <v>-1050</v>
          </cell>
          <cell r="FU281">
            <v>1050</v>
          </cell>
          <cell r="FV281">
            <v>0</v>
          </cell>
          <cell r="FW281" t="str">
            <v>part.in exp. others</v>
          </cell>
          <cell r="FX281">
            <v>-1050</v>
          </cell>
          <cell r="FY281">
            <v>0</v>
          </cell>
          <cell r="GA281">
            <v>-1050</v>
          </cell>
          <cell r="GB281">
            <v>-1064.0799759470835</v>
          </cell>
          <cell r="GC281">
            <v>1050</v>
          </cell>
          <cell r="GD281">
            <v>1064.0799759470835</v>
          </cell>
          <cell r="GE281">
            <v>1050</v>
          </cell>
          <cell r="GF281" t="e">
            <v>#DIV/0!</v>
          </cell>
          <cell r="GG281">
            <v>0</v>
          </cell>
          <cell r="GH281">
            <v>0</v>
          </cell>
        </row>
        <row r="282">
          <cell r="A282" t="str">
            <v>part.in exp.</v>
          </cell>
          <cell r="I282">
            <v>0</v>
          </cell>
          <cell r="M282" t="str">
            <v xml:space="preserve"> </v>
          </cell>
          <cell r="Q282">
            <v>-2373.4639999999999</v>
          </cell>
          <cell r="U282">
            <v>-2373.4639999999999</v>
          </cell>
          <cell r="X282">
            <v>68.5</v>
          </cell>
          <cell r="AD282">
            <v>-2304.9639999999999</v>
          </cell>
          <cell r="AJ282">
            <v>0</v>
          </cell>
          <cell r="AL282">
            <v>2574.4450000000002</v>
          </cell>
          <cell r="AN282">
            <v>0</v>
          </cell>
          <cell r="AP282">
            <v>2574.4450000000002</v>
          </cell>
          <cell r="AT282">
            <v>269.48100000000022</v>
          </cell>
          <cell r="AV282">
            <v>-269.48100000000022</v>
          </cell>
          <cell r="AX282">
            <v>0</v>
          </cell>
          <cell r="AZ282" t="str">
            <v>part.in exp.</v>
          </cell>
          <cell r="BI282">
            <v>0</v>
          </cell>
          <cell r="BQ282">
            <v>-9094.2039999999997</v>
          </cell>
          <cell r="BU282">
            <v>-9094.2039999999997</v>
          </cell>
          <cell r="BX282">
            <v>266.5</v>
          </cell>
          <cell r="CD282">
            <v>-8827.7039999999997</v>
          </cell>
          <cell r="CH282">
            <v>0</v>
          </cell>
          <cell r="CJ282">
            <v>0</v>
          </cell>
          <cell r="CL282">
            <v>9899</v>
          </cell>
          <cell r="CN282">
            <v>0</v>
          </cell>
          <cell r="CP282">
            <v>9899</v>
          </cell>
          <cell r="CQ282">
            <v>0</v>
          </cell>
          <cell r="CT282">
            <v>1071.2960000000003</v>
          </cell>
          <cell r="CU282">
            <v>0</v>
          </cell>
          <cell r="CV282">
            <v>-1071.2960000000003</v>
          </cell>
          <cell r="CX282">
            <v>0</v>
          </cell>
          <cell r="FI282">
            <v>-9539.5969999999998</v>
          </cell>
          <cell r="FK282">
            <v>280.5</v>
          </cell>
          <cell r="FN282">
            <v>-9259.0969999999998</v>
          </cell>
          <cell r="FO282">
            <v>0</v>
          </cell>
          <cell r="FP282">
            <v>10356.4</v>
          </cell>
          <cell r="FQ282">
            <v>0</v>
          </cell>
          <cell r="FR282">
            <v>10356.4</v>
          </cell>
          <cell r="FS282">
            <v>0</v>
          </cell>
          <cell r="FT282">
            <v>1097.3029999999999</v>
          </cell>
          <cell r="FU282">
            <v>-1097.3029999999999</v>
          </cell>
          <cell r="FV282">
            <v>0</v>
          </cell>
          <cell r="FW282" t="str">
            <v>part.in exp.</v>
          </cell>
          <cell r="FX282">
            <v>-9259.0969999999998</v>
          </cell>
          <cell r="FY282">
            <v>10356.4</v>
          </cell>
          <cell r="GA282">
            <v>1097.3029999999999</v>
          </cell>
          <cell r="GB282">
            <v>1112.0172855682499</v>
          </cell>
          <cell r="GC282">
            <v>-1097.3029999999999</v>
          </cell>
          <cell r="GD282">
            <v>-1112.0172855682499</v>
          </cell>
          <cell r="GE282">
            <v>-1097.3029999999999</v>
          </cell>
          <cell r="GF282" t="e">
            <v>#DIV/0!</v>
          </cell>
          <cell r="GG282">
            <v>-993.19443500979753</v>
          </cell>
          <cell r="GH282">
            <v>0</v>
          </cell>
        </row>
        <row r="283">
          <cell r="C283">
            <v>-9.7430000000000003</v>
          </cell>
          <cell r="E283">
            <v>0</v>
          </cell>
          <cell r="G283">
            <v>0</v>
          </cell>
          <cell r="I283">
            <v>-9.7430000000000003</v>
          </cell>
          <cell r="M283">
            <v>2279.1801682692308</v>
          </cell>
          <cell r="O283">
            <v>8842</v>
          </cell>
          <cell r="Q283">
            <v>40705.576000000001</v>
          </cell>
          <cell r="S283">
            <v>-253.27500000000001</v>
          </cell>
          <cell r="U283">
            <v>40452.300999999999</v>
          </cell>
          <cell r="W283">
            <v>0</v>
          </cell>
          <cell r="X283">
            <v>9098</v>
          </cell>
          <cell r="Z283">
            <v>1000.9240000000001</v>
          </cell>
          <cell r="AB283">
            <v>0</v>
          </cell>
          <cell r="AD283">
            <v>50551.225000000006</v>
          </cell>
          <cell r="AF283">
            <v>0</v>
          </cell>
          <cell r="AH283">
            <v>0</v>
          </cell>
          <cell r="AJ283">
            <v>0</v>
          </cell>
          <cell r="AL283">
            <v>21211.31</v>
          </cell>
          <cell r="AN283">
            <v>0</v>
          </cell>
          <cell r="AP283">
            <v>21211.31</v>
          </cell>
          <cell r="AR283">
            <v>1344.441</v>
          </cell>
          <cell r="AT283">
            <v>84218.413168269253</v>
          </cell>
          <cell r="AV283">
            <v>-713.38750000000005</v>
          </cell>
          <cell r="AX283">
            <v>83505.025668269256</v>
          </cell>
          <cell r="BC283">
            <v>-27.184999999999999</v>
          </cell>
          <cell r="BE283">
            <v>0</v>
          </cell>
          <cell r="BG283">
            <v>0</v>
          </cell>
          <cell r="BI283">
            <v>-27.184999999999999</v>
          </cell>
          <cell r="BM283">
            <v>9027.259</v>
          </cell>
          <cell r="BO283">
            <v>30964.5</v>
          </cell>
          <cell r="BQ283">
            <v>146207.90400000001</v>
          </cell>
          <cell r="BS283">
            <v>0</v>
          </cell>
          <cell r="BU283">
            <v>146207.90400000001</v>
          </cell>
          <cell r="BW283">
            <v>0</v>
          </cell>
          <cell r="BX283">
            <v>31516</v>
          </cell>
          <cell r="BZ283">
            <v>3662.6179999999999</v>
          </cell>
          <cell r="CB283">
            <v>0</v>
          </cell>
          <cell r="CD283">
            <v>181386.522</v>
          </cell>
          <cell r="CF283">
            <v>0</v>
          </cell>
          <cell r="CH283">
            <v>0</v>
          </cell>
          <cell r="CJ283">
            <v>0</v>
          </cell>
          <cell r="CL283">
            <v>74417</v>
          </cell>
          <cell r="CN283">
            <v>0</v>
          </cell>
          <cell r="CP283">
            <v>74417</v>
          </cell>
          <cell r="CQ283">
            <v>0</v>
          </cell>
          <cell r="CR283">
            <v>4838</v>
          </cell>
          <cell r="CT283">
            <v>300605.89</v>
          </cell>
          <cell r="CU283">
            <v>0.2060000000637956</v>
          </cell>
          <cell r="CV283">
            <v>-3798.3440000000001</v>
          </cell>
          <cell r="CX283">
            <v>296807.54599999997</v>
          </cell>
          <cell r="FC283">
            <v>-28.384</v>
          </cell>
          <cell r="FD283">
            <v>0</v>
          </cell>
          <cell r="FE283">
            <v>0</v>
          </cell>
          <cell r="FF283">
            <v>-28.384</v>
          </cell>
          <cell r="FG283">
            <v>9482.5084999999999</v>
          </cell>
          <cell r="FH283">
            <v>34487</v>
          </cell>
          <cell r="FI283">
            <v>166640.35</v>
          </cell>
          <cell r="FJ283">
            <v>0</v>
          </cell>
          <cell r="FK283">
            <v>38014.5</v>
          </cell>
          <cell r="FL283">
            <v>3973.1280000000002</v>
          </cell>
          <cell r="FM283">
            <v>0</v>
          </cell>
          <cell r="FN283">
            <v>208627.978</v>
          </cell>
          <cell r="FO283">
            <v>0</v>
          </cell>
          <cell r="FP283">
            <v>87138.4</v>
          </cell>
          <cell r="FQ283">
            <v>0</v>
          </cell>
          <cell r="FR283">
            <v>87138.4</v>
          </cell>
          <cell r="FS283">
            <v>5053.6710000000003</v>
          </cell>
          <cell r="FT283">
            <v>344761.17349999998</v>
          </cell>
          <cell r="FU283">
            <v>-2727.9658674999996</v>
          </cell>
          <cell r="FV283">
            <v>342033.20763250004</v>
          </cell>
          <cell r="FX283">
            <v>208627.978</v>
          </cell>
          <cell r="FY283">
            <v>87138.4</v>
          </cell>
          <cell r="FZ283">
            <v>-1120.4368449999999</v>
          </cell>
          <cell r="GA283">
            <v>294645.94115500001</v>
          </cell>
          <cell r="GB283">
            <v>298596.99616868392</v>
          </cell>
          <cell r="GC283">
            <v>47387.266477500001</v>
          </cell>
          <cell r="GD283">
            <v>48022.706070072614</v>
          </cell>
          <cell r="GE283">
            <v>47387.26647750003</v>
          </cell>
          <cell r="GF283">
            <v>4.0959595532759403</v>
          </cell>
          <cell r="GG283">
            <v>276719.28250214393</v>
          </cell>
          <cell r="GH283">
            <v>0</v>
          </cell>
        </row>
        <row r="284">
          <cell r="A284" t="str">
            <v>OPER. LOSS(PROFIT)</v>
          </cell>
          <cell r="C284">
            <v>-3308.6470000000004</v>
          </cell>
          <cell r="E284">
            <v>-104.727</v>
          </cell>
          <cell r="G284">
            <v>-1009.615</v>
          </cell>
          <cell r="I284">
            <v>-4422.9890000000005</v>
          </cell>
          <cell r="M284">
            <v>-641.15024038461524</v>
          </cell>
          <cell r="O284">
            <v>-3364</v>
          </cell>
          <cell r="Q284">
            <v>-37239.828999999998</v>
          </cell>
          <cell r="S284">
            <v>0</v>
          </cell>
          <cell r="U284">
            <v>-37239.829000000005</v>
          </cell>
          <cell r="W284">
            <v>0</v>
          </cell>
          <cell r="X284">
            <v>-6895.5</v>
          </cell>
          <cell r="Z284">
            <v>-542.01300000000003</v>
          </cell>
          <cell r="AB284">
            <v>0</v>
          </cell>
          <cell r="AD284">
            <v>-44677.342000000019</v>
          </cell>
          <cell r="AF284">
            <v>-26.103999999999999</v>
          </cell>
          <cell r="AH284">
            <v>0</v>
          </cell>
          <cell r="AJ284">
            <v>-26.103999999999999</v>
          </cell>
          <cell r="AL284">
            <v>-22829.317999999996</v>
          </cell>
          <cell r="AN284">
            <v>26.103999999999999</v>
          </cell>
          <cell r="AP284">
            <v>-22829.317999999996</v>
          </cell>
          <cell r="AR284">
            <v>-498.16399999999999</v>
          </cell>
          <cell r="AT284">
            <v>-76432.963240384663</v>
          </cell>
          <cell r="AV284">
            <v>4397.04</v>
          </cell>
          <cell r="AX284">
            <v>-72035.923240384611</v>
          </cell>
          <cell r="AZ284" t="str">
            <v>OPER. LOSS(PROFIT)</v>
          </cell>
          <cell r="BC284">
            <v>-13752.192999999999</v>
          </cell>
          <cell r="BE284">
            <v>-367</v>
          </cell>
          <cell r="BG284">
            <v>-4200</v>
          </cell>
          <cell r="BI284">
            <v>-18319.193000000003</v>
          </cell>
          <cell r="BM284">
            <v>-2526.5694999999996</v>
          </cell>
          <cell r="BO284">
            <v>-15574.5</v>
          </cell>
          <cell r="BQ284">
            <v>-146881.85</v>
          </cell>
          <cell r="BS284">
            <v>0</v>
          </cell>
          <cell r="BU284">
            <v>-146881.85</v>
          </cell>
          <cell r="BW284">
            <v>0</v>
          </cell>
          <cell r="BX284">
            <v>-29997.5</v>
          </cell>
          <cell r="BZ284">
            <v>-2150.967000000001</v>
          </cell>
          <cell r="CB284">
            <v>0</v>
          </cell>
          <cell r="CD284">
            <v>-179030.31700000001</v>
          </cell>
          <cell r="CF284">
            <v>-108.59399999999999</v>
          </cell>
          <cell r="CH284">
            <v>0</v>
          </cell>
          <cell r="CJ284">
            <v>-108.59399999999999</v>
          </cell>
          <cell r="CL284">
            <v>-89409</v>
          </cell>
          <cell r="CN284">
            <v>108.59399999999999</v>
          </cell>
          <cell r="CP284">
            <v>-89409</v>
          </cell>
          <cell r="CQ284">
            <v>0</v>
          </cell>
          <cell r="CR284">
            <v>-2146.34</v>
          </cell>
          <cell r="CT284">
            <v>-307006.12550000002</v>
          </cell>
          <cell r="CU284">
            <v>0.2060000000637956</v>
          </cell>
          <cell r="CV284">
            <v>28774.54050000001</v>
          </cell>
          <cell r="CX284">
            <v>-278231.58499999996</v>
          </cell>
          <cell r="FC284">
            <v>-17953.392</v>
          </cell>
          <cell r="FD284">
            <v>-397.33695539999997</v>
          </cell>
          <cell r="FE284">
            <v>0</v>
          </cell>
          <cell r="FF284">
            <v>-18350.728955399998</v>
          </cell>
          <cell r="FG284">
            <v>-2666.0660000000007</v>
          </cell>
          <cell r="FH284">
            <v>-14286</v>
          </cell>
          <cell r="FI284">
            <v>-141298.31899999993</v>
          </cell>
          <cell r="FJ284">
            <v>0</v>
          </cell>
          <cell r="FK284">
            <v>-28020.5</v>
          </cell>
          <cell r="FL284">
            <v>-2140.4509999999996</v>
          </cell>
          <cell r="FM284">
            <v>0</v>
          </cell>
          <cell r="FN284">
            <v>-171459.27</v>
          </cell>
          <cell r="FO284">
            <v>-108.59399999999999</v>
          </cell>
          <cell r="FP284">
            <v>-86733.6</v>
          </cell>
          <cell r="FQ284">
            <v>108.59399999999999</v>
          </cell>
          <cell r="FR284">
            <v>-86733.6</v>
          </cell>
          <cell r="FS284">
            <v>-2242.3049999999998</v>
          </cell>
          <cell r="FT284">
            <v>-295737.96995539992</v>
          </cell>
          <cell r="FU284">
            <v>18275.0419554</v>
          </cell>
          <cell r="FV284">
            <v>-277462.9279999999</v>
          </cell>
          <cell r="FW284" t="str">
            <v>OPER. LOSS(PROFIT)</v>
          </cell>
          <cell r="FX284">
            <v>-171459.27</v>
          </cell>
          <cell r="FY284">
            <v>-86733.6</v>
          </cell>
          <cell r="FZ284">
            <v>18321.9081104</v>
          </cell>
          <cell r="GA284">
            <v>-239870.96188959992</v>
          </cell>
          <cell r="GB284">
            <v>-243087.51176941831</v>
          </cell>
          <cell r="GC284">
            <v>-37591.966110399997</v>
          </cell>
          <cell r="GD284">
            <v>-38096.055613864766</v>
          </cell>
          <cell r="GE284">
            <v>-37591.966110399982</v>
          </cell>
          <cell r="GF284">
            <v>3.8517300191198114</v>
          </cell>
          <cell r="GG284">
            <v>-234245.63011417654</v>
          </cell>
          <cell r="GH284">
            <v>0</v>
          </cell>
        </row>
        <row r="285">
          <cell r="A285" t="str">
            <v>MARKETING</v>
          </cell>
          <cell r="AT285">
            <v>0</v>
          </cell>
          <cell r="AZ285" t="str">
            <v>MARKETING</v>
          </cell>
          <cell r="CD285">
            <v>0</v>
          </cell>
          <cell r="CQ285">
            <v>0</v>
          </cell>
          <cell r="CT285">
            <v>0</v>
          </cell>
          <cell r="CU285">
            <v>0</v>
          </cell>
          <cell r="FW285" t="str">
            <v>MARKETING</v>
          </cell>
          <cell r="FX285">
            <v>0</v>
          </cell>
          <cell r="FY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 t="e">
            <v>#DIV/0!</v>
          </cell>
          <cell r="GH285">
            <v>0</v>
          </cell>
        </row>
        <row r="286">
          <cell r="A286" t="str">
            <v>salaries</v>
          </cell>
          <cell r="I286">
            <v>0</v>
          </cell>
          <cell r="M286" t="str">
            <v xml:space="preserve"> </v>
          </cell>
          <cell r="O286">
            <v>1387</v>
          </cell>
          <cell r="Q286">
            <v>3339.7649999999999</v>
          </cell>
          <cell r="U286">
            <v>3339.7649999999999</v>
          </cell>
          <cell r="X286">
            <v>512</v>
          </cell>
          <cell r="AD286">
            <v>3851.7649999999999</v>
          </cell>
          <cell r="AJ286">
            <v>0</v>
          </cell>
          <cell r="AL286">
            <v>91.644000000000005</v>
          </cell>
          <cell r="AN286">
            <v>0</v>
          </cell>
          <cell r="AP286">
            <v>91.644000000000005</v>
          </cell>
          <cell r="AT286">
            <v>5330.4089999999997</v>
          </cell>
          <cell r="AV286">
            <v>0</v>
          </cell>
          <cell r="AX286">
            <v>5330.4089999999997</v>
          </cell>
          <cell r="AZ286" t="str">
            <v>salaries</v>
          </cell>
          <cell r="BG286">
            <v>0</v>
          </cell>
          <cell r="BI286">
            <v>0</v>
          </cell>
          <cell r="BO286">
            <v>5379.5</v>
          </cell>
          <cell r="BQ286">
            <v>12854.347</v>
          </cell>
          <cell r="BU286">
            <v>12854.347</v>
          </cell>
          <cell r="BX286">
            <v>1966.5</v>
          </cell>
          <cell r="CD286">
            <v>14820.847</v>
          </cell>
          <cell r="CJ286">
            <v>0</v>
          </cell>
          <cell r="CL286">
            <v>373</v>
          </cell>
          <cell r="CN286">
            <v>0</v>
          </cell>
          <cell r="CP286">
            <v>373</v>
          </cell>
          <cell r="CQ286">
            <v>0</v>
          </cell>
          <cell r="CT286">
            <v>20573.347000000002</v>
          </cell>
          <cell r="CU286">
            <v>0</v>
          </cell>
          <cell r="CX286">
            <v>20573.347000000002</v>
          </cell>
          <cell r="FH286">
            <v>5608</v>
          </cell>
          <cell r="FI286">
            <v>13307.933000000001</v>
          </cell>
          <cell r="FK286">
            <v>2087.5</v>
          </cell>
          <cell r="FN286">
            <v>15395.433000000001</v>
          </cell>
          <cell r="FO286">
            <v>0</v>
          </cell>
          <cell r="FP286">
            <v>377</v>
          </cell>
          <cell r="FQ286">
            <v>0</v>
          </cell>
          <cell r="FR286">
            <v>377</v>
          </cell>
          <cell r="FS286">
            <v>0</v>
          </cell>
          <cell r="FT286">
            <v>21380.433000000001</v>
          </cell>
          <cell r="FV286">
            <v>21380.433000000001</v>
          </cell>
          <cell r="FW286" t="str">
            <v>salaries</v>
          </cell>
          <cell r="FX286">
            <v>15395.433000000001</v>
          </cell>
          <cell r="FY286">
            <v>377</v>
          </cell>
          <cell r="GA286">
            <v>15772.433000000001</v>
          </cell>
          <cell r="GB286">
            <v>15983.933454539989</v>
          </cell>
          <cell r="GC286">
            <v>5608</v>
          </cell>
          <cell r="GD286">
            <v>5683.2004810583276</v>
          </cell>
          <cell r="GE286">
            <v>5608</v>
          </cell>
          <cell r="GF286">
            <v>4.0110304856531656</v>
          </cell>
          <cell r="GG286">
            <v>19749.031992161985</v>
          </cell>
          <cell r="GH286">
            <v>0</v>
          </cell>
        </row>
        <row r="287">
          <cell r="A287" t="str">
            <v>part.in exp.</v>
          </cell>
          <cell r="I287">
            <v>0</v>
          </cell>
          <cell r="M287" t="str">
            <v xml:space="preserve"> </v>
          </cell>
          <cell r="Q287">
            <v>-1451.694</v>
          </cell>
          <cell r="U287">
            <v>-1451.694</v>
          </cell>
          <cell r="AD287">
            <v>-1451.694</v>
          </cell>
          <cell r="AJ287">
            <v>0</v>
          </cell>
          <cell r="AL287">
            <v>1158.748</v>
          </cell>
          <cell r="AN287">
            <v>0</v>
          </cell>
          <cell r="AP287">
            <v>1158.748</v>
          </cell>
          <cell r="AT287">
            <v>-292.94599999999991</v>
          </cell>
          <cell r="AV287">
            <v>292.94599999999991</v>
          </cell>
          <cell r="AX287">
            <v>0</v>
          </cell>
          <cell r="AZ287" t="str">
            <v>part.in exp.</v>
          </cell>
          <cell r="BI287">
            <v>0</v>
          </cell>
          <cell r="BQ287">
            <v>-5565.2939999999999</v>
          </cell>
          <cell r="BU287">
            <v>-5565.2939999999999</v>
          </cell>
          <cell r="CD287">
            <v>-5565.2939999999999</v>
          </cell>
          <cell r="CJ287">
            <v>0</v>
          </cell>
          <cell r="CL287">
            <v>4503</v>
          </cell>
          <cell r="CN287">
            <v>0</v>
          </cell>
          <cell r="CP287">
            <v>4503</v>
          </cell>
          <cell r="CQ287">
            <v>0</v>
          </cell>
          <cell r="CT287">
            <v>-1062.2939999999999</v>
          </cell>
          <cell r="CU287">
            <v>0</v>
          </cell>
          <cell r="CV287">
            <v>1062.2939999999999</v>
          </cell>
          <cell r="CX287">
            <v>0</v>
          </cell>
          <cell r="FI287">
            <v>-5812.299</v>
          </cell>
          <cell r="FN287">
            <v>-5812.299</v>
          </cell>
          <cell r="FO287">
            <v>0</v>
          </cell>
          <cell r="FP287">
            <v>4660.6000000000004</v>
          </cell>
          <cell r="FQ287">
            <v>0</v>
          </cell>
          <cell r="FR287">
            <v>4660.6000000000004</v>
          </cell>
          <cell r="FS287">
            <v>0</v>
          </cell>
          <cell r="FT287">
            <v>-1151.6989999999996</v>
          </cell>
          <cell r="FU287">
            <v>133.30299999999988</v>
          </cell>
          <cell r="FV287">
            <v>-1018.3959999999997</v>
          </cell>
          <cell r="FW287" t="str">
            <v>part.in exp.</v>
          </cell>
          <cell r="FX287">
            <v>-5812.299</v>
          </cell>
          <cell r="FY287">
            <v>4660.6000000000004</v>
          </cell>
          <cell r="GA287">
            <v>-1151.6989999999996</v>
          </cell>
          <cell r="GB287">
            <v>-1167.142708779314</v>
          </cell>
          <cell r="GC287">
            <v>133.30299999999988</v>
          </cell>
          <cell r="GD287">
            <v>135.09052669873711</v>
          </cell>
          <cell r="GE287">
            <v>133.30299999999988</v>
          </cell>
          <cell r="GF287" t="e">
            <v>#DIV/0!</v>
          </cell>
          <cell r="GG287">
            <v>-0.56700587851077733</v>
          </cell>
          <cell r="GH287">
            <v>0</v>
          </cell>
        </row>
        <row r="288">
          <cell r="A288" t="str">
            <v>bad debts</v>
          </cell>
          <cell r="I288">
            <v>0</v>
          </cell>
          <cell r="M288">
            <v>52.435817307692311</v>
          </cell>
          <cell r="Q288">
            <v>220.20099999999999</v>
          </cell>
          <cell r="U288">
            <v>220.20099999999999</v>
          </cell>
          <cell r="X288">
            <v>193.5</v>
          </cell>
          <cell r="Z288">
            <v>4.5069999999999997</v>
          </cell>
          <cell r="AD288">
            <v>418.20800000000003</v>
          </cell>
          <cell r="AJ288">
            <v>0</v>
          </cell>
          <cell r="AL288">
            <v>137.91800000000001</v>
          </cell>
          <cell r="AP288">
            <v>137.91800000000001</v>
          </cell>
          <cell r="AT288">
            <v>608.56181730769231</v>
          </cell>
          <cell r="AX288">
            <v>608.56181730769231</v>
          </cell>
          <cell r="AZ288" t="str">
            <v>bad debts</v>
          </cell>
          <cell r="BI288">
            <v>0</v>
          </cell>
          <cell r="BM288">
            <v>242.07149999999999</v>
          </cell>
          <cell r="BQ288">
            <v>923.55700000000002</v>
          </cell>
          <cell r="BU288">
            <v>923.55700000000002</v>
          </cell>
          <cell r="BX288">
            <v>762.5</v>
          </cell>
          <cell r="BZ288">
            <v>20.782</v>
          </cell>
          <cell r="CD288">
            <v>1706.8389999999999</v>
          </cell>
          <cell r="CJ288">
            <v>0</v>
          </cell>
          <cell r="CL288">
            <v>587</v>
          </cell>
          <cell r="CP288">
            <v>587</v>
          </cell>
          <cell r="CQ288">
            <v>0</v>
          </cell>
          <cell r="CT288">
            <v>2535.9105</v>
          </cell>
          <cell r="CU288">
            <v>0</v>
          </cell>
          <cell r="CX288">
            <v>2535.9105</v>
          </cell>
          <cell r="FG288">
            <v>218.13300000000001</v>
          </cell>
          <cell r="FI288">
            <v>918.75</v>
          </cell>
          <cell r="FK288">
            <v>774</v>
          </cell>
          <cell r="FL288">
            <v>19.78</v>
          </cell>
          <cell r="FN288">
            <v>1712.53</v>
          </cell>
          <cell r="FO288">
            <v>0</v>
          </cell>
          <cell r="FP288">
            <v>589</v>
          </cell>
          <cell r="FR288">
            <v>589</v>
          </cell>
          <cell r="FS288">
            <v>0</v>
          </cell>
          <cell r="FT288">
            <v>2519.663</v>
          </cell>
          <cell r="FV288">
            <v>2519.663</v>
          </cell>
          <cell r="FW288" t="str">
            <v>bad debts</v>
          </cell>
          <cell r="FX288">
            <v>1712.53</v>
          </cell>
          <cell r="FY288">
            <v>589</v>
          </cell>
          <cell r="GA288">
            <v>2301.5300000000002</v>
          </cell>
          <cell r="GB288">
            <v>2332.3923686109438</v>
          </cell>
          <cell r="GC288">
            <v>218.13300000000027</v>
          </cell>
          <cell r="GD288">
            <v>221.05805466025282</v>
          </cell>
          <cell r="GE288">
            <v>218.13300000000027</v>
          </cell>
          <cell r="GF288">
            <v>4.1403567038548594</v>
          </cell>
          <cell r="GG288">
            <v>1763.4523690398432</v>
          </cell>
          <cell r="GH288">
            <v>0</v>
          </cell>
        </row>
        <row r="289">
          <cell r="A289" t="str">
            <v>office maint.</v>
          </cell>
          <cell r="I289">
            <v>0</v>
          </cell>
          <cell r="M289" t="str">
            <v xml:space="preserve"> </v>
          </cell>
          <cell r="Q289">
            <v>90.584999999999994</v>
          </cell>
          <cell r="U289">
            <v>90.584999999999994</v>
          </cell>
          <cell r="AD289">
            <v>90.584999999999994</v>
          </cell>
          <cell r="AJ289">
            <v>0</v>
          </cell>
          <cell r="AP289">
            <v>0</v>
          </cell>
          <cell r="AT289">
            <v>90.584999999999994</v>
          </cell>
          <cell r="AX289">
            <v>90.584999999999994</v>
          </cell>
          <cell r="AZ289" t="str">
            <v>office maint.</v>
          </cell>
          <cell r="BI289">
            <v>0</v>
          </cell>
          <cell r="BQ289">
            <v>339.74400000000003</v>
          </cell>
          <cell r="BU289">
            <v>339.74400000000003</v>
          </cell>
          <cell r="CD289">
            <v>339.74400000000003</v>
          </cell>
          <cell r="CJ289">
            <v>0</v>
          </cell>
          <cell r="CP289">
            <v>0</v>
          </cell>
          <cell r="CQ289">
            <v>0</v>
          </cell>
          <cell r="CT289">
            <v>339.74400000000003</v>
          </cell>
          <cell r="CU289">
            <v>0</v>
          </cell>
          <cell r="CX289">
            <v>339.74400000000003</v>
          </cell>
          <cell r="FI289">
            <v>354.73700000000002</v>
          </cell>
          <cell r="FN289">
            <v>354.73700000000002</v>
          </cell>
          <cell r="FO289">
            <v>0</v>
          </cell>
          <cell r="FR289">
            <v>0</v>
          </cell>
          <cell r="FS289">
            <v>0</v>
          </cell>
          <cell r="FT289">
            <v>354.73700000000002</v>
          </cell>
          <cell r="FV289">
            <v>354.73700000000002</v>
          </cell>
          <cell r="FW289" t="str">
            <v>office maint.</v>
          </cell>
          <cell r="FX289">
            <v>354.73700000000002</v>
          </cell>
          <cell r="FY289">
            <v>0</v>
          </cell>
          <cell r="GA289">
            <v>354.73700000000002</v>
          </cell>
          <cell r="GB289">
            <v>359.49384612146724</v>
          </cell>
          <cell r="GC289">
            <v>0</v>
          </cell>
          <cell r="GD289">
            <v>0</v>
          </cell>
          <cell r="GE289">
            <v>0</v>
          </cell>
          <cell r="GF289">
            <v>3.9160677816415528</v>
          </cell>
          <cell r="GG289">
            <v>1550.0593807968648</v>
          </cell>
          <cell r="GH289">
            <v>0</v>
          </cell>
        </row>
        <row r="290">
          <cell r="A290" t="str">
            <v>car &amp; travel</v>
          </cell>
          <cell r="I290">
            <v>0</v>
          </cell>
          <cell r="M290" t="str">
            <v xml:space="preserve"> </v>
          </cell>
          <cell r="O290">
            <v>126.5</v>
          </cell>
          <cell r="Q290">
            <v>47.6</v>
          </cell>
          <cell r="U290">
            <v>47.6</v>
          </cell>
          <cell r="AD290">
            <v>47.6</v>
          </cell>
          <cell r="AJ290">
            <v>0</v>
          </cell>
          <cell r="AP290">
            <v>0</v>
          </cell>
          <cell r="AT290">
            <v>174.1</v>
          </cell>
          <cell r="AX290">
            <v>174.1</v>
          </cell>
          <cell r="AZ290" t="str">
            <v>car &amp; travel</v>
          </cell>
          <cell r="BG290">
            <v>0</v>
          </cell>
          <cell r="BI290">
            <v>0</v>
          </cell>
          <cell r="BO290">
            <v>477</v>
          </cell>
          <cell r="BQ290">
            <v>180.64</v>
          </cell>
          <cell r="BU290">
            <v>180.64</v>
          </cell>
          <cell r="CD290">
            <v>180.64</v>
          </cell>
          <cell r="CJ290">
            <v>0</v>
          </cell>
          <cell r="CP290">
            <v>0</v>
          </cell>
          <cell r="CQ290">
            <v>0</v>
          </cell>
          <cell r="CT290">
            <v>657.64</v>
          </cell>
          <cell r="CU290">
            <v>0</v>
          </cell>
          <cell r="CX290">
            <v>657.64</v>
          </cell>
          <cell r="FH290">
            <v>503</v>
          </cell>
          <cell r="FI290">
            <v>191.417</v>
          </cell>
          <cell r="FN290">
            <v>191.417</v>
          </cell>
          <cell r="FO290">
            <v>0</v>
          </cell>
          <cell r="FR290">
            <v>0</v>
          </cell>
          <cell r="FS290">
            <v>0</v>
          </cell>
          <cell r="FT290">
            <v>694.41700000000003</v>
          </cell>
          <cell r="FV290">
            <v>694.41700000000003</v>
          </cell>
          <cell r="FW290" t="str">
            <v>car &amp; travel</v>
          </cell>
          <cell r="FX290">
            <v>191.417</v>
          </cell>
          <cell r="FY290">
            <v>0</v>
          </cell>
          <cell r="GA290">
            <v>191.417</v>
          </cell>
          <cell r="GB290">
            <v>193.98380643415513</v>
          </cell>
          <cell r="GC290">
            <v>503</v>
          </cell>
          <cell r="GD290">
            <v>509.74497895369808</v>
          </cell>
          <cell r="GE290">
            <v>503</v>
          </cell>
          <cell r="GF290">
            <v>3.988609994256175</v>
          </cell>
          <cell r="GG290">
            <v>641.15004376224704</v>
          </cell>
          <cell r="GH290">
            <v>0</v>
          </cell>
        </row>
        <row r="291">
          <cell r="A291" t="str">
            <v>amortization</v>
          </cell>
          <cell r="I291">
            <v>0</v>
          </cell>
          <cell r="M291" t="str">
            <v xml:space="preserve"> </v>
          </cell>
          <cell r="Q291">
            <v>0.89900000000000002</v>
          </cell>
          <cell r="U291">
            <v>0.89900000000000002</v>
          </cell>
          <cell r="AD291">
            <v>0.89900000000000002</v>
          </cell>
          <cell r="AJ291">
            <v>0</v>
          </cell>
          <cell r="AP291">
            <v>0</v>
          </cell>
          <cell r="AT291">
            <v>0.89900000000000002</v>
          </cell>
          <cell r="AX291">
            <v>0.89900000000000002</v>
          </cell>
          <cell r="AZ291" t="str">
            <v>amortization</v>
          </cell>
          <cell r="BQ291">
            <v>2.823</v>
          </cell>
          <cell r="BU291">
            <v>2.823</v>
          </cell>
          <cell r="CD291">
            <v>2.823</v>
          </cell>
          <cell r="CJ291">
            <v>0</v>
          </cell>
          <cell r="CP291">
            <v>0</v>
          </cell>
          <cell r="CQ291">
            <v>0</v>
          </cell>
          <cell r="CT291">
            <v>2.823</v>
          </cell>
          <cell r="CU291">
            <v>0</v>
          </cell>
          <cell r="CX291">
            <v>2.823</v>
          </cell>
          <cell r="FI291">
            <v>1.8560000000000001</v>
          </cell>
          <cell r="FN291">
            <v>1.8560000000000001</v>
          </cell>
          <cell r="FO291">
            <v>0</v>
          </cell>
          <cell r="FR291">
            <v>0</v>
          </cell>
          <cell r="FS291">
            <v>0</v>
          </cell>
          <cell r="FT291">
            <v>1.8560000000000001</v>
          </cell>
          <cell r="FV291">
            <v>1.8560000000000001</v>
          </cell>
          <cell r="FW291" t="str">
            <v>amortization</v>
          </cell>
          <cell r="FX291">
            <v>1.8560000000000001</v>
          </cell>
          <cell r="FY291">
            <v>0</v>
          </cell>
          <cell r="GA291">
            <v>1.8560000000000001</v>
          </cell>
          <cell r="GB291">
            <v>1.8808880336740832</v>
          </cell>
          <cell r="GC291">
            <v>0</v>
          </cell>
          <cell r="GD291">
            <v>0</v>
          </cell>
          <cell r="GE291">
            <v>0</v>
          </cell>
          <cell r="GF291">
            <v>2.064516129032258</v>
          </cell>
          <cell r="GG291">
            <v>119.61108491182236</v>
          </cell>
          <cell r="GH291">
            <v>0</v>
          </cell>
        </row>
        <row r="292">
          <cell r="A292" t="str">
            <v>advertizment</v>
          </cell>
          <cell r="C292">
            <v>0.67900000000000005</v>
          </cell>
          <cell r="I292">
            <v>0.67900000000000005</v>
          </cell>
          <cell r="M292">
            <v>88.676562500000003</v>
          </cell>
          <cell r="O292">
            <v>231.5</v>
          </cell>
          <cell r="Q292">
            <v>985.21600000000001</v>
          </cell>
          <cell r="U292">
            <v>985.21600000000001</v>
          </cell>
          <cell r="X292">
            <v>103.5</v>
          </cell>
          <cell r="AD292">
            <v>1088.7159999999999</v>
          </cell>
          <cell r="AJ292">
            <v>0</v>
          </cell>
          <cell r="AL292">
            <v>157.83199999999999</v>
          </cell>
          <cell r="AP292">
            <v>157.83199999999999</v>
          </cell>
          <cell r="AT292">
            <v>1567.4035624999999</v>
          </cell>
          <cell r="AX292">
            <v>1567.4035624999999</v>
          </cell>
          <cell r="AZ292" t="str">
            <v>advertizment</v>
          </cell>
          <cell r="BC292">
            <v>2.5</v>
          </cell>
          <cell r="BI292">
            <v>2.5</v>
          </cell>
          <cell r="BM292">
            <v>351.81599999999997</v>
          </cell>
          <cell r="BO292">
            <v>1286.5</v>
          </cell>
          <cell r="BQ292">
            <v>3847.4969999999998</v>
          </cell>
          <cell r="BU292">
            <v>3847.4969999999998</v>
          </cell>
          <cell r="BX292">
            <v>407.5</v>
          </cell>
          <cell r="CD292">
            <v>4254.9969999999994</v>
          </cell>
          <cell r="CJ292">
            <v>0</v>
          </cell>
          <cell r="CL292">
            <v>620</v>
          </cell>
          <cell r="CP292">
            <v>620</v>
          </cell>
          <cell r="CQ292">
            <v>0</v>
          </cell>
          <cell r="CT292">
            <v>6515.8129999999992</v>
          </cell>
          <cell r="CU292">
            <v>0</v>
          </cell>
          <cell r="CX292">
            <v>6515.8129999999992</v>
          </cell>
          <cell r="FC292">
            <v>2.6459999999999999</v>
          </cell>
          <cell r="FF292">
            <v>2.6459999999999999</v>
          </cell>
          <cell r="FG292">
            <v>368.89449999999999</v>
          </cell>
          <cell r="FH292">
            <v>919</v>
          </cell>
          <cell r="FI292">
            <v>3961.39</v>
          </cell>
          <cell r="FK292">
            <v>433</v>
          </cell>
          <cell r="FN292">
            <v>4394.3900000000003</v>
          </cell>
          <cell r="FO292">
            <v>0</v>
          </cell>
          <cell r="FP292">
            <v>640</v>
          </cell>
          <cell r="FR292">
            <v>640</v>
          </cell>
          <cell r="FS292">
            <v>0</v>
          </cell>
          <cell r="FT292">
            <v>6324.9305000000004</v>
          </cell>
          <cell r="FV292">
            <v>6324.9305000000004</v>
          </cell>
          <cell r="FW292" t="str">
            <v>advertizment</v>
          </cell>
          <cell r="FX292">
            <v>4394.3900000000003</v>
          </cell>
          <cell r="FY292">
            <v>640</v>
          </cell>
          <cell r="GA292">
            <v>5034.3900000000003</v>
          </cell>
          <cell r="GB292">
            <v>5101.8986572459407</v>
          </cell>
          <cell r="GC292">
            <v>1290.5405000000001</v>
          </cell>
          <cell r="GD292">
            <v>1307.8460039987972</v>
          </cell>
          <cell r="GE292">
            <v>1290.5405000000001</v>
          </cell>
          <cell r="GF292">
            <v>4.035291644936529</v>
          </cell>
          <cell r="GG292">
            <v>3927.3792521227956</v>
          </cell>
          <cell r="GH292">
            <v>0</v>
          </cell>
        </row>
        <row r="293">
          <cell r="C293">
            <v>0.67900000000000005</v>
          </cell>
          <cell r="E293">
            <v>0</v>
          </cell>
          <cell r="G293">
            <v>0</v>
          </cell>
          <cell r="I293">
            <v>0.67900000000000005</v>
          </cell>
          <cell r="M293">
            <v>141.11237980769229</v>
          </cell>
          <cell r="O293">
            <v>1745</v>
          </cell>
          <cell r="Q293">
            <v>3232.5719999999997</v>
          </cell>
          <cell r="S293">
            <v>0</v>
          </cell>
          <cell r="U293">
            <v>3232.5719999999997</v>
          </cell>
          <cell r="W293">
            <v>0</v>
          </cell>
          <cell r="X293">
            <v>809</v>
          </cell>
          <cell r="Z293">
            <v>4.5069999999999997</v>
          </cell>
          <cell r="AB293">
            <v>0</v>
          </cell>
          <cell r="AD293">
            <v>4046.0789999999997</v>
          </cell>
          <cell r="AF293">
            <v>0</v>
          </cell>
          <cell r="AH293">
            <v>0</v>
          </cell>
          <cell r="AJ293">
            <v>0</v>
          </cell>
          <cell r="AL293">
            <v>1546.1419999999998</v>
          </cell>
          <cell r="AN293">
            <v>0</v>
          </cell>
          <cell r="AP293">
            <v>1546.1419999999998</v>
          </cell>
          <cell r="AR293">
            <v>0</v>
          </cell>
          <cell r="AT293">
            <v>7479.0123798076929</v>
          </cell>
          <cell r="AV293">
            <v>292.94599999999991</v>
          </cell>
          <cell r="AX293">
            <v>7771.9583798076928</v>
          </cell>
          <cell r="BC293">
            <v>2.5</v>
          </cell>
          <cell r="BE293">
            <v>0</v>
          </cell>
          <cell r="BG293">
            <v>0</v>
          </cell>
          <cell r="BI293">
            <v>2.5</v>
          </cell>
          <cell r="BM293">
            <v>593.88750000000005</v>
          </cell>
          <cell r="BO293">
            <v>7143</v>
          </cell>
          <cell r="BQ293">
            <v>12583.314</v>
          </cell>
          <cell r="BS293">
            <v>0</v>
          </cell>
          <cell r="BU293">
            <v>12583.314</v>
          </cell>
          <cell r="BW293">
            <v>0</v>
          </cell>
          <cell r="BX293">
            <v>3136.5</v>
          </cell>
          <cell r="BZ293">
            <v>20.782</v>
          </cell>
          <cell r="CB293">
            <v>0</v>
          </cell>
          <cell r="CD293">
            <v>15740.596</v>
          </cell>
          <cell r="CF293">
            <v>0</v>
          </cell>
          <cell r="CH293">
            <v>0</v>
          </cell>
          <cell r="CJ293">
            <v>0</v>
          </cell>
          <cell r="CL293">
            <v>6083</v>
          </cell>
          <cell r="CN293">
            <v>0</v>
          </cell>
          <cell r="CP293">
            <v>6083</v>
          </cell>
          <cell r="CQ293">
            <v>0</v>
          </cell>
          <cell r="CR293">
            <v>0</v>
          </cell>
          <cell r="CT293">
            <v>29562.983499999995</v>
          </cell>
          <cell r="CU293">
            <v>0</v>
          </cell>
          <cell r="CV293">
            <v>1062.2939999999999</v>
          </cell>
          <cell r="CX293">
            <v>30625.277499999997</v>
          </cell>
          <cell r="FC293">
            <v>2.6459999999999999</v>
          </cell>
          <cell r="FD293">
            <v>0</v>
          </cell>
          <cell r="FE293">
            <v>0</v>
          </cell>
          <cell r="FF293">
            <v>2.6459999999999999</v>
          </cell>
          <cell r="FG293">
            <v>587.02750000000003</v>
          </cell>
          <cell r="FH293">
            <v>7030</v>
          </cell>
          <cell r="FI293">
            <v>12923.784</v>
          </cell>
          <cell r="FJ293">
            <v>0</v>
          </cell>
          <cell r="FK293">
            <v>3294.5</v>
          </cell>
          <cell r="FL293">
            <v>19.78</v>
          </cell>
          <cell r="FM293">
            <v>0</v>
          </cell>
          <cell r="FN293">
            <v>16238.064000000002</v>
          </cell>
          <cell r="FO293">
            <v>0</v>
          </cell>
          <cell r="FP293">
            <v>6266.6</v>
          </cell>
          <cell r="FQ293">
            <v>0</v>
          </cell>
          <cell r="FR293">
            <v>6266.6</v>
          </cell>
          <cell r="FS293">
            <v>0</v>
          </cell>
          <cell r="FT293">
            <v>30124.337500000001</v>
          </cell>
          <cell r="FU293">
            <v>133.30299999999988</v>
          </cell>
          <cell r="FV293">
            <v>30257.640500000001</v>
          </cell>
          <cell r="FX293">
            <v>16238.064000000002</v>
          </cell>
          <cell r="FY293">
            <v>6266.6</v>
          </cell>
          <cell r="FZ293">
            <v>0</v>
          </cell>
          <cell r="GA293">
            <v>22504.664000000001</v>
          </cell>
          <cell r="GB293">
            <v>22806.440312206854</v>
          </cell>
          <cell r="GC293">
            <v>7752.9764999999998</v>
          </cell>
          <cell r="GD293">
            <v>7856.9400453698127</v>
          </cell>
          <cell r="GE293">
            <v>7752.9765000000007</v>
          </cell>
          <cell r="GF293">
            <v>3.8931809746449888</v>
          </cell>
          <cell r="GG293">
            <v>27750.117116917052</v>
          </cell>
          <cell r="GH293">
            <v>0</v>
          </cell>
        </row>
        <row r="294">
          <cell r="A294" t="str">
            <v>ADM. &amp;GENERAL</v>
          </cell>
          <cell r="AT294">
            <v>0</v>
          </cell>
          <cell r="AZ294" t="str">
            <v>ADM. &amp;GENERAL</v>
          </cell>
          <cell r="CD294">
            <v>0</v>
          </cell>
          <cell r="CQ294">
            <v>0</v>
          </cell>
          <cell r="CT294">
            <v>0</v>
          </cell>
          <cell r="CU294">
            <v>0</v>
          </cell>
          <cell r="FS294">
            <v>0</v>
          </cell>
          <cell r="FW294" t="str">
            <v>ADM. &amp;GENERAL</v>
          </cell>
          <cell r="FX294">
            <v>0</v>
          </cell>
          <cell r="FY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 t="e">
            <v>#DIV/0!</v>
          </cell>
          <cell r="GH294">
            <v>0</v>
          </cell>
        </row>
        <row r="295">
          <cell r="A295" t="str">
            <v>salaries</v>
          </cell>
          <cell r="I295">
            <v>0</v>
          </cell>
          <cell r="M295">
            <v>48.925240384615385</v>
          </cell>
          <cell r="O295">
            <v>434.5</v>
          </cell>
          <cell r="Q295">
            <v>3124.01</v>
          </cell>
          <cell r="U295">
            <v>3124.01</v>
          </cell>
          <cell r="X295">
            <v>39</v>
          </cell>
          <cell r="AD295">
            <v>3163.01</v>
          </cell>
          <cell r="AH295">
            <v>0</v>
          </cell>
          <cell r="AJ295">
            <v>0</v>
          </cell>
          <cell r="AL295">
            <v>73.483000000000004</v>
          </cell>
          <cell r="AN295">
            <v>0</v>
          </cell>
          <cell r="AP295">
            <v>73.483000000000004</v>
          </cell>
          <cell r="AT295">
            <v>3719.9182403846157</v>
          </cell>
          <cell r="AX295">
            <v>3719.9182403846157</v>
          </cell>
          <cell r="AZ295" t="str">
            <v>salaries</v>
          </cell>
          <cell r="BI295">
            <v>0</v>
          </cell>
          <cell r="BM295">
            <v>194.01400000000001</v>
          </cell>
          <cell r="BO295">
            <v>1699.5</v>
          </cell>
          <cell r="BQ295">
            <v>12198.977000000001</v>
          </cell>
          <cell r="BU295">
            <v>12198.977000000001</v>
          </cell>
          <cell r="BX295">
            <v>205.5</v>
          </cell>
          <cell r="CD295">
            <v>12404.477000000001</v>
          </cell>
          <cell r="CH295">
            <v>0</v>
          </cell>
          <cell r="CJ295">
            <v>0</v>
          </cell>
          <cell r="CL295">
            <v>274</v>
          </cell>
          <cell r="CN295">
            <v>0</v>
          </cell>
          <cell r="CP295">
            <v>274</v>
          </cell>
          <cell r="CQ295">
            <v>0</v>
          </cell>
          <cell r="CT295">
            <v>14571.991</v>
          </cell>
          <cell r="CU295">
            <v>0</v>
          </cell>
          <cell r="CX295">
            <v>14571.991</v>
          </cell>
          <cell r="FG295">
            <v>203.529</v>
          </cell>
          <cell r="FH295">
            <v>1759</v>
          </cell>
          <cell r="FI295">
            <v>12911.478999999999</v>
          </cell>
          <cell r="FK295">
            <v>267.5</v>
          </cell>
          <cell r="FN295">
            <v>13178.978999999999</v>
          </cell>
          <cell r="FO295">
            <v>0</v>
          </cell>
          <cell r="FP295">
            <v>291</v>
          </cell>
          <cell r="FQ295">
            <v>0</v>
          </cell>
          <cell r="FR295">
            <v>291</v>
          </cell>
          <cell r="FS295">
            <v>0</v>
          </cell>
          <cell r="FT295">
            <v>15432.508</v>
          </cell>
          <cell r="FV295">
            <v>15432.508</v>
          </cell>
          <cell r="FW295" t="str">
            <v>salaries</v>
          </cell>
          <cell r="FX295">
            <v>13178.978999999999</v>
          </cell>
          <cell r="FY295">
            <v>291</v>
          </cell>
          <cell r="GA295">
            <v>13469.978999999999</v>
          </cell>
          <cell r="GB295">
            <v>13650.604695550208</v>
          </cell>
          <cell r="GC295">
            <v>1962.5290000000005</v>
          </cell>
          <cell r="GD295">
            <v>1988.8455343956707</v>
          </cell>
          <cell r="GE295">
            <v>1962.5290000000005</v>
          </cell>
          <cell r="GF295">
            <v>4.1486148357939117</v>
          </cell>
          <cell r="GG295">
            <v>16071.170438477417</v>
          </cell>
          <cell r="GH295">
            <v>0</v>
          </cell>
        </row>
        <row r="296">
          <cell r="A296" t="str">
            <v>management fees</v>
          </cell>
          <cell r="C296">
            <v>2000</v>
          </cell>
          <cell r="G296">
            <v>0</v>
          </cell>
          <cell r="I296">
            <v>2000</v>
          </cell>
          <cell r="M296" t="str">
            <v xml:space="preserve"> </v>
          </cell>
          <cell r="Q296">
            <v>3414.0410000000002</v>
          </cell>
          <cell r="U296">
            <v>3414.0410000000002</v>
          </cell>
          <cell r="X296">
            <v>1251</v>
          </cell>
          <cell r="Z296">
            <v>253.06</v>
          </cell>
          <cell r="AD296">
            <v>4918.1010000000006</v>
          </cell>
          <cell r="AJ296">
            <v>0</v>
          </cell>
          <cell r="AL296">
            <v>1964.895</v>
          </cell>
          <cell r="AN296">
            <v>-26.103999999999999</v>
          </cell>
          <cell r="AP296">
            <v>1938.7909999999999</v>
          </cell>
          <cell r="AT296">
            <v>8856.8919999999998</v>
          </cell>
          <cell r="AV296">
            <v>-4666.5209999999997</v>
          </cell>
          <cell r="AX296">
            <v>4190.3710000000001</v>
          </cell>
          <cell r="AZ296" t="str">
            <v>management fees</v>
          </cell>
          <cell r="BC296">
            <v>7601</v>
          </cell>
          <cell r="BI296">
            <v>7601</v>
          </cell>
          <cell r="BQ296">
            <v>14202.41</v>
          </cell>
          <cell r="BU296">
            <v>14202.41</v>
          </cell>
          <cell r="BX296">
            <v>5001</v>
          </cell>
          <cell r="CD296">
            <v>19203.41</v>
          </cell>
          <cell r="CH296">
            <v>0</v>
          </cell>
          <cell r="CJ296">
            <v>0</v>
          </cell>
          <cell r="CL296">
            <v>8174</v>
          </cell>
          <cell r="CN296">
            <v>-108.59399999999999</v>
          </cell>
          <cell r="CP296">
            <v>8065.4059999999999</v>
          </cell>
          <cell r="CQ296">
            <v>0</v>
          </cell>
          <cell r="CT296">
            <v>34869.815999999999</v>
          </cell>
          <cell r="CU296">
            <v>0</v>
          </cell>
          <cell r="CV296">
            <v>-29845.836500000001</v>
          </cell>
          <cell r="CX296">
            <v>5023.9794999999976</v>
          </cell>
          <cell r="FC296">
            <v>7986.7030000000004</v>
          </cell>
          <cell r="FE296">
            <v>0</v>
          </cell>
          <cell r="FF296">
            <v>7986.7030000000004</v>
          </cell>
          <cell r="FI296">
            <v>14202.41</v>
          </cell>
          <cell r="FK296">
            <v>5175.5</v>
          </cell>
          <cell r="FL296">
            <v>1014.394</v>
          </cell>
          <cell r="FN296">
            <v>20392.304</v>
          </cell>
          <cell r="FO296">
            <v>0</v>
          </cell>
          <cell r="FP296">
            <v>8174</v>
          </cell>
          <cell r="FQ296">
            <v>-108.59399999999999</v>
          </cell>
          <cell r="FR296">
            <v>8065.4059999999999</v>
          </cell>
          <cell r="FS296">
            <v>0</v>
          </cell>
          <cell r="FT296">
            <v>36444.413</v>
          </cell>
          <cell r="FU296">
            <v>-18322.3449554</v>
          </cell>
          <cell r="FV296">
            <v>18122.068044600001</v>
          </cell>
          <cell r="FW296" t="str">
            <v>management fees</v>
          </cell>
          <cell r="FX296">
            <v>20392.304</v>
          </cell>
          <cell r="FY296">
            <v>8065.4059999999999</v>
          </cell>
          <cell r="FZ296">
            <v>-18322.3449554</v>
          </cell>
          <cell r="GA296">
            <v>10135.365044599999</v>
          </cell>
          <cell r="GB296">
            <v>10271.275231307503</v>
          </cell>
          <cell r="GC296">
            <v>7986.7030000000013</v>
          </cell>
          <cell r="GD296">
            <v>8093.8007010823821</v>
          </cell>
          <cell r="GE296">
            <v>7986.7030000000013</v>
          </cell>
          <cell r="GF296">
            <v>4.3246929793567208</v>
          </cell>
          <cell r="GG296">
            <v>15820.448124101897</v>
          </cell>
          <cell r="GH296">
            <v>0</v>
          </cell>
        </row>
        <row r="297">
          <cell r="A297" t="str">
            <v>part.in exp.</v>
          </cell>
          <cell r="G297">
            <v>0</v>
          </cell>
          <cell r="I297">
            <v>0</v>
          </cell>
          <cell r="M297" t="str">
            <v xml:space="preserve"> </v>
          </cell>
          <cell r="Q297">
            <v>-2469</v>
          </cell>
          <cell r="U297">
            <v>-2469</v>
          </cell>
          <cell r="AD297">
            <v>-2469</v>
          </cell>
          <cell r="AJ297">
            <v>0</v>
          </cell>
          <cell r="AL297">
            <v>2468.7919999999999</v>
          </cell>
          <cell r="AN297">
            <v>0</v>
          </cell>
          <cell r="AP297">
            <v>2468.7919999999999</v>
          </cell>
          <cell r="AT297">
            <v>-0.20800000000008367</v>
          </cell>
          <cell r="AV297">
            <v>0</v>
          </cell>
          <cell r="AX297">
            <v>-0.20800000000008367</v>
          </cell>
          <cell r="AZ297" t="str">
            <v>part.in exp.</v>
          </cell>
          <cell r="BI297">
            <v>0</v>
          </cell>
          <cell r="BU297">
            <v>0</v>
          </cell>
          <cell r="BX297">
            <v>2473</v>
          </cell>
          <cell r="CD297">
            <v>2473</v>
          </cell>
          <cell r="CJ297">
            <v>0</v>
          </cell>
          <cell r="CL297">
            <v>9461</v>
          </cell>
          <cell r="CN297">
            <v>0</v>
          </cell>
          <cell r="CP297">
            <v>9461</v>
          </cell>
          <cell r="CQ297">
            <v>0</v>
          </cell>
          <cell r="CT297">
            <v>11934</v>
          </cell>
          <cell r="CU297">
            <v>0</v>
          </cell>
          <cell r="CV297">
            <v>0</v>
          </cell>
          <cell r="CX297">
            <v>11934</v>
          </cell>
          <cell r="FE297">
            <v>0</v>
          </cell>
          <cell r="FI297">
            <v>-9797</v>
          </cell>
          <cell r="FN297">
            <v>-9797</v>
          </cell>
          <cell r="FO297">
            <v>0</v>
          </cell>
          <cell r="FP297">
            <v>9883</v>
          </cell>
          <cell r="FQ297">
            <v>0</v>
          </cell>
          <cell r="FR297">
            <v>9883</v>
          </cell>
          <cell r="FS297">
            <v>0</v>
          </cell>
          <cell r="FT297">
            <v>86</v>
          </cell>
          <cell r="FU297">
            <v>-86</v>
          </cell>
          <cell r="FV297">
            <v>0</v>
          </cell>
          <cell r="FW297" t="str">
            <v>part.in exp.</v>
          </cell>
          <cell r="FX297">
            <v>-9797</v>
          </cell>
          <cell r="FY297">
            <v>9883</v>
          </cell>
          <cell r="GA297">
            <v>86</v>
          </cell>
          <cell r="GB297">
            <v>87.153217077570645</v>
          </cell>
          <cell r="GC297">
            <v>-86</v>
          </cell>
          <cell r="GD297">
            <v>-87.153217077570645</v>
          </cell>
          <cell r="GE297">
            <v>-86</v>
          </cell>
          <cell r="GF297">
            <v>0</v>
          </cell>
          <cell r="GG297">
            <v>-20.109156760287398</v>
          </cell>
          <cell r="GH297">
            <v>0</v>
          </cell>
        </row>
        <row r="298">
          <cell r="A298" t="str">
            <v>computer&amp;bookkeeping</v>
          </cell>
          <cell r="C298">
            <v>16.603999999999999</v>
          </cell>
          <cell r="I298">
            <v>16.603999999999999</v>
          </cell>
          <cell r="M298" t="str">
            <v xml:space="preserve"> </v>
          </cell>
          <cell r="Q298">
            <v>559.50400000000002</v>
          </cell>
          <cell r="U298">
            <v>559.50400000000002</v>
          </cell>
          <cell r="AD298">
            <v>559.50400000000002</v>
          </cell>
          <cell r="AJ298">
            <v>0</v>
          </cell>
          <cell r="AP298">
            <v>0</v>
          </cell>
          <cell r="AR298">
            <v>8.0350000000000001</v>
          </cell>
          <cell r="AT298">
            <v>584.14300000000003</v>
          </cell>
          <cell r="AX298">
            <v>584.14300000000003</v>
          </cell>
          <cell r="AZ298" t="str">
            <v>computer&amp;bookkeeping</v>
          </cell>
          <cell r="BC298">
            <v>67.92</v>
          </cell>
          <cell r="BI298">
            <v>67.92</v>
          </cell>
          <cell r="BQ298">
            <v>2209.35</v>
          </cell>
          <cell r="BU298">
            <v>2209.35</v>
          </cell>
          <cell r="CD298">
            <v>2209.35</v>
          </cell>
          <cell r="CJ298">
            <v>0</v>
          </cell>
          <cell r="CP298">
            <v>0</v>
          </cell>
          <cell r="CQ298">
            <v>0</v>
          </cell>
          <cell r="CR298">
            <v>30</v>
          </cell>
          <cell r="CT298">
            <v>2307.27</v>
          </cell>
          <cell r="CU298">
            <v>0</v>
          </cell>
          <cell r="CX298">
            <v>2307.27</v>
          </cell>
          <cell r="FC298">
            <v>68.847000000000008</v>
          </cell>
          <cell r="FF298">
            <v>68.847000000000008</v>
          </cell>
          <cell r="FI298">
            <v>2295.8829999999998</v>
          </cell>
          <cell r="FN298">
            <v>2295.8829999999998</v>
          </cell>
          <cell r="FO298">
            <v>0</v>
          </cell>
          <cell r="FR298">
            <v>0</v>
          </cell>
          <cell r="FS298">
            <v>31.581</v>
          </cell>
          <cell r="FT298">
            <v>2396.3110000000001</v>
          </cell>
          <cell r="FV298">
            <v>2396.3110000000001</v>
          </cell>
          <cell r="FW298" t="str">
            <v>computer&amp;bookkeeping</v>
          </cell>
          <cell r="FX298">
            <v>2295.8829999999998</v>
          </cell>
          <cell r="FY298">
            <v>0</v>
          </cell>
          <cell r="GA298">
            <v>2295.8829999999998</v>
          </cell>
          <cell r="GB298">
            <v>2326.6696451593502</v>
          </cell>
          <cell r="GC298">
            <v>100.42800000000034</v>
          </cell>
          <cell r="GD298">
            <v>101.77468935658482</v>
          </cell>
          <cell r="GE298">
            <v>100.42800000000034</v>
          </cell>
          <cell r="GF298">
            <v>4.102267766625638</v>
          </cell>
          <cell r="GG298">
            <v>1668.198401454712</v>
          </cell>
          <cell r="GH298">
            <v>0</v>
          </cell>
        </row>
        <row r="299">
          <cell r="A299" t="str">
            <v>office maint.&amp;other</v>
          </cell>
          <cell r="C299">
            <v>50</v>
          </cell>
          <cell r="I299">
            <v>50</v>
          </cell>
          <cell r="M299">
            <v>152.00901442307693</v>
          </cell>
          <cell r="O299">
            <v>274</v>
          </cell>
          <cell r="Q299">
            <v>2120.7580000000003</v>
          </cell>
          <cell r="U299">
            <v>2120.7580000000003</v>
          </cell>
          <cell r="X299">
            <v>-20.5</v>
          </cell>
          <cell r="AD299">
            <v>2100.2580000000003</v>
          </cell>
          <cell r="AJ299">
            <v>0</v>
          </cell>
          <cell r="AL299">
            <v>214.654</v>
          </cell>
          <cell r="AP299">
            <v>214.654</v>
          </cell>
          <cell r="AR299">
            <v>23.381</v>
          </cell>
          <cell r="AT299">
            <v>2814.3020144230773</v>
          </cell>
          <cell r="AX299">
            <v>2814.3020144230773</v>
          </cell>
          <cell r="AZ299" t="str">
            <v>office maint.&amp;other</v>
          </cell>
          <cell r="BI299">
            <v>0</v>
          </cell>
          <cell r="BM299">
            <v>401.9325</v>
          </cell>
          <cell r="BO299">
            <v>1153</v>
          </cell>
          <cell r="BQ299">
            <v>9334.0609999999997</v>
          </cell>
          <cell r="BU299">
            <v>9334.0609999999997</v>
          </cell>
          <cell r="BX299">
            <v>-71.5</v>
          </cell>
          <cell r="BZ299">
            <v>1.5489999999999999</v>
          </cell>
          <cell r="CD299">
            <v>9264.11</v>
          </cell>
          <cell r="CJ299">
            <v>0</v>
          </cell>
          <cell r="CL299">
            <v>765</v>
          </cell>
          <cell r="CP299">
            <v>765</v>
          </cell>
          <cell r="CQ299">
            <v>0</v>
          </cell>
          <cell r="CR299">
            <v>83.45</v>
          </cell>
          <cell r="CT299">
            <v>11667.492500000002</v>
          </cell>
          <cell r="CU299">
            <v>0</v>
          </cell>
          <cell r="CX299">
            <v>11667.492500000002</v>
          </cell>
          <cell r="FC299">
            <v>208.125</v>
          </cell>
          <cell r="FF299">
            <v>208.125</v>
          </cell>
          <cell r="FG299">
            <v>632.35749999999996</v>
          </cell>
          <cell r="FH299">
            <v>1208</v>
          </cell>
          <cell r="FI299">
            <v>9883.6530000000002</v>
          </cell>
          <cell r="FK299">
            <v>-68.5</v>
          </cell>
          <cell r="FN299">
            <v>9815.1530000000002</v>
          </cell>
          <cell r="FO299">
            <v>0</v>
          </cell>
          <cell r="FP299">
            <v>824.04</v>
          </cell>
          <cell r="FR299">
            <v>824.04</v>
          </cell>
          <cell r="FS299">
            <v>84.736999999999995</v>
          </cell>
          <cell r="FT299">
            <v>12772.4125</v>
          </cell>
          <cell r="FV299">
            <v>12772.4125</v>
          </cell>
          <cell r="FW299" t="str">
            <v>office maint.&amp;other</v>
          </cell>
          <cell r="FX299">
            <v>9815.1530000000002</v>
          </cell>
          <cell r="FY299">
            <v>824.04</v>
          </cell>
          <cell r="GA299">
            <v>10639.192999999999</v>
          </cell>
          <cell r="GB299">
            <v>10781.859268129885</v>
          </cell>
          <cell r="GC299">
            <v>2133.2195000000011</v>
          </cell>
          <cell r="GD299">
            <v>2161.8249088093817</v>
          </cell>
          <cell r="GE299">
            <v>2133.2195000000011</v>
          </cell>
          <cell r="GF299">
            <v>4.5383943992302136</v>
          </cell>
          <cell r="GG299">
            <v>7683.178266160252</v>
          </cell>
          <cell r="GH299">
            <v>0</v>
          </cell>
        </row>
        <row r="300">
          <cell r="A300" t="str">
            <v>car &amp; travel</v>
          </cell>
          <cell r="C300">
            <v>13.955</v>
          </cell>
          <cell r="I300">
            <v>13.955</v>
          </cell>
          <cell r="M300">
            <v>5.7054086538461535</v>
          </cell>
          <cell r="O300">
            <v>41</v>
          </cell>
          <cell r="Q300">
            <v>209.95699999999999</v>
          </cell>
          <cell r="U300">
            <v>209.95699999999999</v>
          </cell>
          <cell r="X300">
            <v>108</v>
          </cell>
          <cell r="AD300">
            <v>317.95699999999999</v>
          </cell>
          <cell r="AJ300">
            <v>0</v>
          </cell>
          <cell r="AL300">
            <v>2.1539999999999999</v>
          </cell>
          <cell r="AP300">
            <v>2.1539999999999999</v>
          </cell>
          <cell r="AT300">
            <v>380.77140865384615</v>
          </cell>
          <cell r="AX300">
            <v>380.77140865384615</v>
          </cell>
          <cell r="AZ300" t="str">
            <v>car &amp; travel</v>
          </cell>
          <cell r="BC300">
            <v>56.04</v>
          </cell>
          <cell r="BI300">
            <v>56.04</v>
          </cell>
          <cell r="BM300">
            <v>22.380500000000001</v>
          </cell>
          <cell r="BO300">
            <v>155</v>
          </cell>
          <cell r="BQ300">
            <v>762.74599999999998</v>
          </cell>
          <cell r="BU300">
            <v>762.74599999999998</v>
          </cell>
          <cell r="CD300">
            <v>762.74599999999998</v>
          </cell>
          <cell r="CJ300">
            <v>0</v>
          </cell>
          <cell r="CL300">
            <v>8</v>
          </cell>
          <cell r="CP300">
            <v>8</v>
          </cell>
          <cell r="CQ300">
            <v>0</v>
          </cell>
          <cell r="CT300">
            <v>1004.1664999999999</v>
          </cell>
          <cell r="CU300">
            <v>0</v>
          </cell>
          <cell r="CX300">
            <v>1004.1664999999999</v>
          </cell>
          <cell r="FC300">
            <v>56.04</v>
          </cell>
          <cell r="FF300">
            <v>56.04</v>
          </cell>
          <cell r="FG300">
            <v>23.734500000000001</v>
          </cell>
          <cell r="FH300">
            <v>163</v>
          </cell>
          <cell r="FI300">
            <v>846.62400000000002</v>
          </cell>
          <cell r="FK300">
            <v>496.5</v>
          </cell>
          <cell r="FN300">
            <v>1343.124</v>
          </cell>
          <cell r="FO300">
            <v>0</v>
          </cell>
          <cell r="FP300">
            <v>8.26</v>
          </cell>
          <cell r="FR300">
            <v>8.26</v>
          </cell>
          <cell r="FS300">
            <v>0</v>
          </cell>
          <cell r="FT300">
            <v>1594.1585</v>
          </cell>
          <cell r="FV300">
            <v>1594.1585</v>
          </cell>
          <cell r="FW300" t="str">
            <v>car &amp; travel</v>
          </cell>
          <cell r="FX300">
            <v>1343.124</v>
          </cell>
          <cell r="FY300">
            <v>8.26</v>
          </cell>
          <cell r="GA300">
            <v>1351.384</v>
          </cell>
          <cell r="GB300">
            <v>1369.5053849669271</v>
          </cell>
          <cell r="GC300">
            <v>242.77449999999999</v>
          </cell>
          <cell r="GD300">
            <v>246.02998487672878</v>
          </cell>
          <cell r="GE300">
            <v>242.77449999999999</v>
          </cell>
          <cell r="GF300">
            <v>4.1866549424913009</v>
          </cell>
          <cell r="GG300">
            <v>1608.7137005064444</v>
          </cell>
          <cell r="GH300">
            <v>0</v>
          </cell>
        </row>
        <row r="301">
          <cell r="A301" t="str">
            <v>amortization</v>
          </cell>
          <cell r="C301">
            <v>47.606999999999999</v>
          </cell>
          <cell r="G301">
            <v>-44.594999999999999</v>
          </cell>
          <cell r="I301">
            <v>3.0120000000000005</v>
          </cell>
          <cell r="M301" t="str">
            <v xml:space="preserve"> </v>
          </cell>
          <cell r="Q301">
            <v>345.161</v>
          </cell>
          <cell r="U301">
            <v>345.161</v>
          </cell>
          <cell r="W301">
            <v>3013</v>
          </cell>
          <cell r="X301">
            <v>34</v>
          </cell>
          <cell r="AB301">
            <v>-80.430000000000007</v>
          </cell>
          <cell r="AD301">
            <v>3311.7310000000002</v>
          </cell>
          <cell r="AJ301">
            <v>0</v>
          </cell>
          <cell r="AN301">
            <v>44.588000000000001</v>
          </cell>
          <cell r="AP301">
            <v>44.588000000000001</v>
          </cell>
          <cell r="AT301">
            <v>3359.3310000000006</v>
          </cell>
          <cell r="AV301">
            <v>167.05199999999999</v>
          </cell>
          <cell r="AX301">
            <v>3526.3830000000007</v>
          </cell>
          <cell r="AZ301" t="str">
            <v>amortization</v>
          </cell>
          <cell r="BC301">
            <v>117.58499999999999</v>
          </cell>
          <cell r="BG301">
            <v>-112.69</v>
          </cell>
          <cell r="BI301">
            <v>4.8949999999999996</v>
          </cell>
          <cell r="BQ301">
            <v>1139.7090000000001</v>
          </cell>
          <cell r="BU301">
            <v>1139.7090000000001</v>
          </cell>
          <cell r="BW301">
            <v>14599</v>
          </cell>
          <cell r="BX301">
            <v>101.5</v>
          </cell>
          <cell r="CD301">
            <v>15840.209000000001</v>
          </cell>
          <cell r="CH301">
            <v>0</v>
          </cell>
          <cell r="CJ301">
            <v>0</v>
          </cell>
          <cell r="CP301">
            <v>0</v>
          </cell>
          <cell r="CQ301">
            <v>0</v>
          </cell>
          <cell r="CT301">
            <v>15845.104000000001</v>
          </cell>
          <cell r="CU301">
            <v>0</v>
          </cell>
          <cell r="CV301">
            <v>582.15800000000002</v>
          </cell>
          <cell r="CX301">
            <v>16427.262000000002</v>
          </cell>
          <cell r="FC301">
            <v>237.04599999999999</v>
          </cell>
          <cell r="FE301">
            <v>-223.90199999999999</v>
          </cell>
          <cell r="FF301">
            <v>13.144000000000005</v>
          </cell>
          <cell r="FI301">
            <v>1196.809</v>
          </cell>
          <cell r="FJ301">
            <v>11433</v>
          </cell>
          <cell r="FK301">
            <v>206.5</v>
          </cell>
          <cell r="FN301">
            <v>12836.308999999999</v>
          </cell>
          <cell r="FO301">
            <v>0</v>
          </cell>
          <cell r="FR301">
            <v>0</v>
          </cell>
          <cell r="FS301">
            <v>0</v>
          </cell>
          <cell r="FT301">
            <v>12849.453</v>
          </cell>
          <cell r="FU301">
            <v>664.178</v>
          </cell>
          <cell r="FV301">
            <v>13513.630999999999</v>
          </cell>
          <cell r="FW301" t="str">
            <v>amortization</v>
          </cell>
          <cell r="FX301">
            <v>12836.308999999999</v>
          </cell>
          <cell r="FY301">
            <v>0</v>
          </cell>
          <cell r="GA301">
            <v>12836.308999999999</v>
          </cell>
          <cell r="GB301">
            <v>13008.437497113649</v>
          </cell>
          <cell r="GC301">
            <v>677.32200000000012</v>
          </cell>
          <cell r="GD301">
            <v>686.4045499699339</v>
          </cell>
          <cell r="GE301">
            <v>677.32200000000012</v>
          </cell>
          <cell r="GF301">
            <v>3.832150676769936</v>
          </cell>
          <cell r="GG301">
            <v>1738.0468125408231</v>
          </cell>
          <cell r="GH301">
            <v>0</v>
          </cell>
        </row>
        <row r="302">
          <cell r="A302" t="str">
            <v>depreciation</v>
          </cell>
          <cell r="I302">
            <v>0</v>
          </cell>
          <cell r="M302">
            <v>3.0771634615384613</v>
          </cell>
          <cell r="O302">
            <v>193</v>
          </cell>
          <cell r="Q302">
            <v>557.11800000000005</v>
          </cell>
          <cell r="U302">
            <v>557.11800000000005</v>
          </cell>
          <cell r="X302">
            <v>75</v>
          </cell>
          <cell r="Z302">
            <v>0.17299999999999999</v>
          </cell>
          <cell r="AB302">
            <v>80.430000000000007</v>
          </cell>
          <cell r="AD302">
            <v>712.721</v>
          </cell>
          <cell r="AJ302">
            <v>0</v>
          </cell>
          <cell r="AL302">
            <v>51.137999999999998</v>
          </cell>
          <cell r="AP302">
            <v>51.137999999999998</v>
          </cell>
          <cell r="AT302">
            <v>959.93616346153851</v>
          </cell>
          <cell r="AV302">
            <v>0</v>
          </cell>
          <cell r="AX302">
            <v>959.93616346153851</v>
          </cell>
          <cell r="AZ302" t="str">
            <v>depreciation</v>
          </cell>
          <cell r="BI302">
            <v>0</v>
          </cell>
          <cell r="BM302">
            <v>11.743499999999999</v>
          </cell>
          <cell r="BO302">
            <v>265</v>
          </cell>
          <cell r="BQ302">
            <v>1749.434</v>
          </cell>
          <cell r="BU302">
            <v>1749.434</v>
          </cell>
          <cell r="BX302">
            <v>260</v>
          </cell>
          <cell r="BZ302">
            <v>0.62</v>
          </cell>
          <cell r="CD302">
            <v>2010.0539999999999</v>
          </cell>
          <cell r="CJ302">
            <v>0</v>
          </cell>
          <cell r="CL302">
            <v>144</v>
          </cell>
          <cell r="CN302">
            <v>103</v>
          </cell>
          <cell r="CP302">
            <v>247</v>
          </cell>
          <cell r="CQ302">
            <v>0</v>
          </cell>
          <cell r="CT302">
            <v>2533.7975000000001</v>
          </cell>
          <cell r="CU302">
            <v>0</v>
          </cell>
          <cell r="CV302">
            <v>0</v>
          </cell>
          <cell r="CX302">
            <v>2533.7975000000001</v>
          </cell>
          <cell r="FG302">
            <v>12.801</v>
          </cell>
          <cell r="FH302">
            <v>765</v>
          </cell>
          <cell r="FI302">
            <v>2287.357</v>
          </cell>
          <cell r="FK302">
            <v>408</v>
          </cell>
          <cell r="FL302">
            <v>0.68600000000000005</v>
          </cell>
          <cell r="FN302">
            <v>2696.0430000000001</v>
          </cell>
          <cell r="FO302">
            <v>0</v>
          </cell>
          <cell r="FP302">
            <v>200</v>
          </cell>
          <cell r="FQ302">
            <v>194</v>
          </cell>
          <cell r="FR302">
            <v>394</v>
          </cell>
          <cell r="FS302">
            <v>0</v>
          </cell>
          <cell r="FT302">
            <v>3867.8440000000001</v>
          </cell>
          <cell r="FU302">
            <v>0</v>
          </cell>
          <cell r="FV302">
            <v>3867.8440000000001</v>
          </cell>
          <cell r="FW302" t="str">
            <v>depreciation</v>
          </cell>
          <cell r="FX302">
            <v>2696.0430000000001</v>
          </cell>
          <cell r="FY302">
            <v>394</v>
          </cell>
          <cell r="GA302">
            <v>3090.0430000000001</v>
          </cell>
          <cell r="GB302">
            <v>3131.4789343956704</v>
          </cell>
          <cell r="GC302">
            <v>777.80099999999993</v>
          </cell>
          <cell r="GD302">
            <v>788.23092321106424</v>
          </cell>
          <cell r="GE302">
            <v>777.80099999999993</v>
          </cell>
          <cell r="GF302">
            <v>4.0292720987326067</v>
          </cell>
          <cell r="GG302">
            <v>2539.2511655341327</v>
          </cell>
          <cell r="GH302">
            <v>0</v>
          </cell>
        </row>
        <row r="303">
          <cell r="A303" t="str">
            <v>professional fees</v>
          </cell>
          <cell r="C303">
            <v>141.12100000000001</v>
          </cell>
          <cell r="G303">
            <v>0</v>
          </cell>
          <cell r="I303">
            <v>141.12100000000001</v>
          </cell>
          <cell r="M303">
            <v>17.377524038461537</v>
          </cell>
          <cell r="O303">
            <v>113.5</v>
          </cell>
          <cell r="Q303">
            <v>1036.577</v>
          </cell>
          <cell r="U303">
            <v>1036.577</v>
          </cell>
          <cell r="X303">
            <v>106</v>
          </cell>
          <cell r="Z303">
            <v>6.4989999999999997</v>
          </cell>
          <cell r="AD303">
            <v>1149.076</v>
          </cell>
          <cell r="AF303">
            <v>8.9980000000000011</v>
          </cell>
          <cell r="AJ303">
            <v>8.9980000000000011</v>
          </cell>
          <cell r="AL303">
            <v>75.766000000000005</v>
          </cell>
          <cell r="AP303">
            <v>84.76400000000001</v>
          </cell>
          <cell r="AR303">
            <v>38.293999999999997</v>
          </cell>
          <cell r="AT303">
            <v>1544.1325240384617</v>
          </cell>
          <cell r="AV303">
            <v>0</v>
          </cell>
          <cell r="AX303">
            <v>1544.1325240384617</v>
          </cell>
          <cell r="AZ303" t="str">
            <v>professional fees</v>
          </cell>
          <cell r="BC303">
            <v>565.29399999999998</v>
          </cell>
          <cell r="BI303">
            <v>565.29399999999998</v>
          </cell>
          <cell r="BM303">
            <v>68.572500000000005</v>
          </cell>
          <cell r="BO303">
            <v>445.5</v>
          </cell>
          <cell r="BQ303">
            <v>4017.7750000000001</v>
          </cell>
          <cell r="BU303">
            <v>4017.7750000000001</v>
          </cell>
          <cell r="BX303">
            <v>414</v>
          </cell>
          <cell r="BZ303">
            <v>24.5</v>
          </cell>
          <cell r="CD303">
            <v>4456.2749999999996</v>
          </cell>
          <cell r="CF303">
            <v>37.417999999999999</v>
          </cell>
          <cell r="CH303">
            <v>0</v>
          </cell>
          <cell r="CJ303">
            <v>37.417999999999999</v>
          </cell>
          <cell r="CL303">
            <v>313</v>
          </cell>
          <cell r="CP303">
            <v>350.41800000000001</v>
          </cell>
          <cell r="CQ303">
            <v>0</v>
          </cell>
          <cell r="CR303">
            <v>151.845</v>
          </cell>
          <cell r="CT303">
            <v>6037.9044999999996</v>
          </cell>
          <cell r="CU303">
            <v>0</v>
          </cell>
          <cell r="CV303">
            <v>0</v>
          </cell>
          <cell r="CX303">
            <v>6037.9044999999996</v>
          </cell>
          <cell r="FC303">
            <v>568.76400000000001</v>
          </cell>
          <cell r="FE303">
            <v>0</v>
          </cell>
          <cell r="FF303">
            <v>568.76400000000001</v>
          </cell>
          <cell r="FG303">
            <v>72.290499999999994</v>
          </cell>
          <cell r="FH303">
            <v>460</v>
          </cell>
          <cell r="FI303">
            <v>4165.6379999999999</v>
          </cell>
          <cell r="FK303">
            <v>447</v>
          </cell>
          <cell r="FL303">
            <v>25.898</v>
          </cell>
          <cell r="FN303">
            <v>4638.5360000000001</v>
          </cell>
          <cell r="FO303">
            <v>39.358000000000004</v>
          </cell>
          <cell r="FP303">
            <v>290.7</v>
          </cell>
          <cell r="FR303">
            <v>330.05799999999999</v>
          </cell>
          <cell r="FS303">
            <v>158.06300000000002</v>
          </cell>
          <cell r="FT303">
            <v>6227.7115000000003</v>
          </cell>
          <cell r="FU303">
            <v>0</v>
          </cell>
          <cell r="FV303">
            <v>6227.7115000000003</v>
          </cell>
          <cell r="FW303" t="str">
            <v>professional fees</v>
          </cell>
          <cell r="FX303">
            <v>4638.5360000000001</v>
          </cell>
          <cell r="FY303">
            <v>330.05799999999999</v>
          </cell>
          <cell r="GA303">
            <v>4968.5940000000001</v>
          </cell>
          <cell r="GB303">
            <v>5035.2203657245936</v>
          </cell>
          <cell r="GC303">
            <v>1259.1175000000001</v>
          </cell>
          <cell r="GD303">
            <v>1276.0016372519544</v>
          </cell>
          <cell r="GE303">
            <v>1259.1175000000001</v>
          </cell>
          <cell r="GF303">
            <v>4.0331457326682658</v>
          </cell>
          <cell r="GG303">
            <v>3093.5960215545397</v>
          </cell>
          <cell r="GH303">
            <v>0</v>
          </cell>
        </row>
        <row r="304">
          <cell r="A304" t="str">
            <v>other</v>
          </cell>
          <cell r="I304">
            <v>0</v>
          </cell>
          <cell r="U304">
            <v>0</v>
          </cell>
          <cell r="AD304">
            <v>0</v>
          </cell>
          <cell r="AJ304">
            <v>0</v>
          </cell>
          <cell r="AP304">
            <v>0</v>
          </cell>
          <cell r="AT304">
            <v>0</v>
          </cell>
          <cell r="AX304">
            <v>0</v>
          </cell>
          <cell r="AZ304" t="str">
            <v>other</v>
          </cell>
          <cell r="BC304">
            <v>208</v>
          </cell>
          <cell r="BI304">
            <v>208</v>
          </cell>
          <cell r="BM304">
            <v>200.072</v>
          </cell>
          <cell r="BO304">
            <v>1043</v>
          </cell>
          <cell r="BU304">
            <v>0</v>
          </cell>
          <cell r="BX304">
            <v>443</v>
          </cell>
          <cell r="CD304">
            <v>443</v>
          </cell>
          <cell r="CJ304">
            <v>0</v>
          </cell>
          <cell r="CL304">
            <v>22</v>
          </cell>
          <cell r="CP304">
            <v>22</v>
          </cell>
          <cell r="CQ304">
            <v>0</v>
          </cell>
          <cell r="CR304">
            <v>5.7780000000000005</v>
          </cell>
          <cell r="CT304">
            <v>1921.85</v>
          </cell>
          <cell r="CU304">
            <v>0</v>
          </cell>
          <cell r="CX304">
            <v>1921.85</v>
          </cell>
          <cell r="FF304">
            <v>0</v>
          </cell>
          <cell r="FN304">
            <v>0</v>
          </cell>
          <cell r="FO304">
            <v>0</v>
          </cell>
          <cell r="FR304">
            <v>0</v>
          </cell>
          <cell r="FS304">
            <v>5.9809999999999999</v>
          </cell>
          <cell r="FT304">
            <v>5.9809999999999999</v>
          </cell>
          <cell r="FV304">
            <v>5.9809999999999999</v>
          </cell>
          <cell r="FW304" t="str">
            <v>other</v>
          </cell>
          <cell r="FX304">
            <v>0</v>
          </cell>
          <cell r="FY304">
            <v>0</v>
          </cell>
          <cell r="GA304">
            <v>0</v>
          </cell>
          <cell r="GB304">
            <v>0</v>
          </cell>
          <cell r="GC304">
            <v>5.9809999999999999</v>
          </cell>
          <cell r="GD304">
            <v>6.0612022248947683</v>
          </cell>
          <cell r="GE304">
            <v>5.9809999999999999</v>
          </cell>
          <cell r="GF304" t="e">
            <v>#DIV/0!</v>
          </cell>
          <cell r="GG304">
            <v>1949.5964213137113</v>
          </cell>
          <cell r="GH304">
            <v>0</v>
          </cell>
        </row>
        <row r="305">
          <cell r="A305" t="str">
            <v>part.in exp. others</v>
          </cell>
          <cell r="C305">
            <v>0</v>
          </cell>
          <cell r="G305">
            <v>0</v>
          </cell>
          <cell r="I305">
            <v>0</v>
          </cell>
          <cell r="M305" t="str">
            <v xml:space="preserve"> </v>
          </cell>
          <cell r="Q305">
            <v>-1397.8729999999996</v>
          </cell>
          <cell r="S305" t="str">
            <v xml:space="preserve"> </v>
          </cell>
          <cell r="U305">
            <v>-1397.8729999999996</v>
          </cell>
          <cell r="X305">
            <v>643</v>
          </cell>
          <cell r="AD305">
            <v>-754.87299999999959</v>
          </cell>
          <cell r="AJ305">
            <v>0</v>
          </cell>
          <cell r="AP305">
            <v>0</v>
          </cell>
          <cell r="AT305">
            <v>-754.87299999999959</v>
          </cell>
          <cell r="AV305">
            <v>-23.464999999999691</v>
          </cell>
          <cell r="AX305">
            <v>-778.33799999999928</v>
          </cell>
          <cell r="AZ305" t="str">
            <v>part.in exp. others</v>
          </cell>
          <cell r="BQ305">
            <v>-14922.218000000001</v>
          </cell>
          <cell r="BU305">
            <v>-14922.218000000001</v>
          </cell>
          <cell r="BZ305">
            <v>964.30399999999997</v>
          </cell>
          <cell r="CD305">
            <v>-13957.914000000001</v>
          </cell>
          <cell r="CJ305">
            <v>0</v>
          </cell>
          <cell r="CP305">
            <v>0</v>
          </cell>
          <cell r="CQ305">
            <v>0</v>
          </cell>
          <cell r="CT305">
            <v>-13957.914000000001</v>
          </cell>
          <cell r="CU305">
            <v>0</v>
          </cell>
          <cell r="CV305">
            <v>9.0020000000004075</v>
          </cell>
          <cell r="CX305">
            <v>-13948.912</v>
          </cell>
          <cell r="FE305">
            <v>0</v>
          </cell>
          <cell r="FI305">
            <v>-5547.25</v>
          </cell>
          <cell r="FK305">
            <v>2602</v>
          </cell>
          <cell r="FN305">
            <v>-2945.25</v>
          </cell>
          <cell r="FO305">
            <v>0</v>
          </cell>
          <cell r="FS305">
            <v>0</v>
          </cell>
          <cell r="FT305">
            <v>-2945.25</v>
          </cell>
          <cell r="FV305">
            <v>-2945.25</v>
          </cell>
          <cell r="FW305" t="str">
            <v>part.in exp. others</v>
          </cell>
          <cell r="FX305">
            <v>-2945.25</v>
          </cell>
          <cell r="FY305">
            <v>0</v>
          </cell>
          <cell r="GA305">
            <v>-2945.25</v>
          </cell>
          <cell r="GB305">
            <v>-2984.7443325315689</v>
          </cell>
          <cell r="GC305">
            <v>0</v>
          </cell>
          <cell r="GD305">
            <v>0</v>
          </cell>
          <cell r="GE305">
            <v>0</v>
          </cell>
          <cell r="GF305">
            <v>3.7840244212668566</v>
          </cell>
          <cell r="GG305">
            <v>0</v>
          </cell>
          <cell r="GH305">
            <v>0</v>
          </cell>
        </row>
        <row r="306">
          <cell r="C306">
            <v>2269.2870000000003</v>
          </cell>
          <cell r="E306">
            <v>0</v>
          </cell>
          <cell r="G306">
            <v>-44.594999999999999</v>
          </cell>
          <cell r="I306">
            <v>2224.6920000000005</v>
          </cell>
          <cell r="M306">
            <v>227.09435096153848</v>
          </cell>
          <cell r="O306">
            <v>1056</v>
          </cell>
          <cell r="Q306">
            <v>7500.2530000000006</v>
          </cell>
          <cell r="S306">
            <v>0</v>
          </cell>
          <cell r="U306">
            <v>7500.2530000000006</v>
          </cell>
          <cell r="W306">
            <v>3013</v>
          </cell>
          <cell r="X306">
            <v>2235.5</v>
          </cell>
          <cell r="Z306">
            <v>259.73200000000003</v>
          </cell>
          <cell r="AB306">
            <v>0</v>
          </cell>
          <cell r="AD306">
            <v>13008.485000000001</v>
          </cell>
          <cell r="AF306">
            <v>8.9980000000000011</v>
          </cell>
          <cell r="AH306">
            <v>0</v>
          </cell>
          <cell r="AJ306">
            <v>8.9980000000000011</v>
          </cell>
          <cell r="AL306">
            <v>4850.8820000000005</v>
          </cell>
          <cell r="AN306">
            <v>18.484000000000002</v>
          </cell>
          <cell r="AP306">
            <v>4878.3639999999996</v>
          </cell>
          <cell r="AR306">
            <v>69.709999999999994</v>
          </cell>
          <cell r="AT306">
            <v>21464.345350961539</v>
          </cell>
          <cell r="AV306">
            <v>-4522.9339999999993</v>
          </cell>
          <cell r="AX306">
            <v>16941.411350961538</v>
          </cell>
          <cell r="BC306">
            <v>8615.8389999999999</v>
          </cell>
          <cell r="BE306">
            <v>0</v>
          </cell>
          <cell r="BG306">
            <v>-112.69</v>
          </cell>
          <cell r="BI306">
            <v>8503.1490000000013</v>
          </cell>
          <cell r="BM306">
            <v>898.71500000000003</v>
          </cell>
          <cell r="BO306">
            <v>4761</v>
          </cell>
          <cell r="BQ306">
            <v>30692.244000000006</v>
          </cell>
          <cell r="BS306">
            <v>0</v>
          </cell>
          <cell r="BU306">
            <v>30692.244000000006</v>
          </cell>
          <cell r="BW306">
            <v>14599</v>
          </cell>
          <cell r="BX306">
            <v>8826.5</v>
          </cell>
          <cell r="BZ306">
            <v>990.97299999999996</v>
          </cell>
          <cell r="CB306">
            <v>0</v>
          </cell>
          <cell r="CD306">
            <v>55108.717000000004</v>
          </cell>
          <cell r="CF306">
            <v>37.417999999999999</v>
          </cell>
          <cell r="CH306">
            <v>0</v>
          </cell>
          <cell r="CJ306">
            <v>37.417999999999999</v>
          </cell>
          <cell r="CL306">
            <v>19161</v>
          </cell>
          <cell r="CN306">
            <v>-5.5939999999999941</v>
          </cell>
          <cell r="CP306">
            <v>19192.824000000001</v>
          </cell>
          <cell r="CQ306">
            <v>0</v>
          </cell>
          <cell r="CR306">
            <v>271</v>
          </cell>
          <cell r="CT306">
            <v>88735.478000000017</v>
          </cell>
          <cell r="CU306">
            <v>-7.3000000018510036E-2</v>
          </cell>
          <cell r="CV306">
            <v>-29254.676500000001</v>
          </cell>
          <cell r="CX306">
            <v>59480.801500000001</v>
          </cell>
          <cell r="FC306">
            <v>9125.5249999999996</v>
          </cell>
          <cell r="FD306">
            <v>0</v>
          </cell>
          <cell r="FE306">
            <v>-223.90199999999999</v>
          </cell>
          <cell r="FF306">
            <v>8901.6229999999996</v>
          </cell>
          <cell r="FG306">
            <v>944.71249999999998</v>
          </cell>
          <cell r="FH306">
            <v>4355</v>
          </cell>
          <cell r="FI306">
            <v>32445.602999999996</v>
          </cell>
          <cell r="FJ306">
            <v>11433</v>
          </cell>
          <cell r="FK306">
            <v>9534.5</v>
          </cell>
          <cell r="FL306">
            <v>1040.9780000000001</v>
          </cell>
          <cell r="FM306">
            <v>0</v>
          </cell>
          <cell r="FN306">
            <v>54454.080999999998</v>
          </cell>
          <cell r="FO306">
            <v>39.358000000000004</v>
          </cell>
          <cell r="FP306">
            <v>19671</v>
          </cell>
          <cell r="FQ306">
            <v>85.406000000000006</v>
          </cell>
          <cell r="FR306">
            <v>19795.763999999999</v>
          </cell>
          <cell r="FS306">
            <v>280.36200000000002</v>
          </cell>
          <cell r="FT306">
            <v>88731.54250000001</v>
          </cell>
          <cell r="FU306">
            <v>-17744.1669554</v>
          </cell>
          <cell r="FV306">
            <v>70987.3755446</v>
          </cell>
          <cell r="FX306">
            <v>54454.080999999998</v>
          </cell>
          <cell r="FY306">
            <v>19795.763999999999</v>
          </cell>
          <cell r="FZ306">
            <v>-18322.3449554</v>
          </cell>
          <cell r="GA306">
            <v>55927.50004459999</v>
          </cell>
          <cell r="GB306">
            <v>56677.45990689379</v>
          </cell>
          <cell r="GC306">
            <v>15059.875500000002</v>
          </cell>
          <cell r="GD306">
            <v>15261.820914101025</v>
          </cell>
          <cell r="GE306">
            <v>15059.875500000009</v>
          </cell>
          <cell r="GF306">
            <v>4.1901689342175725</v>
          </cell>
          <cell r="GG306">
            <v>52152.090194883647</v>
          </cell>
          <cell r="GH306">
            <v>0</v>
          </cell>
        </row>
        <row r="307">
          <cell r="A307" t="str">
            <v>FINANCING</v>
          </cell>
          <cell r="AT307">
            <v>0</v>
          </cell>
          <cell r="AZ307" t="str">
            <v>FINANCING</v>
          </cell>
          <cell r="CD307">
            <v>0</v>
          </cell>
          <cell r="CQ307">
            <v>0</v>
          </cell>
          <cell r="CR307" t="str">
            <v xml:space="preserve"> </v>
          </cell>
          <cell r="CT307">
            <v>0</v>
          </cell>
          <cell r="CU307">
            <v>0</v>
          </cell>
          <cell r="FS307">
            <v>0</v>
          </cell>
          <cell r="FW307" t="str">
            <v>FINANCING</v>
          </cell>
          <cell r="FX307">
            <v>0</v>
          </cell>
          <cell r="FY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 t="e">
            <v>#DIV/0!</v>
          </cell>
          <cell r="GH307">
            <v>0</v>
          </cell>
        </row>
        <row r="308">
          <cell r="A308" t="str">
            <v>income from others</v>
          </cell>
          <cell r="E308">
            <v>0</v>
          </cell>
          <cell r="G308">
            <v>0</v>
          </cell>
          <cell r="I308">
            <v>0</v>
          </cell>
          <cell r="Q308">
            <v>-264.50800000000004</v>
          </cell>
          <cell r="U308">
            <v>-264.50800000000004</v>
          </cell>
          <cell r="Z308">
            <v>-1.496</v>
          </cell>
          <cell r="AD308">
            <v>-266.00400000000002</v>
          </cell>
          <cell r="AJ308">
            <v>0</v>
          </cell>
          <cell r="AL308">
            <v>107</v>
          </cell>
          <cell r="AP308">
            <v>107</v>
          </cell>
          <cell r="AT308">
            <v>-159.00400000000002</v>
          </cell>
          <cell r="AX308">
            <v>-159.00400000000002</v>
          </cell>
          <cell r="AZ308" t="str">
            <v>income from others</v>
          </cell>
          <cell r="BI308">
            <v>0</v>
          </cell>
          <cell r="BQ308">
            <v>-324.72000000000003</v>
          </cell>
          <cell r="BU308">
            <v>-324.72000000000003</v>
          </cell>
          <cell r="BZ308">
            <v>-5.7670000000000003</v>
          </cell>
          <cell r="CD308">
            <v>-330.48700000000002</v>
          </cell>
          <cell r="CJ308">
            <v>0</v>
          </cell>
          <cell r="CL308">
            <v>-1794</v>
          </cell>
          <cell r="CP308">
            <v>-1794</v>
          </cell>
          <cell r="CQ308">
            <v>0</v>
          </cell>
          <cell r="CT308">
            <v>-2124.4870000000001</v>
          </cell>
          <cell r="CU308">
            <v>0</v>
          </cell>
          <cell r="CV308">
            <v>0</v>
          </cell>
          <cell r="CX308">
            <v>-2124.4870000000001</v>
          </cell>
          <cell r="FE308">
            <v>0</v>
          </cell>
          <cell r="FI308">
            <v>-1019.6020000000001</v>
          </cell>
          <cell r="FL308">
            <v>-24.073</v>
          </cell>
          <cell r="FN308">
            <v>-1043.675</v>
          </cell>
          <cell r="FO308">
            <v>0</v>
          </cell>
          <cell r="FP308">
            <v>-426</v>
          </cell>
          <cell r="FR308">
            <v>-426</v>
          </cell>
          <cell r="FS308">
            <v>0</v>
          </cell>
          <cell r="FT308">
            <v>-1469.675</v>
          </cell>
          <cell r="FU308">
            <v>0</v>
          </cell>
          <cell r="FV308">
            <v>-1469.675</v>
          </cell>
          <cell r="FW308" t="str">
            <v>income from others</v>
          </cell>
          <cell r="FX308">
            <v>-1043.675</v>
          </cell>
          <cell r="FY308">
            <v>-426</v>
          </cell>
          <cell r="GA308">
            <v>-1469.675</v>
          </cell>
          <cell r="GB308">
            <v>-1489.382608238124</v>
          </cell>
          <cell r="GC308">
            <v>0</v>
          </cell>
          <cell r="GD308">
            <v>0</v>
          </cell>
          <cell r="GE308">
            <v>0</v>
          </cell>
          <cell r="GF308">
            <v>9.2430064652461574</v>
          </cell>
          <cell r="GG308">
            <v>-51.734398432397136</v>
          </cell>
          <cell r="GH308">
            <v>0</v>
          </cell>
        </row>
        <row r="309">
          <cell r="A309" t="str">
            <v>Affiliated(Icp&amp;GL)</v>
          </cell>
          <cell r="C309">
            <v>0</v>
          </cell>
          <cell r="E309">
            <v>0</v>
          </cell>
          <cell r="I309">
            <v>0</v>
          </cell>
          <cell r="Q309">
            <v>-24.128</v>
          </cell>
          <cell r="U309">
            <v>-24.128</v>
          </cell>
          <cell r="AD309">
            <v>-24.128</v>
          </cell>
          <cell r="AJ309">
            <v>0</v>
          </cell>
          <cell r="AP309">
            <v>0</v>
          </cell>
          <cell r="AT309">
            <v>-24.128</v>
          </cell>
          <cell r="AV309">
            <v>0</v>
          </cell>
          <cell r="AX309">
            <v>-24.128</v>
          </cell>
          <cell r="AZ309" t="str">
            <v>Affiliated(I.C.P.)</v>
          </cell>
          <cell r="BI309">
            <v>0</v>
          </cell>
          <cell r="BQ309">
            <v>-242.65700000000001</v>
          </cell>
          <cell r="BU309">
            <v>-242.65700000000001</v>
          </cell>
          <cell r="CD309">
            <v>-242.65700000000001</v>
          </cell>
          <cell r="CJ309">
            <v>0</v>
          </cell>
          <cell r="CP309">
            <v>0</v>
          </cell>
          <cell r="CQ309">
            <v>0</v>
          </cell>
          <cell r="CT309">
            <v>-242.65700000000001</v>
          </cell>
          <cell r="CU309">
            <v>0</v>
          </cell>
          <cell r="CV309">
            <v>0</v>
          </cell>
          <cell r="CX309">
            <v>-242.65700000000001</v>
          </cell>
          <cell r="FI309">
            <v>-281.99400000000003</v>
          </cell>
          <cell r="FN309">
            <v>-281.99400000000003</v>
          </cell>
          <cell r="FO309">
            <v>0</v>
          </cell>
          <cell r="FR309">
            <v>0</v>
          </cell>
          <cell r="FS309">
            <v>0</v>
          </cell>
          <cell r="FT309">
            <v>-281.99400000000003</v>
          </cell>
          <cell r="FU309">
            <v>0</v>
          </cell>
          <cell r="FV309">
            <v>-281.99400000000003</v>
          </cell>
          <cell r="FW309" t="str">
            <v>Affiliated(Icp&amp;GL)</v>
          </cell>
          <cell r="FX309">
            <v>-281.99400000000003</v>
          </cell>
          <cell r="FY309">
            <v>0</v>
          </cell>
          <cell r="GA309">
            <v>-281.99400000000003</v>
          </cell>
          <cell r="GB309">
            <v>-285.77539879735417</v>
          </cell>
          <cell r="GC309">
            <v>0</v>
          </cell>
          <cell r="GD309">
            <v>0</v>
          </cell>
          <cell r="GE309">
            <v>0</v>
          </cell>
          <cell r="GF309">
            <v>11.687417108753317</v>
          </cell>
          <cell r="GG309">
            <v>-1551.5159993468324</v>
          </cell>
          <cell r="GH309">
            <v>0</v>
          </cell>
        </row>
        <row r="310">
          <cell r="A310" t="str">
            <v>income tax</v>
          </cell>
          <cell r="C310">
            <v>37.737000000000002</v>
          </cell>
          <cell r="E310">
            <v>0</v>
          </cell>
          <cell r="G310">
            <v>5.3665775279637842</v>
          </cell>
          <cell r="I310">
            <v>43.103577527963786</v>
          </cell>
          <cell r="M310" t="str">
            <v xml:space="preserve"> </v>
          </cell>
          <cell r="U310">
            <v>0</v>
          </cell>
          <cell r="X310">
            <v>4</v>
          </cell>
          <cell r="Z310">
            <v>-1</v>
          </cell>
          <cell r="AD310">
            <v>3</v>
          </cell>
          <cell r="AJ310">
            <v>0</v>
          </cell>
          <cell r="AL310">
            <v>-54</v>
          </cell>
          <cell r="AP310">
            <v>-54</v>
          </cell>
          <cell r="AT310">
            <v>-7.8964224720362139</v>
          </cell>
          <cell r="AV310">
            <v>0</v>
          </cell>
          <cell r="AX310">
            <v>-7.8964224720362139</v>
          </cell>
          <cell r="AZ310" t="str">
            <v>income tax</v>
          </cell>
          <cell r="BC310">
            <v>-29.710999999999999</v>
          </cell>
          <cell r="BE310">
            <v>0</v>
          </cell>
          <cell r="BG310">
            <v>-2095.827593584715</v>
          </cell>
          <cell r="BI310">
            <v>-2125.5385935847148</v>
          </cell>
          <cell r="BU310">
            <v>0</v>
          </cell>
          <cell r="CD310">
            <v>0</v>
          </cell>
          <cell r="CJ310">
            <v>0</v>
          </cell>
          <cell r="CL310">
            <v>-220</v>
          </cell>
          <cell r="CP310">
            <v>-220</v>
          </cell>
          <cell r="CQ310">
            <v>0</v>
          </cell>
          <cell r="CT310">
            <v>-2345.5385935847148</v>
          </cell>
          <cell r="CU310">
            <v>0</v>
          </cell>
          <cell r="CV310">
            <v>0</v>
          </cell>
          <cell r="CX310">
            <v>-2345.5385935847148</v>
          </cell>
          <cell r="FC310">
            <v>-32.189</v>
          </cell>
          <cell r="FE310">
            <v>-1179.2836854547563</v>
          </cell>
          <cell r="FF310">
            <v>-1211.4726854547564</v>
          </cell>
          <cell r="FN310">
            <v>0</v>
          </cell>
          <cell r="FO310">
            <v>0</v>
          </cell>
          <cell r="FP310">
            <v>-220</v>
          </cell>
          <cell r="FR310">
            <v>-220</v>
          </cell>
          <cell r="FS310">
            <v>0</v>
          </cell>
          <cell r="FT310">
            <v>-1431.4726854547564</v>
          </cell>
          <cell r="FU310">
            <v>0</v>
          </cell>
          <cell r="FV310">
            <v>-1431.4726854547564</v>
          </cell>
          <cell r="FW310" t="str">
            <v>income tax</v>
          </cell>
          <cell r="FX310">
            <v>0</v>
          </cell>
          <cell r="FY310">
            <v>-220</v>
          </cell>
          <cell r="GA310">
            <v>-220</v>
          </cell>
          <cell r="GB310">
            <v>-222.95009019843653</v>
          </cell>
          <cell r="GC310">
            <v>-1211.4726854547564</v>
          </cell>
          <cell r="GD310">
            <v>-1227.7179295230915</v>
          </cell>
          <cell r="GE310">
            <v>-1211.4726854547564</v>
          </cell>
          <cell r="GF310">
            <v>181.28116758241649</v>
          </cell>
          <cell r="GG310">
            <v>0</v>
          </cell>
          <cell r="GH310">
            <v>0</v>
          </cell>
        </row>
        <row r="311">
          <cell r="A311" t="str">
            <v>capital notes/loans</v>
          </cell>
          <cell r="C311">
            <v>0</v>
          </cell>
          <cell r="E311">
            <v>0</v>
          </cell>
          <cell r="G311">
            <v>0</v>
          </cell>
          <cell r="I311">
            <v>0</v>
          </cell>
          <cell r="M311" t="str">
            <v xml:space="preserve"> </v>
          </cell>
          <cell r="U311">
            <v>0</v>
          </cell>
          <cell r="AD311">
            <v>0</v>
          </cell>
          <cell r="AJ311">
            <v>0</v>
          </cell>
          <cell r="AL311">
            <v>-1749</v>
          </cell>
          <cell r="AP311">
            <v>-1749</v>
          </cell>
          <cell r="AT311">
            <v>-1749</v>
          </cell>
          <cell r="AV311">
            <v>0</v>
          </cell>
          <cell r="AX311">
            <v>-1749</v>
          </cell>
          <cell r="AZ311" t="str">
            <v>capital notes/loans</v>
          </cell>
          <cell r="BI311">
            <v>0</v>
          </cell>
          <cell r="BU311">
            <v>0</v>
          </cell>
          <cell r="CD311">
            <v>0</v>
          </cell>
          <cell r="CJ311">
            <v>0</v>
          </cell>
          <cell r="CL311">
            <v>14758</v>
          </cell>
          <cell r="CP311">
            <v>14758</v>
          </cell>
          <cell r="CQ311">
            <v>0</v>
          </cell>
          <cell r="CT311">
            <v>14758</v>
          </cell>
          <cell r="CU311">
            <v>0</v>
          </cell>
          <cell r="CV311">
            <v>0</v>
          </cell>
          <cell r="CX311">
            <v>14758</v>
          </cell>
          <cell r="FE311">
            <v>0</v>
          </cell>
          <cell r="FN311">
            <v>0</v>
          </cell>
          <cell r="FO311">
            <v>0</v>
          </cell>
          <cell r="FP311">
            <v>4993</v>
          </cell>
          <cell r="FR311">
            <v>4993</v>
          </cell>
          <cell r="FS311">
            <v>0</v>
          </cell>
          <cell r="FT311">
            <v>4993</v>
          </cell>
          <cell r="FU311">
            <v>0</v>
          </cell>
          <cell r="FV311">
            <v>4993</v>
          </cell>
          <cell r="FW311" t="str">
            <v>capital notes/loans</v>
          </cell>
          <cell r="FX311">
            <v>0</v>
          </cell>
          <cell r="FY311">
            <v>4993</v>
          </cell>
          <cell r="GA311">
            <v>4993</v>
          </cell>
          <cell r="GB311">
            <v>5059.9536380036079</v>
          </cell>
          <cell r="GC311">
            <v>0</v>
          </cell>
          <cell r="GD311">
            <v>0</v>
          </cell>
          <cell r="GE311">
            <v>0</v>
          </cell>
          <cell r="GF311">
            <v>-2.854774156660949</v>
          </cell>
          <cell r="GG311">
            <v>0</v>
          </cell>
          <cell r="GH311">
            <v>0</v>
          </cell>
        </row>
        <row r="312">
          <cell r="A312" t="str">
            <v>aurec\stlm\dapim+other</v>
          </cell>
          <cell r="C312">
            <v>-3875.116</v>
          </cell>
          <cell r="E312">
            <v>-794.78599999999994</v>
          </cell>
          <cell r="G312">
            <v>2308.62806</v>
          </cell>
          <cell r="I312">
            <v>-2361.27394</v>
          </cell>
          <cell r="M312" t="str">
            <v xml:space="preserve"> </v>
          </cell>
          <cell r="Q312">
            <v>85.874000000000009</v>
          </cell>
          <cell r="S312">
            <v>202.167</v>
          </cell>
          <cell r="U312">
            <v>288.041</v>
          </cell>
          <cell r="Z312">
            <v>-130.46600000000001</v>
          </cell>
          <cell r="AD312">
            <v>157.57499999999999</v>
          </cell>
          <cell r="AF312">
            <v>-11.190999999999999</v>
          </cell>
          <cell r="AJ312">
            <v>-11.190999999999999</v>
          </cell>
          <cell r="AL312">
            <v>133.61799999999999</v>
          </cell>
          <cell r="AP312">
            <v>122.42699999999999</v>
          </cell>
          <cell r="AR312">
            <v>-987.38</v>
          </cell>
          <cell r="AT312">
            <v>-3068.6519400000002</v>
          </cell>
          <cell r="AV312">
            <v>0</v>
          </cell>
          <cell r="AX312">
            <v>-3068.6519400000002</v>
          </cell>
          <cell r="AZ312" t="str">
            <v>aurec\stlm\dapim+other</v>
          </cell>
          <cell r="BC312">
            <v>-10439.168129999998</v>
          </cell>
          <cell r="BE312">
            <v>-5917.6279999999997</v>
          </cell>
          <cell r="BG312">
            <v>-6192.7148700000034</v>
          </cell>
          <cell r="BI312">
            <v>-22549.511000000002</v>
          </cell>
          <cell r="BM312">
            <v>0</v>
          </cell>
          <cell r="BQ312">
            <v>30873.603999999999</v>
          </cell>
          <cell r="BU312">
            <v>30873.603999999999</v>
          </cell>
          <cell r="BZ312">
            <v>501.17500000000001</v>
          </cell>
          <cell r="CD312">
            <v>31374.778999999999</v>
          </cell>
          <cell r="CF312">
            <v>194.21100000000004</v>
          </cell>
          <cell r="CJ312">
            <v>194.21100000000004</v>
          </cell>
          <cell r="CL312">
            <v>-1716</v>
          </cell>
          <cell r="CP312">
            <v>-1521.789</v>
          </cell>
          <cell r="CQ312">
            <v>0</v>
          </cell>
          <cell r="CR312">
            <v>9093.4089999999997</v>
          </cell>
          <cell r="CT312">
            <v>16396.887999999992</v>
          </cell>
          <cell r="CU312">
            <v>0</v>
          </cell>
          <cell r="CV312">
            <v>0</v>
          </cell>
          <cell r="CX312">
            <v>16396.887999999992</v>
          </cell>
          <cell r="FC312">
            <v>-19199</v>
          </cell>
          <cell r="FD312">
            <v>-643</v>
          </cell>
          <cell r="FE312">
            <v>2939</v>
          </cell>
          <cell r="FF312">
            <v>-16903</v>
          </cell>
          <cell r="FI312">
            <v>16970.569000000003</v>
          </cell>
          <cell r="FL312">
            <v>-11</v>
          </cell>
          <cell r="FN312">
            <v>16959.569000000003</v>
          </cell>
          <cell r="FO312">
            <v>75.816000000000003</v>
          </cell>
          <cell r="FP312">
            <v>-651.26199999999994</v>
          </cell>
          <cell r="FR312">
            <v>-575.44599999999991</v>
          </cell>
          <cell r="FS312">
            <v>2432.1190000000001</v>
          </cell>
          <cell r="FT312">
            <v>1913.2420000000034</v>
          </cell>
          <cell r="FU312">
            <v>0</v>
          </cell>
          <cell r="FV312">
            <v>1913.2420000000034</v>
          </cell>
          <cell r="FW312" t="str">
            <v>aurec\stlm\dapim+other</v>
          </cell>
          <cell r="FX312">
            <v>16959.569000000003</v>
          </cell>
          <cell r="FY312">
            <v>-575.44599999999991</v>
          </cell>
          <cell r="GA312">
            <v>16384.123000000003</v>
          </cell>
          <cell r="GB312">
            <v>16603.825912146724</v>
          </cell>
          <cell r="GC312">
            <v>-14470.880999999999</v>
          </cell>
          <cell r="GD312">
            <v>-14664.928291822009</v>
          </cell>
          <cell r="GE312">
            <v>-14470.880999999999</v>
          </cell>
          <cell r="GF312">
            <v>-0.62347963777214932</v>
          </cell>
          <cell r="GG312">
            <v>7349.9809777922928</v>
          </cell>
          <cell r="GH312">
            <v>0</v>
          </cell>
        </row>
        <row r="313">
          <cell r="A313" t="str">
            <v>capitalization</v>
          </cell>
          <cell r="C313">
            <v>0</v>
          </cell>
          <cell r="G313">
            <v>0</v>
          </cell>
          <cell r="I313">
            <v>0</v>
          </cell>
          <cell r="M313" t="str">
            <v xml:space="preserve"> </v>
          </cell>
          <cell r="U313">
            <v>0</v>
          </cell>
          <cell r="AD313">
            <v>0</v>
          </cell>
          <cell r="AJ313">
            <v>0</v>
          </cell>
          <cell r="AP313">
            <v>0</v>
          </cell>
          <cell r="AT313">
            <v>0</v>
          </cell>
          <cell r="AV313">
            <v>0</v>
          </cell>
          <cell r="AX313">
            <v>0</v>
          </cell>
          <cell r="AZ313" t="str">
            <v>capitalization</v>
          </cell>
          <cell r="BI313">
            <v>0</v>
          </cell>
          <cell r="BU313">
            <v>0</v>
          </cell>
          <cell r="CD313">
            <v>0</v>
          </cell>
          <cell r="CH313">
            <v>0</v>
          </cell>
          <cell r="CJ313">
            <v>0</v>
          </cell>
          <cell r="CP313">
            <v>0</v>
          </cell>
          <cell r="CQ313">
            <v>0</v>
          </cell>
          <cell r="CR313">
            <v>0</v>
          </cell>
          <cell r="CT313">
            <v>0</v>
          </cell>
          <cell r="CU313">
            <v>0</v>
          </cell>
          <cell r="CV313">
            <v>0</v>
          </cell>
          <cell r="CX313">
            <v>0</v>
          </cell>
          <cell r="FE313">
            <v>0</v>
          </cell>
          <cell r="FN313">
            <v>0</v>
          </cell>
          <cell r="FO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 t="str">
            <v>capitalization</v>
          </cell>
          <cell r="FX313">
            <v>0</v>
          </cell>
          <cell r="FY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 t="e">
            <v>#DIV/0!</v>
          </cell>
          <cell r="GG313">
            <v>0</v>
          </cell>
          <cell r="GH313">
            <v>0</v>
          </cell>
        </row>
        <row r="314">
          <cell r="A314" t="str">
            <v>expenses(customs&amp;other</v>
          </cell>
          <cell r="B314" t="str">
            <v>PLUG</v>
          </cell>
          <cell r="E314">
            <v>0</v>
          </cell>
          <cell r="G314">
            <v>0</v>
          </cell>
          <cell r="I314">
            <v>0</v>
          </cell>
          <cell r="M314">
            <v>29.911000000000001</v>
          </cell>
          <cell r="Q314">
            <v>52.155000000000001</v>
          </cell>
          <cell r="U314">
            <v>52.155000000000001</v>
          </cell>
          <cell r="AD314">
            <v>52.155000000000001</v>
          </cell>
          <cell r="AJ314">
            <v>0</v>
          </cell>
          <cell r="AN314">
            <v>0</v>
          </cell>
          <cell r="AP314">
            <v>0</v>
          </cell>
          <cell r="AT314">
            <v>82.066000000000003</v>
          </cell>
          <cell r="AV314">
            <v>0</v>
          </cell>
          <cell r="AX314">
            <v>82.066000000000003</v>
          </cell>
          <cell r="AZ314" t="str">
            <v>expenses(customs&amp;other</v>
          </cell>
          <cell r="BI314">
            <v>0</v>
          </cell>
          <cell r="BQ314">
            <v>-3</v>
          </cell>
          <cell r="BU314">
            <v>-3</v>
          </cell>
          <cell r="CD314">
            <v>-3</v>
          </cell>
          <cell r="CH314">
            <v>0</v>
          </cell>
          <cell r="CJ314">
            <v>0</v>
          </cell>
          <cell r="CL314">
            <v>0</v>
          </cell>
          <cell r="CN314">
            <v>0</v>
          </cell>
          <cell r="CP314">
            <v>0</v>
          </cell>
          <cell r="CQ314">
            <v>0</v>
          </cell>
          <cell r="CR314">
            <v>-628.35400000000004</v>
          </cell>
          <cell r="CT314">
            <v>-631.35400000000004</v>
          </cell>
          <cell r="CU314">
            <v>0</v>
          </cell>
          <cell r="CV314">
            <v>0</v>
          </cell>
          <cell r="CX314">
            <v>-631.35400000000004</v>
          </cell>
          <cell r="FG314">
            <v>124.428</v>
          </cell>
          <cell r="FI314">
            <v>-6.9939999999999998</v>
          </cell>
          <cell r="FN314">
            <v>-6.9939999999999998</v>
          </cell>
          <cell r="FO314">
            <v>0</v>
          </cell>
          <cell r="FQ314">
            <v>0</v>
          </cell>
          <cell r="FR314">
            <v>0</v>
          </cell>
          <cell r="FS314">
            <v>-240.66200000000001</v>
          </cell>
          <cell r="FT314">
            <v>-123.22800000000001</v>
          </cell>
          <cell r="FU314">
            <v>0</v>
          </cell>
          <cell r="FV314">
            <v>-123.22800000000001</v>
          </cell>
          <cell r="FW314" t="str">
            <v>expenses(customs&amp;other)</v>
          </cell>
          <cell r="FX314">
            <v>-6.9939999999999998</v>
          </cell>
          <cell r="FY314">
            <v>0</v>
          </cell>
          <cell r="GA314">
            <v>-6.9939999999999998</v>
          </cell>
          <cell r="GB314">
            <v>-7.0877860493084786</v>
          </cell>
          <cell r="GC314">
            <v>-116.23400000000001</v>
          </cell>
          <cell r="GD314">
            <v>-117.79263992784125</v>
          </cell>
          <cell r="GE314">
            <v>-116.23400000000001</v>
          </cell>
          <cell r="GF314">
            <v>-1.5015719055394439</v>
          </cell>
          <cell r="GG314">
            <v>10171.941296481245</v>
          </cell>
          <cell r="GH314">
            <v>0</v>
          </cell>
        </row>
        <row r="315">
          <cell r="A315" t="str">
            <v>expenses-banks,net</v>
          </cell>
          <cell r="C315">
            <v>-372.26099999999997</v>
          </cell>
          <cell r="E315">
            <v>0</v>
          </cell>
          <cell r="G315">
            <v>0</v>
          </cell>
          <cell r="I315">
            <v>-372.26099999999997</v>
          </cell>
          <cell r="M315" t="str">
            <v xml:space="preserve"> </v>
          </cell>
          <cell r="O315">
            <v>469.5</v>
          </cell>
          <cell r="Q315">
            <v>-277.75800000000004</v>
          </cell>
          <cell r="U315">
            <v>-277.75800000000004</v>
          </cell>
          <cell r="X315">
            <v>-558</v>
          </cell>
          <cell r="Z315">
            <v>26.71</v>
          </cell>
          <cell r="AD315">
            <v>-809.048</v>
          </cell>
          <cell r="AF315">
            <v>4.5979999999999999</v>
          </cell>
          <cell r="AJ315">
            <v>4.5979999999999999</v>
          </cell>
          <cell r="AL315">
            <v>25</v>
          </cell>
          <cell r="AP315">
            <v>29.597999999999999</v>
          </cell>
          <cell r="AR315">
            <v>-31</v>
          </cell>
          <cell r="AT315">
            <v>-713.21100000000001</v>
          </cell>
          <cell r="AV315">
            <v>0</v>
          </cell>
          <cell r="AX315">
            <v>-713.21100000000001</v>
          </cell>
          <cell r="AZ315" t="str">
            <v>expenses-banks,net</v>
          </cell>
          <cell r="BC315">
            <v>4698.7640000000001</v>
          </cell>
          <cell r="BE315">
            <v>0</v>
          </cell>
          <cell r="BG315">
            <v>0</v>
          </cell>
          <cell r="BI315">
            <v>4698.7640000000001</v>
          </cell>
          <cell r="BO315">
            <v>1581.2249999999999</v>
          </cell>
          <cell r="BQ315">
            <v>23681.727000000003</v>
          </cell>
          <cell r="BU315">
            <v>23681.727000000003</v>
          </cell>
          <cell r="BX315">
            <v>3345.5</v>
          </cell>
          <cell r="BZ315">
            <v>-205.262</v>
          </cell>
          <cell r="CD315">
            <v>26821.965000000004</v>
          </cell>
          <cell r="CF315">
            <v>8.4320000000000004</v>
          </cell>
          <cell r="CH315">
            <v>0</v>
          </cell>
          <cell r="CJ315">
            <v>8.4320000000000004</v>
          </cell>
          <cell r="CL315">
            <v>93</v>
          </cell>
          <cell r="CP315">
            <v>101.432</v>
          </cell>
          <cell r="CQ315">
            <v>0</v>
          </cell>
          <cell r="CR315">
            <v>-107.104</v>
          </cell>
          <cell r="CT315">
            <v>33096.282000000007</v>
          </cell>
          <cell r="CU315">
            <v>0</v>
          </cell>
          <cell r="CV315">
            <v>0</v>
          </cell>
          <cell r="CX315">
            <v>33096.282000000007</v>
          </cell>
          <cell r="FC315">
            <v>1653</v>
          </cell>
          <cell r="FD315">
            <v>-2</v>
          </cell>
          <cell r="FE315">
            <v>0</v>
          </cell>
          <cell r="FF315">
            <v>1651</v>
          </cell>
          <cell r="FH315">
            <v>1823.5</v>
          </cell>
          <cell r="FI315">
            <v>10220.337</v>
          </cell>
          <cell r="FK315">
            <v>504.5</v>
          </cell>
          <cell r="FL315">
            <v>-64.048000000000002</v>
          </cell>
          <cell r="FN315">
            <v>10660.788999999999</v>
          </cell>
          <cell r="FO315">
            <v>12.9</v>
          </cell>
          <cell r="FP315">
            <v>98</v>
          </cell>
          <cell r="FR315">
            <v>110.9</v>
          </cell>
          <cell r="FS315">
            <v>-88.51</v>
          </cell>
          <cell r="FT315">
            <v>14157.678999999998</v>
          </cell>
          <cell r="FU315">
            <v>0</v>
          </cell>
          <cell r="FV315">
            <v>14157.678999999998</v>
          </cell>
          <cell r="FW315" t="str">
            <v>expenses-banks,net</v>
          </cell>
          <cell r="FX315">
            <v>10660.788999999999</v>
          </cell>
          <cell r="FY315">
            <v>110.9</v>
          </cell>
          <cell r="GA315">
            <v>10771.688999999998</v>
          </cell>
          <cell r="GB315">
            <v>10916.131973361393</v>
          </cell>
          <cell r="GC315">
            <v>3385.99</v>
          </cell>
          <cell r="GD315">
            <v>3431.3944359591096</v>
          </cell>
          <cell r="GE315">
            <v>3385.99</v>
          </cell>
          <cell r="GF315">
            <v>-19.850617839601462</v>
          </cell>
          <cell r="GG315">
            <v>480.39301502286099</v>
          </cell>
          <cell r="GH315">
            <v>0</v>
          </cell>
        </row>
        <row r="316">
          <cell r="C316">
            <v>-4209.6400000000003</v>
          </cell>
          <cell r="E316">
            <v>-794.78599999999994</v>
          </cell>
          <cell r="G316">
            <v>2313.9946375279637</v>
          </cell>
          <cell r="I316">
            <v>-2690.4313624720362</v>
          </cell>
          <cell r="M316">
            <v>29.911000000000001</v>
          </cell>
          <cell r="O316">
            <v>469.5</v>
          </cell>
          <cell r="Q316">
            <v>-428.36500000000001</v>
          </cell>
          <cell r="S316">
            <v>202.167</v>
          </cell>
          <cell r="U316">
            <v>-226.19800000000006</v>
          </cell>
          <cell r="W316">
            <v>0</v>
          </cell>
          <cell r="X316">
            <v>-554</v>
          </cell>
          <cell r="Z316">
            <v>-106.25200000000001</v>
          </cell>
          <cell r="AB316">
            <v>0</v>
          </cell>
          <cell r="AD316">
            <v>-886.45</v>
          </cell>
          <cell r="AF316">
            <v>-6.5929999999999991</v>
          </cell>
          <cell r="AH316">
            <v>0</v>
          </cell>
          <cell r="AJ316">
            <v>-6.5929999999999991</v>
          </cell>
          <cell r="AL316">
            <v>-1537.3820000000001</v>
          </cell>
          <cell r="AN316">
            <v>0</v>
          </cell>
          <cell r="AP316">
            <v>-1543.9749999999999</v>
          </cell>
          <cell r="AR316">
            <v>-1018.38</v>
          </cell>
          <cell r="AT316">
            <v>-5639.8253624720364</v>
          </cell>
          <cell r="AV316">
            <v>0</v>
          </cell>
          <cell r="AX316">
            <v>-5639.8253624720364</v>
          </cell>
          <cell r="BC316">
            <v>-5770.1151299999974</v>
          </cell>
          <cell r="BE316">
            <v>-5917.6279999999997</v>
          </cell>
          <cell r="BG316">
            <v>-8288.5424635847194</v>
          </cell>
          <cell r="BI316">
            <v>-19976.285593584718</v>
          </cell>
          <cell r="BM316">
            <v>0</v>
          </cell>
          <cell r="BO316">
            <v>1581.2249999999999</v>
          </cell>
          <cell r="BQ316">
            <v>53984.953999999998</v>
          </cell>
          <cell r="BS316">
            <v>0</v>
          </cell>
          <cell r="BU316">
            <v>53984.953999999998</v>
          </cell>
          <cell r="BW316">
            <v>0</v>
          </cell>
          <cell r="BX316">
            <v>3345.5</v>
          </cell>
          <cell r="BZ316">
            <v>290.14600000000002</v>
          </cell>
          <cell r="CB316">
            <v>0</v>
          </cell>
          <cell r="CD316">
            <v>57620.6</v>
          </cell>
          <cell r="CF316">
            <v>202.64300000000003</v>
          </cell>
          <cell r="CH316">
            <v>0</v>
          </cell>
          <cell r="CJ316">
            <v>202.64300000000003</v>
          </cell>
          <cell r="CL316">
            <v>11121</v>
          </cell>
          <cell r="CN316">
            <v>0</v>
          </cell>
          <cell r="CP316">
            <v>11323.643</v>
          </cell>
          <cell r="CQ316">
            <v>0</v>
          </cell>
          <cell r="CR316">
            <v>8358</v>
          </cell>
          <cell r="CT316">
            <v>58907.133406415283</v>
          </cell>
          <cell r="CU316">
            <v>4.8999999999068677E-2</v>
          </cell>
          <cell r="CV316">
            <v>0</v>
          </cell>
          <cell r="CX316">
            <v>58907.133406415283</v>
          </cell>
          <cell r="FC316">
            <v>-17578.188999999998</v>
          </cell>
          <cell r="FD316">
            <v>-645</v>
          </cell>
          <cell r="FE316">
            <v>1759.7163145452437</v>
          </cell>
          <cell r="FF316">
            <v>-16463.472685454755</v>
          </cell>
          <cell r="FG316">
            <v>124.428</v>
          </cell>
          <cell r="FH316">
            <v>1823.5</v>
          </cell>
          <cell r="FI316">
            <v>25882.316000000003</v>
          </cell>
          <cell r="FJ316">
            <v>0</v>
          </cell>
          <cell r="FK316">
            <v>504.5</v>
          </cell>
          <cell r="FL316">
            <v>-99.121000000000009</v>
          </cell>
          <cell r="FM316">
            <v>0</v>
          </cell>
          <cell r="FN316">
            <v>26287.695</v>
          </cell>
          <cell r="FO316">
            <v>88.716000000000008</v>
          </cell>
          <cell r="FP316">
            <v>3793.7380000000003</v>
          </cell>
          <cell r="FQ316">
            <v>0</v>
          </cell>
          <cell r="FR316">
            <v>3882.4540000000002</v>
          </cell>
          <cell r="FS316">
            <v>2102.9470000000001</v>
          </cell>
          <cell r="FT316">
            <v>17757.551314545246</v>
          </cell>
          <cell r="FU316">
            <v>0</v>
          </cell>
          <cell r="FV316">
            <v>17757.551314545246</v>
          </cell>
          <cell r="FX316">
            <v>26287.695</v>
          </cell>
          <cell r="FY316">
            <v>3882.4540000000002</v>
          </cell>
          <cell r="FZ316">
            <v>0</v>
          </cell>
          <cell r="GA316">
            <v>30170.149000000001</v>
          </cell>
          <cell r="GB316">
            <v>30574.7156402285</v>
          </cell>
          <cell r="GC316">
            <v>-12412.597685454757</v>
          </cell>
          <cell r="GD316">
            <v>-12579.04442531383</v>
          </cell>
          <cell r="GE316">
            <v>-12412.597685454755</v>
          </cell>
          <cell r="GF316">
            <v>-3.1485994996770241</v>
          </cell>
          <cell r="GG316">
            <v>16399.06489151717</v>
          </cell>
          <cell r="GH316">
            <v>0</v>
          </cell>
        </row>
        <row r="317">
          <cell r="A317" t="str">
            <v>CAPITAL GAINS</v>
          </cell>
          <cell r="E317">
            <v>-0.75</v>
          </cell>
          <cell r="I317">
            <v>-0.75</v>
          </cell>
          <cell r="O317">
            <v>-13.5</v>
          </cell>
          <cell r="Q317">
            <v>-2.747000000000007</v>
          </cell>
          <cell r="U317">
            <v>-2.747000000000007</v>
          </cell>
          <cell r="X317">
            <v>5</v>
          </cell>
          <cell r="AD317">
            <v>2.252999999999993</v>
          </cell>
          <cell r="AJ317">
            <v>0</v>
          </cell>
          <cell r="AL317">
            <v>-18.626999999999999</v>
          </cell>
          <cell r="AP317">
            <v>-18.626999999999999</v>
          </cell>
          <cell r="AT317">
            <v>-30.624000000000006</v>
          </cell>
          <cell r="AV317">
            <v>0</v>
          </cell>
          <cell r="AX317">
            <v>-30.624000000000006</v>
          </cell>
          <cell r="AZ317" t="str">
            <v>CAPITAL GAINS</v>
          </cell>
          <cell r="BE317">
            <v>-194.22300000000001</v>
          </cell>
          <cell r="BI317">
            <v>-194.22300000000001</v>
          </cell>
          <cell r="BQ317">
            <v>37.99799999999999</v>
          </cell>
          <cell r="BS317">
            <v>-571</v>
          </cell>
          <cell r="BU317">
            <v>-533.00199999999995</v>
          </cell>
          <cell r="BX317">
            <v>-18</v>
          </cell>
          <cell r="BZ317">
            <v>0</v>
          </cell>
          <cell r="CD317">
            <v>-551.00199999999995</v>
          </cell>
          <cell r="CF317">
            <v>0</v>
          </cell>
          <cell r="CJ317">
            <v>0</v>
          </cell>
          <cell r="CL317">
            <v>-104</v>
          </cell>
          <cell r="CP317">
            <v>-104</v>
          </cell>
          <cell r="CQ317">
            <v>0</v>
          </cell>
          <cell r="CT317">
            <v>-849.22500000000002</v>
          </cell>
          <cell r="CU317">
            <v>0</v>
          </cell>
          <cell r="CX317">
            <v>-849.22500000000002</v>
          </cell>
          <cell r="FD317">
            <v>18.3702288</v>
          </cell>
          <cell r="FF317">
            <v>18.3702288</v>
          </cell>
          <cell r="FH317">
            <v>-53.5</v>
          </cell>
          <cell r="FI317">
            <v>-100.605</v>
          </cell>
          <cell r="FK317">
            <v>18.5</v>
          </cell>
          <cell r="FN317">
            <v>-82.105000000000004</v>
          </cell>
          <cell r="FO317">
            <v>0</v>
          </cell>
          <cell r="FR317">
            <v>0</v>
          </cell>
          <cell r="FS317">
            <v>0</v>
          </cell>
          <cell r="FT317">
            <v>-117.23477119999995</v>
          </cell>
          <cell r="FV317">
            <v>-117.23477119999995</v>
          </cell>
          <cell r="FW317" t="str">
            <v>CAPITAL GAINS</v>
          </cell>
          <cell r="FX317">
            <v>-82.105000000000004</v>
          </cell>
          <cell r="FY317">
            <v>0</v>
          </cell>
          <cell r="GA317">
            <v>-82.105000000000004</v>
          </cell>
          <cell r="GB317">
            <v>-83.205987071557374</v>
          </cell>
          <cell r="GC317">
            <v>-35.129771199999993</v>
          </cell>
          <cell r="GD317">
            <v>-35.600843898592892</v>
          </cell>
          <cell r="GE317">
            <v>-35.129771199999993</v>
          </cell>
          <cell r="GF317">
            <v>3.8281991640543342</v>
          </cell>
          <cell r="GG317">
            <v>865.63440561724371</v>
          </cell>
          <cell r="GH317">
            <v>0</v>
          </cell>
        </row>
        <row r="318">
          <cell r="A318" t="str">
            <v>OTHER INCOME</v>
          </cell>
          <cell r="U318">
            <v>0</v>
          </cell>
          <cell r="AD318">
            <v>0</v>
          </cell>
          <cell r="AJ318">
            <v>0</v>
          </cell>
          <cell r="AT318">
            <v>0</v>
          </cell>
          <cell r="AX318">
            <v>0</v>
          </cell>
          <cell r="BO318">
            <v>-59</v>
          </cell>
          <cell r="CD318">
            <v>0</v>
          </cell>
          <cell r="CQ318">
            <v>0</v>
          </cell>
          <cell r="CT318">
            <v>-59</v>
          </cell>
          <cell r="CU318">
            <v>0</v>
          </cell>
          <cell r="CX318">
            <v>-59</v>
          </cell>
          <cell r="FS318">
            <v>0</v>
          </cell>
          <cell r="FT318">
            <v>0</v>
          </cell>
          <cell r="FW318" t="str">
            <v>OTHER INCOME</v>
          </cell>
          <cell r="FX318">
            <v>0</v>
          </cell>
          <cell r="FY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 t="e">
            <v>#DIV/0!</v>
          </cell>
          <cell r="GG318">
            <v>0</v>
          </cell>
          <cell r="GH318">
            <v>0</v>
          </cell>
        </row>
        <row r="319">
          <cell r="A319" t="str">
            <v>profit BEF. TAXES</v>
          </cell>
          <cell r="C319">
            <v>-5248.3209999999999</v>
          </cell>
          <cell r="E319">
            <v>-900.26299999999992</v>
          </cell>
          <cell r="G319">
            <v>1259.7846375279639</v>
          </cell>
          <cell r="I319">
            <v>-4888.7993624720366</v>
          </cell>
          <cell r="K319">
            <v>0</v>
          </cell>
          <cell r="M319">
            <v>-243.03250961538447</v>
          </cell>
          <cell r="O319">
            <v>-107</v>
          </cell>
          <cell r="Q319">
            <v>-26938.115999999998</v>
          </cell>
          <cell r="S319">
            <v>202.167</v>
          </cell>
          <cell r="U319">
            <v>-26735.949000000004</v>
          </cell>
          <cell r="W319">
            <v>3013</v>
          </cell>
          <cell r="X319">
            <v>-4400</v>
          </cell>
          <cell r="Z319">
            <v>-384.02600000000001</v>
          </cell>
          <cell r="AD319">
            <v>-28506.97500000002</v>
          </cell>
          <cell r="AF319">
            <v>-23.698999999999998</v>
          </cell>
          <cell r="AH319">
            <v>0</v>
          </cell>
          <cell r="AJ319">
            <v>-23.698999999999998</v>
          </cell>
          <cell r="AL319">
            <v>-17988.302999999996</v>
          </cell>
          <cell r="AN319">
            <v>44.588000000000001</v>
          </cell>
          <cell r="AP319">
            <v>-17967.413999999997</v>
          </cell>
          <cell r="AR319">
            <v>-1446.8339999999998</v>
          </cell>
          <cell r="AT319">
            <v>-53160.054872087465</v>
          </cell>
          <cell r="AV319">
            <v>167.0520000000015</v>
          </cell>
          <cell r="AX319">
            <v>-52993.002872087418</v>
          </cell>
          <cell r="AZ319" t="str">
            <v>profit BEF. TAXES</v>
          </cell>
          <cell r="BC319">
            <v>-10903.969129999998</v>
          </cell>
          <cell r="BE319">
            <v>-6478.8509999999997</v>
          </cell>
          <cell r="BG319">
            <v>-12601.23246358472</v>
          </cell>
          <cell r="BI319">
            <v>-29984.052593584722</v>
          </cell>
          <cell r="BM319">
            <v>-1033.9669999999996</v>
          </cell>
          <cell r="BO319">
            <v>-2148.2750000000001</v>
          </cell>
          <cell r="BQ319">
            <v>-49583.34</v>
          </cell>
          <cell r="BS319">
            <v>-571</v>
          </cell>
          <cell r="BU319">
            <v>-50154.34</v>
          </cell>
          <cell r="BW319">
            <v>14599</v>
          </cell>
          <cell r="BX319">
            <v>-14707</v>
          </cell>
          <cell r="BZ319">
            <v>-849.06600000000117</v>
          </cell>
          <cell r="CB319">
            <v>0</v>
          </cell>
          <cell r="CD319">
            <v>-51111.40600000001</v>
          </cell>
          <cell r="CF319">
            <v>131.46700000000004</v>
          </cell>
          <cell r="CH319">
            <v>0</v>
          </cell>
          <cell r="CJ319">
            <v>131.46700000000004</v>
          </cell>
          <cell r="CL319">
            <v>-53148</v>
          </cell>
          <cell r="CN319">
            <v>103</v>
          </cell>
          <cell r="CP319">
            <v>-52913.532999999996</v>
          </cell>
          <cell r="CQ319">
            <v>0</v>
          </cell>
          <cell r="CR319">
            <v>6482.66</v>
          </cell>
          <cell r="CT319">
            <v>-130708.7555935847</v>
          </cell>
          <cell r="CU319">
            <v>0.18199999997159466</v>
          </cell>
          <cell r="CV319">
            <v>582.15800000001036</v>
          </cell>
          <cell r="CX319">
            <v>-130126.59759358468</v>
          </cell>
          <cell r="FC319">
            <v>-26403.41</v>
          </cell>
          <cell r="FD319">
            <v>-1023.9667266</v>
          </cell>
          <cell r="FE319">
            <v>1535.8143145452436</v>
          </cell>
          <cell r="FF319">
            <v>-25891.562412054755</v>
          </cell>
          <cell r="FG319">
            <v>-1009.8980000000006</v>
          </cell>
          <cell r="FH319">
            <v>-1131</v>
          </cell>
          <cell r="FI319">
            <v>-70147.220999999932</v>
          </cell>
          <cell r="FJ319">
            <v>11433</v>
          </cell>
          <cell r="FK319">
            <v>-14668.5</v>
          </cell>
          <cell r="FL319">
            <v>-1178.8139999999994</v>
          </cell>
          <cell r="FM319">
            <v>0</v>
          </cell>
          <cell r="FN319">
            <v>-74561.535000000018</v>
          </cell>
          <cell r="FO319">
            <v>19.48</v>
          </cell>
          <cell r="FP319">
            <v>-57002.262000000002</v>
          </cell>
          <cell r="FQ319">
            <v>194</v>
          </cell>
          <cell r="FR319">
            <v>-56788.782000000007</v>
          </cell>
          <cell r="FS319">
            <v>141.00399999999991</v>
          </cell>
          <cell r="FT319">
            <v>-159241.77341205467</v>
          </cell>
          <cell r="FU319">
            <v>664.17799999999988</v>
          </cell>
          <cell r="FV319">
            <v>-158577.59541205465</v>
          </cell>
          <cell r="FW319" t="str">
            <v>profit BEF. TAXES</v>
          </cell>
          <cell r="FX319">
            <v>-74561.535000000018</v>
          </cell>
          <cell r="FY319">
            <v>-56788.782000000007</v>
          </cell>
          <cell r="FZ319">
            <v>-0.43684500000017579</v>
          </cell>
          <cell r="GA319">
            <v>-131350.75384499994</v>
          </cell>
          <cell r="GB319">
            <v>-133112.10189716073</v>
          </cell>
          <cell r="GC319">
            <v>-27226.841567054751</v>
          </cell>
          <cell r="GD319">
            <v>-27591.939923606355</v>
          </cell>
          <cell r="GE319">
            <v>-27226.841567054711</v>
          </cell>
          <cell r="GF319">
            <v>2.9924251659190455</v>
          </cell>
          <cell r="GG319">
            <v>-137078.72350524145</v>
          </cell>
          <cell r="GH319">
            <v>0</v>
          </cell>
        </row>
        <row r="320">
          <cell r="A320" t="str">
            <v>TAXES</v>
          </cell>
          <cell r="AZ320" t="str">
            <v>TAXES</v>
          </cell>
          <cell r="CD320">
            <v>0</v>
          </cell>
          <cell r="CQ320">
            <v>0</v>
          </cell>
          <cell r="CU320">
            <v>0</v>
          </cell>
          <cell r="FW320" t="str">
            <v>TAXES</v>
          </cell>
          <cell r="FX320">
            <v>0</v>
          </cell>
          <cell r="FY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 t="e">
            <v>#DIV/0!</v>
          </cell>
          <cell r="GH320">
            <v>0</v>
          </cell>
        </row>
        <row r="321">
          <cell r="A321" t="str">
            <v>current taxes</v>
          </cell>
          <cell r="C321">
            <v>0</v>
          </cell>
          <cell r="G321">
            <v>5024.8173076923076</v>
          </cell>
          <cell r="I321">
            <v>5024.8173076923076</v>
          </cell>
          <cell r="O321">
            <v>138.5</v>
          </cell>
          <cell r="X321">
            <v>984</v>
          </cell>
          <cell r="Z321">
            <v>96.777692307692305</v>
          </cell>
          <cell r="AD321">
            <v>1080.7776923076924</v>
          </cell>
          <cell r="AL321">
            <v>5504</v>
          </cell>
          <cell r="AP321">
            <v>5504</v>
          </cell>
          <cell r="AT321">
            <v>11748.095000000001</v>
          </cell>
          <cell r="AX321">
            <v>11748.095000000001</v>
          </cell>
          <cell r="AZ321" t="str">
            <v>current taxes</v>
          </cell>
          <cell r="BA321" t="str">
            <v>=-'ני"ע 2'!BO28-'ני"ע 2'!BO22-'ני"ע 2'!BO18</v>
          </cell>
          <cell r="BG321">
            <v>20714.29</v>
          </cell>
          <cell r="BI321">
            <v>20714.29</v>
          </cell>
          <cell r="BO321">
            <v>462</v>
          </cell>
          <cell r="BX321">
            <v>3833</v>
          </cell>
          <cell r="BZ321">
            <v>379.947</v>
          </cell>
          <cell r="CD321">
            <v>4212.9470000000001</v>
          </cell>
          <cell r="CL321">
            <v>19761</v>
          </cell>
          <cell r="CP321">
            <v>19761</v>
          </cell>
          <cell r="CQ321">
            <v>0</v>
          </cell>
          <cell r="CT321">
            <v>45150.237000000001</v>
          </cell>
          <cell r="CU321">
            <v>0</v>
          </cell>
          <cell r="CX321">
            <v>45150.237000000001</v>
          </cell>
          <cell r="FC321">
            <v>1040.6279999999999</v>
          </cell>
          <cell r="FE321">
            <v>20714.29</v>
          </cell>
          <cell r="FF321">
            <v>21754.918000000001</v>
          </cell>
          <cell r="FH321">
            <v>528</v>
          </cell>
          <cell r="FK321">
            <v>4582.5</v>
          </cell>
          <cell r="FL321">
            <v>391</v>
          </cell>
          <cell r="FN321">
            <v>4973.5</v>
          </cell>
          <cell r="FP321">
            <v>19980</v>
          </cell>
          <cell r="FR321">
            <v>19980</v>
          </cell>
          <cell r="FS321">
            <v>0</v>
          </cell>
          <cell r="FT321">
            <v>47236.418000000005</v>
          </cell>
          <cell r="FV321">
            <v>47236.418000000005</v>
          </cell>
          <cell r="FW321" t="str">
            <v>current taxes</v>
          </cell>
          <cell r="FX321">
            <v>4973.5</v>
          </cell>
          <cell r="FY321">
            <v>19980</v>
          </cell>
          <cell r="GA321">
            <v>24953.5</v>
          </cell>
          <cell r="GB321">
            <v>25288.113980757669</v>
          </cell>
          <cell r="GC321">
            <v>22282.918000000005</v>
          </cell>
          <cell r="GD321">
            <v>22581.720809019847</v>
          </cell>
          <cell r="GE321">
            <v>22282.918000000005</v>
          </cell>
          <cell r="GF321">
            <v>4.0207725592957839</v>
          </cell>
          <cell r="GG321">
            <v>40991.492295231874</v>
          </cell>
          <cell r="GH321">
            <v>0</v>
          </cell>
        </row>
        <row r="322">
          <cell r="FE322">
            <v>-946.06590812995842</v>
          </cell>
          <cell r="FF322">
            <v>-946.06590812995842</v>
          </cell>
          <cell r="FT322">
            <v>-946.06590812995842</v>
          </cell>
          <cell r="FV322">
            <v>-946.06590812995842</v>
          </cell>
          <cell r="FX322">
            <v>0</v>
          </cell>
          <cell r="FY322">
            <v>0</v>
          </cell>
          <cell r="GA322">
            <v>0</v>
          </cell>
          <cell r="GB322">
            <v>0</v>
          </cell>
          <cell r="GC322">
            <v>-946.06590812995842</v>
          </cell>
          <cell r="GD322">
            <v>-958.75217977836371</v>
          </cell>
          <cell r="GE322">
            <v>-946.06590812995842</v>
          </cell>
          <cell r="GF322" t="e">
            <v>#DIV/0!</v>
          </cell>
        </row>
        <row r="323">
          <cell r="A323" t="str">
            <v>deferred taxes</v>
          </cell>
          <cell r="G323">
            <v>1706.8080782126697</v>
          </cell>
          <cell r="I323">
            <v>1706.8080782126697</v>
          </cell>
          <cell r="O323">
            <v>56</v>
          </cell>
          <cell r="X323">
            <v>747.5</v>
          </cell>
          <cell r="Z323">
            <v>51</v>
          </cell>
          <cell r="AD323">
            <v>798.5</v>
          </cell>
          <cell r="AL323">
            <v>1725</v>
          </cell>
          <cell r="AP323">
            <v>1725</v>
          </cell>
          <cell r="AT323">
            <v>4286.3080782126699</v>
          </cell>
          <cell r="AX323">
            <v>4286.3080782126699</v>
          </cell>
          <cell r="AZ323" t="str">
            <v>deferred taxes</v>
          </cell>
          <cell r="BI323">
            <v>0</v>
          </cell>
          <cell r="BO323">
            <v>-572</v>
          </cell>
          <cell r="BX323">
            <v>353.5</v>
          </cell>
          <cell r="BZ323">
            <v>-146</v>
          </cell>
          <cell r="CD323">
            <v>207.5</v>
          </cell>
          <cell r="CL323">
            <v>0</v>
          </cell>
          <cell r="CP323">
            <v>0</v>
          </cell>
          <cell r="CQ323">
            <v>0</v>
          </cell>
          <cell r="CT323">
            <v>-364.5</v>
          </cell>
          <cell r="CU323">
            <v>0</v>
          </cell>
          <cell r="CX323">
            <v>-364.5</v>
          </cell>
          <cell r="FE323">
            <v>1121.7408198399999</v>
          </cell>
          <cell r="FF323">
            <v>1121.7408198399999</v>
          </cell>
          <cell r="FH323">
            <v>84</v>
          </cell>
          <cell r="FL323">
            <v>7</v>
          </cell>
          <cell r="FN323">
            <v>7</v>
          </cell>
          <cell r="FP323">
            <v>731</v>
          </cell>
          <cell r="FR323">
            <v>731</v>
          </cell>
          <cell r="FS323">
            <v>0</v>
          </cell>
          <cell r="FT323">
            <v>1943.7408198399999</v>
          </cell>
          <cell r="FV323">
            <v>1943.7408198399999</v>
          </cell>
          <cell r="FW323" t="str">
            <v>deferred taxes</v>
          </cell>
          <cell r="FX323">
            <v>7</v>
          </cell>
          <cell r="FY323">
            <v>731</v>
          </cell>
          <cell r="FZ323">
            <v>18203</v>
          </cell>
          <cell r="GA323">
            <v>18941</v>
          </cell>
          <cell r="GB323">
            <v>19194.989356584483</v>
          </cell>
          <cell r="GC323">
            <v>-16997.259180159999</v>
          </cell>
          <cell r="GD323">
            <v>-17225.183942467618</v>
          </cell>
          <cell r="GE323">
            <v>-16997.259180159999</v>
          </cell>
          <cell r="GF323">
            <v>0.45347669471544666</v>
          </cell>
          <cell r="GG323">
            <v>2407.3610904884972</v>
          </cell>
          <cell r="GH323">
            <v>0</v>
          </cell>
        </row>
        <row r="324">
          <cell r="A324" t="str">
            <v>Total Taxes</v>
          </cell>
          <cell r="C324">
            <v>0</v>
          </cell>
          <cell r="E324">
            <v>0</v>
          </cell>
          <cell r="G324">
            <v>6731.6253859049775</v>
          </cell>
          <cell r="I324">
            <v>6731.6253859049775</v>
          </cell>
          <cell r="O324">
            <v>194.5</v>
          </cell>
          <cell r="Q324">
            <v>0</v>
          </cell>
          <cell r="S324">
            <v>0</v>
          </cell>
          <cell r="U324">
            <v>0</v>
          </cell>
          <cell r="W324">
            <v>0</v>
          </cell>
          <cell r="X324">
            <v>1732.5</v>
          </cell>
          <cell r="Z324">
            <v>147.77769230769229</v>
          </cell>
          <cell r="AB324">
            <v>0</v>
          </cell>
          <cell r="AD324">
            <v>1879.2776923076924</v>
          </cell>
          <cell r="AF324">
            <v>0</v>
          </cell>
          <cell r="AJ324">
            <v>0</v>
          </cell>
          <cell r="AL324">
            <v>7229</v>
          </cell>
          <cell r="AP324">
            <v>7229</v>
          </cell>
          <cell r="AT324">
            <v>16034.403078212672</v>
          </cell>
          <cell r="AX324">
            <v>16034.403078212672</v>
          </cell>
          <cell r="AZ324" t="str">
            <v>Total Taxes</v>
          </cell>
          <cell r="BC324">
            <v>0</v>
          </cell>
          <cell r="BG324">
            <v>20714.29</v>
          </cell>
          <cell r="BI324">
            <v>20714.29</v>
          </cell>
          <cell r="BM324">
            <v>0</v>
          </cell>
          <cell r="BO324">
            <v>-110</v>
          </cell>
          <cell r="BQ324">
            <v>0</v>
          </cell>
          <cell r="BS324">
            <v>0</v>
          </cell>
          <cell r="BU324">
            <v>0</v>
          </cell>
          <cell r="BW324">
            <v>0</v>
          </cell>
          <cell r="BX324">
            <v>4186.5</v>
          </cell>
          <cell r="BZ324">
            <v>233.947</v>
          </cell>
          <cell r="CB324">
            <v>0</v>
          </cell>
          <cell r="CD324">
            <v>4420.4470000000001</v>
          </cell>
          <cell r="CF324">
            <v>0</v>
          </cell>
          <cell r="CH324">
            <v>0</v>
          </cell>
          <cell r="CJ324">
            <v>0</v>
          </cell>
          <cell r="CL324">
            <v>19761</v>
          </cell>
          <cell r="CN324">
            <v>0</v>
          </cell>
          <cell r="CP324">
            <v>19761</v>
          </cell>
          <cell r="CQ324">
            <v>0</v>
          </cell>
          <cell r="CR324">
            <v>0</v>
          </cell>
          <cell r="CT324">
            <v>44785.737000000001</v>
          </cell>
          <cell r="CU324">
            <v>0</v>
          </cell>
          <cell r="CV324">
            <v>0</v>
          </cell>
          <cell r="CX324">
            <v>44785.737000000001</v>
          </cell>
          <cell r="FC324">
            <v>1040.6279999999999</v>
          </cell>
          <cell r="FD324">
            <v>0</v>
          </cell>
          <cell r="FE324">
            <v>20889.964911710042</v>
          </cell>
          <cell r="FF324">
            <v>21930.592911710042</v>
          </cell>
          <cell r="FG324">
            <v>0</v>
          </cell>
          <cell r="FH324">
            <v>612</v>
          </cell>
          <cell r="FI324">
            <v>0</v>
          </cell>
          <cell r="FJ324">
            <v>0</v>
          </cell>
          <cell r="FK324">
            <v>4582.5</v>
          </cell>
          <cell r="FL324">
            <v>398</v>
          </cell>
          <cell r="FM324">
            <v>0</v>
          </cell>
          <cell r="FN324">
            <v>4980.5</v>
          </cell>
          <cell r="FO324">
            <v>0</v>
          </cell>
          <cell r="FP324">
            <v>20711</v>
          </cell>
          <cell r="FQ324">
            <v>0</v>
          </cell>
          <cell r="FR324">
            <v>20711</v>
          </cell>
          <cell r="FS324">
            <v>0</v>
          </cell>
          <cell r="FT324">
            <v>48234.092911710046</v>
          </cell>
          <cell r="FU324">
            <v>0</v>
          </cell>
          <cell r="FV324">
            <v>48234.092911710046</v>
          </cell>
          <cell r="FW324" t="str">
            <v>Total Taxes</v>
          </cell>
          <cell r="FX324">
            <v>4980.5</v>
          </cell>
          <cell r="FY324">
            <v>20711</v>
          </cell>
          <cell r="FZ324">
            <v>18203</v>
          </cell>
          <cell r="GA324">
            <v>43894.5</v>
          </cell>
          <cell r="GB324">
            <v>52229.220466626575</v>
          </cell>
          <cell r="GC324">
            <v>4339.5929117100459</v>
          </cell>
          <cell r="GD324">
            <v>4499.5593761304517</v>
          </cell>
          <cell r="GE324">
            <v>4339.5929117100459</v>
          </cell>
          <cell r="GF324">
            <v>3.008162678487849</v>
          </cell>
          <cell r="GG324">
            <v>43398.803937654775</v>
          </cell>
          <cell r="GH324">
            <v>0</v>
          </cell>
        </row>
        <row r="325">
          <cell r="AD325">
            <v>0</v>
          </cell>
          <cell r="AT325">
            <v>0</v>
          </cell>
          <cell r="CD325">
            <v>0</v>
          </cell>
          <cell r="CQ325">
            <v>0</v>
          </cell>
          <cell r="CT325">
            <v>0</v>
          </cell>
          <cell r="CU325">
            <v>0</v>
          </cell>
          <cell r="FN325">
            <v>0</v>
          </cell>
          <cell r="FS325">
            <v>0</v>
          </cell>
          <cell r="FX325">
            <v>0</v>
          </cell>
          <cell r="FY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 t="e">
            <v>#DIV/0!</v>
          </cell>
          <cell r="GH325">
            <v>0</v>
          </cell>
        </row>
        <row r="326">
          <cell r="A326" t="str">
            <v xml:space="preserve">MIN.INT.IN P.RESULTS </v>
          </cell>
          <cell r="I326">
            <v>0</v>
          </cell>
          <cell r="O326">
            <v>-20</v>
          </cell>
          <cell r="U326">
            <v>0</v>
          </cell>
          <cell r="AB326">
            <v>71</v>
          </cell>
          <cell r="AD326">
            <v>71</v>
          </cell>
          <cell r="AH326">
            <v>0</v>
          </cell>
          <cell r="AJ326">
            <v>0</v>
          </cell>
          <cell r="AL326">
            <v>0</v>
          </cell>
          <cell r="AN326">
            <v>3502</v>
          </cell>
          <cell r="AP326">
            <v>3502</v>
          </cell>
          <cell r="AT326">
            <v>3553</v>
          </cell>
          <cell r="AV326">
            <v>10596</v>
          </cell>
          <cell r="AX326">
            <v>14149</v>
          </cell>
          <cell r="AZ326" t="str">
            <v xml:space="preserve">MIN.INT.IN P.RESULTS </v>
          </cell>
          <cell r="BI326">
            <v>0</v>
          </cell>
          <cell r="BO326">
            <v>-85.5</v>
          </cell>
          <cell r="BU326">
            <v>0</v>
          </cell>
          <cell r="CB326">
            <v>185</v>
          </cell>
          <cell r="CD326">
            <v>185</v>
          </cell>
          <cell r="CH326">
            <v>0</v>
          </cell>
          <cell r="CJ326">
            <v>0</v>
          </cell>
          <cell r="CL326">
            <v>0</v>
          </cell>
          <cell r="CN326">
            <v>10867</v>
          </cell>
          <cell r="CP326">
            <v>10867</v>
          </cell>
          <cell r="CQ326">
            <v>0</v>
          </cell>
          <cell r="CT326">
            <v>10966.5</v>
          </cell>
          <cell r="CU326">
            <v>0</v>
          </cell>
          <cell r="CV326">
            <v>18799</v>
          </cell>
          <cell r="CX326">
            <v>29765.5</v>
          </cell>
          <cell r="FH326">
            <v>-84</v>
          </cell>
          <cell r="FM326">
            <v>235</v>
          </cell>
          <cell r="FN326">
            <v>235</v>
          </cell>
          <cell r="FO326">
            <v>0</v>
          </cell>
          <cell r="FP326">
            <v>0</v>
          </cell>
          <cell r="FQ326">
            <v>11813</v>
          </cell>
          <cell r="FR326">
            <v>11813</v>
          </cell>
          <cell r="FS326">
            <v>0</v>
          </cell>
          <cell r="FT326">
            <v>11964</v>
          </cell>
          <cell r="FU326">
            <v>27632.611900000007</v>
          </cell>
          <cell r="FV326">
            <v>39596.611900000004</v>
          </cell>
          <cell r="FW326" t="str">
            <v xml:space="preserve">MIN.INT.IN P.RESULTS </v>
          </cell>
          <cell r="FX326">
            <v>235</v>
          </cell>
          <cell r="FY326">
            <v>11813</v>
          </cell>
          <cell r="FZ326">
            <v>27674.913100000009</v>
          </cell>
          <cell r="GA326">
            <v>39722.913100000005</v>
          </cell>
          <cell r="GB326">
            <v>40255.577539043894</v>
          </cell>
          <cell r="GC326">
            <v>-126.3012000000017</v>
          </cell>
          <cell r="GD326">
            <v>-127.99483605532343</v>
          </cell>
          <cell r="GE326">
            <v>-126.3012000000017</v>
          </cell>
          <cell r="GF326">
            <v>2.7985449077673334</v>
          </cell>
          <cell r="GG326">
            <v>38553.507049408297</v>
          </cell>
          <cell r="GH326">
            <v>0</v>
          </cell>
        </row>
        <row r="327">
          <cell r="A327" t="str">
            <v>PROVISION for losses on other investments</v>
          </cell>
          <cell r="E327">
            <v>0</v>
          </cell>
          <cell r="G327">
            <v>0</v>
          </cell>
          <cell r="I327">
            <v>0</v>
          </cell>
          <cell r="M327">
            <v>0</v>
          </cell>
          <cell r="AT327">
            <v>0</v>
          </cell>
          <cell r="AX327">
            <v>0</v>
          </cell>
          <cell r="AZ327" t="str">
            <v>PROVISION for losses on other investments</v>
          </cell>
          <cell r="BG327">
            <v>0</v>
          </cell>
          <cell r="BI327">
            <v>0</v>
          </cell>
          <cell r="CD327">
            <v>0</v>
          </cell>
          <cell r="CQ327">
            <v>0</v>
          </cell>
          <cell r="CT327">
            <v>0</v>
          </cell>
          <cell r="CU327">
            <v>0</v>
          </cell>
          <cell r="CX327">
            <v>0</v>
          </cell>
          <cell r="FG327">
            <v>0</v>
          </cell>
          <cell r="FS327">
            <v>0</v>
          </cell>
          <cell r="FT327">
            <v>0</v>
          </cell>
          <cell r="FV327">
            <v>0</v>
          </cell>
          <cell r="FW327" t="str">
            <v>PROVISION for losses on other investments</v>
          </cell>
          <cell r="FX327">
            <v>0</v>
          </cell>
          <cell r="FY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 t="e">
            <v>#DIV/0!</v>
          </cell>
          <cell r="GG327">
            <v>0</v>
          </cell>
          <cell r="GH327">
            <v>0</v>
          </cell>
        </row>
        <row r="328">
          <cell r="A328" t="str">
            <v>EQUITY profit</v>
          </cell>
          <cell r="C328">
            <v>-14585.843999999999</v>
          </cell>
          <cell r="G328">
            <v>-4394.7905096153845</v>
          </cell>
          <cell r="I328">
            <v>-18980.634509615382</v>
          </cell>
          <cell r="M328">
            <v>0</v>
          </cell>
          <cell r="Q328">
            <v>916.93718461538447</v>
          </cell>
          <cell r="U328">
            <v>916.93718461538447</v>
          </cell>
          <cell r="W328">
            <v>-598</v>
          </cell>
          <cell r="X328">
            <v>253</v>
          </cell>
          <cell r="AB328">
            <v>165</v>
          </cell>
          <cell r="AD328">
            <v>736.93718461538447</v>
          </cell>
          <cell r="AF328">
            <v>44.587999999999994</v>
          </cell>
          <cell r="AH328">
            <v>-7257</v>
          </cell>
          <cell r="AJ328">
            <v>-7212.4120000000003</v>
          </cell>
          <cell r="AL328">
            <v>0</v>
          </cell>
          <cell r="AN328">
            <v>7212.4120000000003</v>
          </cell>
          <cell r="AP328">
            <v>0</v>
          </cell>
          <cell r="AT328">
            <v>-18243.697324999997</v>
          </cell>
          <cell r="AV328">
            <v>23915.480509615383</v>
          </cell>
          <cell r="AX328">
            <v>5671.7831846153858</v>
          </cell>
          <cell r="AZ328" t="str">
            <v>EQUITY profit</v>
          </cell>
          <cell r="BC328">
            <v>-21103.220999999998</v>
          </cell>
          <cell r="BE328">
            <v>0</v>
          </cell>
          <cell r="BG328">
            <v>7606.4459999999999</v>
          </cell>
          <cell r="BI328">
            <v>-13496.774999999998</v>
          </cell>
          <cell r="BQ328">
            <v>6114.8050000000003</v>
          </cell>
          <cell r="BS328">
            <v>571</v>
          </cell>
          <cell r="BU328">
            <v>6685.8050000000003</v>
          </cell>
          <cell r="BW328">
            <v>-5272.5</v>
          </cell>
          <cell r="BX328">
            <v>1194</v>
          </cell>
          <cell r="CB328">
            <v>436</v>
          </cell>
          <cell r="CD328">
            <v>3043.3050000000003</v>
          </cell>
          <cell r="CF328">
            <v>103.188</v>
          </cell>
          <cell r="CH328">
            <v>-22520.205999999998</v>
          </cell>
          <cell r="CJ328">
            <v>-22417.018</v>
          </cell>
          <cell r="CN328">
            <v>22417.205999999998</v>
          </cell>
          <cell r="CP328">
            <v>0.18799999999828287</v>
          </cell>
          <cell r="CQ328">
            <v>0</v>
          </cell>
          <cell r="CR328">
            <v>0</v>
          </cell>
          <cell r="CT328">
            <v>-10453.281999999999</v>
          </cell>
          <cell r="CU328">
            <v>0</v>
          </cell>
          <cell r="CV328">
            <v>43266.383999999998</v>
          </cell>
          <cell r="CX328">
            <v>32813.101999999999</v>
          </cell>
          <cell r="FC328">
            <v>-36973.22</v>
          </cell>
          <cell r="FD328">
            <v>0</v>
          </cell>
          <cell r="FE328">
            <v>224.10099999999937</v>
          </cell>
          <cell r="FF328">
            <v>-36749.118999999992</v>
          </cell>
          <cell r="FG328">
            <v>0</v>
          </cell>
          <cell r="FI328">
            <v>5559.44</v>
          </cell>
          <cell r="FJ328">
            <v>-4409</v>
          </cell>
          <cell r="FK328">
            <v>3062</v>
          </cell>
          <cell r="FM328">
            <v>546</v>
          </cell>
          <cell r="FN328">
            <v>4758.4399999999996</v>
          </cell>
          <cell r="FO328">
            <v>-24283.595218999999</v>
          </cell>
          <cell r="FP328">
            <v>0</v>
          </cell>
          <cell r="FQ328">
            <v>24283.595218999999</v>
          </cell>
          <cell r="FR328">
            <v>0</v>
          </cell>
          <cell r="FS328">
            <v>0</v>
          </cell>
          <cell r="FT328">
            <v>-31990.678999999993</v>
          </cell>
          <cell r="FU328">
            <v>62028.164600000004</v>
          </cell>
          <cell r="FV328">
            <v>30037.485600000011</v>
          </cell>
          <cell r="FW328" t="str">
            <v>EQUITY profit</v>
          </cell>
          <cell r="FX328">
            <v>4758.4399999999996</v>
          </cell>
          <cell r="FY328">
            <v>0</v>
          </cell>
          <cell r="GA328">
            <v>4758.4399999999996</v>
          </cell>
          <cell r="GB328">
            <v>4822.2483054720369</v>
          </cell>
          <cell r="GC328">
            <v>25279.045600000012</v>
          </cell>
          <cell r="GD328">
            <v>25618.024984774514</v>
          </cell>
          <cell r="GE328">
            <v>25279.045600000012</v>
          </cell>
          <cell r="GF328">
            <v>5.2959509597398178</v>
          </cell>
          <cell r="GG328">
            <v>31858.839444541212</v>
          </cell>
          <cell r="GH328">
            <v>0</v>
          </cell>
        </row>
        <row r="329">
          <cell r="A329" t="str">
            <v>profit FOR THE PERIOD</v>
          </cell>
          <cell r="C329">
            <v>-19834.165000000001</v>
          </cell>
          <cell r="E329">
            <v>-900.26299999999992</v>
          </cell>
          <cell r="G329">
            <v>3596.6195138175572</v>
          </cell>
          <cell r="I329">
            <v>-17137.808486182439</v>
          </cell>
          <cell r="M329">
            <v>-243.03250961538447</v>
          </cell>
          <cell r="O329">
            <v>67.5</v>
          </cell>
          <cell r="Q329">
            <v>-26021.178815384614</v>
          </cell>
          <cell r="S329">
            <v>202.167</v>
          </cell>
          <cell r="U329">
            <v>-25819.01181538462</v>
          </cell>
          <cell r="W329">
            <v>2415</v>
          </cell>
          <cell r="X329">
            <v>-2414.5</v>
          </cell>
          <cell r="Z329">
            <v>-236.24830769230772</v>
          </cell>
          <cell r="AB329">
            <v>236</v>
          </cell>
          <cell r="AD329">
            <v>-25819.760123076943</v>
          </cell>
          <cell r="AF329">
            <v>20.888999999999996</v>
          </cell>
          <cell r="AH329">
            <v>-7257</v>
          </cell>
          <cell r="AJ329">
            <v>-7236.1109999999999</v>
          </cell>
          <cell r="AL329">
            <v>-10759.302999999996</v>
          </cell>
          <cell r="AN329">
            <v>10759</v>
          </cell>
          <cell r="AP329">
            <v>-7236.413999999997</v>
          </cell>
          <cell r="AR329">
            <v>-1446.8339999999998</v>
          </cell>
          <cell r="AT329">
            <v>-51816.349118874787</v>
          </cell>
          <cell r="AV329">
            <v>34678.532509615383</v>
          </cell>
          <cell r="AX329">
            <v>-17137.81660925936</v>
          </cell>
          <cell r="AZ329" t="str">
            <v>profit FOR THE PERIOD</v>
          </cell>
          <cell r="BC329">
            <v>-32007.190129999995</v>
          </cell>
          <cell r="BE329">
            <v>-6478.8509999999997</v>
          </cell>
          <cell r="BG329">
            <v>15719.503536415281</v>
          </cell>
          <cell r="BI329">
            <v>-22766.537593584719</v>
          </cell>
          <cell r="BM329">
            <v>-1033.9669999999996</v>
          </cell>
          <cell r="BO329">
            <v>-2343.7750000000001</v>
          </cell>
          <cell r="BQ329">
            <v>-43468.535000000011</v>
          </cell>
          <cell r="BS329">
            <v>0</v>
          </cell>
          <cell r="BU329">
            <v>-43468.535000000011</v>
          </cell>
          <cell r="BW329">
            <v>9326.5</v>
          </cell>
          <cell r="BX329">
            <v>-9326.5</v>
          </cell>
          <cell r="BZ329">
            <v>-615.11900000000117</v>
          </cell>
          <cell r="CB329">
            <v>621</v>
          </cell>
          <cell r="CD329">
            <v>-43462.65400000001</v>
          </cell>
          <cell r="CF329">
            <v>234.655</v>
          </cell>
          <cell r="CH329">
            <v>-22520.205999999998</v>
          </cell>
          <cell r="CJ329">
            <v>-22285.550999999999</v>
          </cell>
          <cell r="CL329">
            <v>-33387</v>
          </cell>
          <cell r="CN329">
            <v>33387.205999999998</v>
          </cell>
          <cell r="CP329">
            <v>-22285.344999999998</v>
          </cell>
          <cell r="CQ329">
            <v>0</v>
          </cell>
          <cell r="CR329">
            <v>6482.66</v>
          </cell>
          <cell r="CT329">
            <v>-85409.800593584718</v>
          </cell>
          <cell r="CU329">
            <v>0.18200000000069849</v>
          </cell>
          <cell r="CV329">
            <v>62647.542000000009</v>
          </cell>
          <cell r="CX329">
            <v>-22762.258593584687</v>
          </cell>
          <cell r="FC329">
            <v>-62336.001999999993</v>
          </cell>
          <cell r="FD329">
            <v>-1023.9667266</v>
          </cell>
          <cell r="FE329">
            <v>22649.880226255285</v>
          </cell>
          <cell r="FF329">
            <v>-40710.088500344704</v>
          </cell>
          <cell r="FG329">
            <v>-1009.8980000000006</v>
          </cell>
          <cell r="FH329">
            <v>-603</v>
          </cell>
          <cell r="FI329">
            <v>-64587.78099999993</v>
          </cell>
          <cell r="FJ329">
            <v>7024</v>
          </cell>
          <cell r="FK329">
            <v>-7024</v>
          </cell>
          <cell r="FL329">
            <v>-780.8139999999994</v>
          </cell>
          <cell r="FM329">
            <v>781</v>
          </cell>
          <cell r="FN329">
            <v>-64587.595000000016</v>
          </cell>
          <cell r="FO329">
            <v>-24264.115218999999</v>
          </cell>
          <cell r="FP329">
            <v>-36291.262000000002</v>
          </cell>
          <cell r="FQ329">
            <v>36290.595218999995</v>
          </cell>
          <cell r="FR329">
            <v>-24264.782000000007</v>
          </cell>
          <cell r="FS329">
            <v>141.00399999999991</v>
          </cell>
          <cell r="FT329">
            <v>-131034.35950034461</v>
          </cell>
          <cell r="FU329">
            <v>90324.954500000007</v>
          </cell>
          <cell r="FV329">
            <v>-40709.405000344588</v>
          </cell>
          <cell r="FW329" t="str">
            <v>profit FOR THE PERIOD</v>
          </cell>
          <cell r="FX329">
            <v>-64587.595000000016</v>
          </cell>
          <cell r="FY329">
            <v>-24264.782000000007</v>
          </cell>
          <cell r="FZ329">
            <v>45877.476255000001</v>
          </cell>
          <cell r="GA329">
            <v>-42974.900744999934</v>
          </cell>
          <cell r="GB329">
            <v>-43551.172715302695</v>
          </cell>
          <cell r="GC329">
            <v>2265.4957446553053</v>
          </cell>
          <cell r="GD329">
            <v>2295.8749118867022</v>
          </cell>
          <cell r="GE329">
            <v>2265.4957446553453</v>
          </cell>
          <cell r="GF329">
            <v>2.3754137372639277</v>
          </cell>
          <cell r="GG329">
            <v>-23267.573073637159</v>
          </cell>
          <cell r="GH329">
            <v>0</v>
          </cell>
        </row>
        <row r="330">
          <cell r="A330" t="str">
            <v>DIVIDEND</v>
          </cell>
          <cell r="E330">
            <v>0</v>
          </cell>
          <cell r="G330">
            <v>0</v>
          </cell>
          <cell r="I330">
            <v>0</v>
          </cell>
          <cell r="O330">
            <v>0</v>
          </cell>
          <cell r="Q330">
            <v>0</v>
          </cell>
          <cell r="S330">
            <v>0</v>
          </cell>
          <cell r="U330">
            <v>0</v>
          </cell>
          <cell r="AD330">
            <v>0</v>
          </cell>
          <cell r="AH330">
            <v>4927.4849999999997</v>
          </cell>
          <cell r="AJ330">
            <v>4927.4849999999997</v>
          </cell>
          <cell r="AL330">
            <v>7305.3890000000001</v>
          </cell>
          <cell r="AN330">
            <v>-7305.3890000000001</v>
          </cell>
          <cell r="AP330">
            <v>4927.4849999999997</v>
          </cell>
          <cell r="AR330">
            <v>0</v>
          </cell>
          <cell r="AT330">
            <v>4927.4849999999997</v>
          </cell>
          <cell r="AV330">
            <v>-4927.4849999999997</v>
          </cell>
          <cell r="AX330">
            <v>0</v>
          </cell>
          <cell r="AZ330" t="str">
            <v>DIVIDEND</v>
          </cell>
          <cell r="BC330">
            <v>0</v>
          </cell>
          <cell r="BE330">
            <v>0</v>
          </cell>
          <cell r="BG330">
            <v>0</v>
          </cell>
          <cell r="BI330">
            <v>0</v>
          </cell>
          <cell r="BO330">
            <v>0</v>
          </cell>
          <cell r="BQ330">
            <v>0</v>
          </cell>
          <cell r="BS330">
            <v>0</v>
          </cell>
          <cell r="BU330">
            <v>0</v>
          </cell>
          <cell r="CB330">
            <v>0</v>
          </cell>
          <cell r="CD330">
            <v>0</v>
          </cell>
          <cell r="CH330">
            <v>20572</v>
          </cell>
          <cell r="CJ330">
            <v>20572</v>
          </cell>
          <cell r="CL330">
            <v>30500</v>
          </cell>
          <cell r="CN330">
            <v>-30500</v>
          </cell>
          <cell r="CP330">
            <v>20572</v>
          </cell>
          <cell r="CQ330">
            <v>0</v>
          </cell>
          <cell r="CR330">
            <v>0</v>
          </cell>
          <cell r="CT330">
            <v>20572</v>
          </cell>
          <cell r="CU330">
            <v>0</v>
          </cell>
          <cell r="CV330">
            <v>-20572</v>
          </cell>
          <cell r="CX330">
            <v>0</v>
          </cell>
          <cell r="FC330">
            <v>0</v>
          </cell>
          <cell r="FE330">
            <v>0</v>
          </cell>
          <cell r="FO330">
            <v>20572</v>
          </cell>
          <cell r="FP330">
            <v>30500</v>
          </cell>
          <cell r="FQ330">
            <v>-30500</v>
          </cell>
          <cell r="FR330">
            <v>20572</v>
          </cell>
          <cell r="FS330">
            <v>0</v>
          </cell>
          <cell r="FT330">
            <v>20572</v>
          </cell>
          <cell r="FU330">
            <v>-20572</v>
          </cell>
          <cell r="FV330">
            <v>0</v>
          </cell>
          <cell r="FW330" t="str">
            <v>DIVIDEND</v>
          </cell>
          <cell r="FX330">
            <v>0</v>
          </cell>
          <cell r="FY330">
            <v>20572</v>
          </cell>
          <cell r="GA330">
            <v>20572</v>
          </cell>
          <cell r="GB330">
            <v>20847.860252555623</v>
          </cell>
          <cell r="GC330">
            <v>0</v>
          </cell>
          <cell r="GD330">
            <v>0</v>
          </cell>
          <cell r="GE330">
            <v>-20572</v>
          </cell>
          <cell r="GF330" t="e">
            <v>#DIV/0!</v>
          </cell>
          <cell r="GG330">
            <v>105316.38551992163</v>
          </cell>
          <cell r="GH330">
            <v>0</v>
          </cell>
        </row>
        <row r="331">
          <cell r="A331" t="str">
            <v>profit AT BEG.OF PERIOD</v>
          </cell>
          <cell r="C331">
            <v>-4484.8019999999997</v>
          </cell>
          <cell r="E331">
            <v>-17308.024000000001</v>
          </cell>
          <cell r="G331">
            <v>0</v>
          </cell>
          <cell r="I331">
            <v>-21792.826000000001</v>
          </cell>
          <cell r="O331">
            <v>-1047</v>
          </cell>
          <cell r="Q331">
            <v>-48335</v>
          </cell>
          <cell r="U331">
            <v>-48335</v>
          </cell>
          <cell r="W331">
            <v>-1982</v>
          </cell>
          <cell r="X331">
            <v>1982</v>
          </cell>
          <cell r="Z331">
            <v>-171</v>
          </cell>
          <cell r="AB331">
            <v>171</v>
          </cell>
          <cell r="AD331">
            <v>-48335</v>
          </cell>
          <cell r="AF331">
            <v>-8383.8230000000003</v>
          </cell>
          <cell r="AH331">
            <v>0</v>
          </cell>
          <cell r="AJ331">
            <v>-8383.8230000000003</v>
          </cell>
          <cell r="AL331">
            <v>-12707</v>
          </cell>
          <cell r="AN331">
            <v>12707</v>
          </cell>
          <cell r="AP331">
            <v>-8383.8230000000003</v>
          </cell>
          <cell r="AR331">
            <v>355.00665158371038</v>
          </cell>
          <cell r="AT331">
            <v>-79203.642348416295</v>
          </cell>
          <cell r="AV331">
            <v>57410.816348416294</v>
          </cell>
          <cell r="AX331">
            <v>-21792.826000000001</v>
          </cell>
          <cell r="AZ331" t="str">
            <v>profit AT BEG.OF PERIOD</v>
          </cell>
          <cell r="BC331">
            <v>34143.971000000005</v>
          </cell>
          <cell r="BE331">
            <v>-60928.79</v>
          </cell>
          <cell r="BI331">
            <v>-26784.818999999996</v>
          </cell>
          <cell r="BO331">
            <v>-3193</v>
          </cell>
          <cell r="BQ331">
            <v>-142662</v>
          </cell>
          <cell r="BS331">
            <v>0</v>
          </cell>
          <cell r="BU331">
            <v>-142662</v>
          </cell>
          <cell r="BW331">
            <v>-25785</v>
          </cell>
          <cell r="BX331">
            <v>25785</v>
          </cell>
          <cell r="BZ331">
            <v>-147</v>
          </cell>
          <cell r="CB331">
            <v>147</v>
          </cell>
          <cell r="CD331">
            <v>-142662</v>
          </cell>
          <cell r="CF331">
            <v>-4038.6370000000002</v>
          </cell>
          <cell r="CH331">
            <v>0</v>
          </cell>
          <cell r="CJ331">
            <v>-4038.6370000000002</v>
          </cell>
          <cell r="CL331">
            <v>-7289</v>
          </cell>
          <cell r="CN331">
            <v>7289</v>
          </cell>
          <cell r="CP331">
            <v>-4038.6370000000002</v>
          </cell>
          <cell r="CQ331">
            <v>0</v>
          </cell>
          <cell r="CR331">
            <v>2845.42</v>
          </cell>
          <cell r="CT331">
            <v>-173833.03599999996</v>
          </cell>
          <cell r="CU331">
            <v>0</v>
          </cell>
          <cell r="CV331">
            <v>147048.217</v>
          </cell>
          <cell r="CX331">
            <v>-26784.818999999959</v>
          </cell>
          <cell r="FC331">
            <v>-32416.619000000006</v>
          </cell>
          <cell r="FD331">
            <v>-66383.893745399997</v>
          </cell>
          <cell r="FE331">
            <v>-214</v>
          </cell>
          <cell r="FF331">
            <v>-99014.512745400003</v>
          </cell>
          <cell r="FH331">
            <v>-4184</v>
          </cell>
          <cell r="FI331">
            <v>-196454.8</v>
          </cell>
          <cell r="FJ331">
            <v>-6854</v>
          </cell>
          <cell r="FK331">
            <v>6854</v>
          </cell>
          <cell r="FL331">
            <v>-623</v>
          </cell>
          <cell r="FM331">
            <v>623</v>
          </cell>
          <cell r="FN331">
            <v>-196454.8</v>
          </cell>
          <cell r="FO331">
            <v>-41473.955999999998</v>
          </cell>
          <cell r="FP331">
            <v>-62401</v>
          </cell>
          <cell r="FQ331">
            <v>62401</v>
          </cell>
          <cell r="FR331">
            <v>-41473.955999999998</v>
          </cell>
          <cell r="FS331">
            <v>3004.0590000000002</v>
          </cell>
          <cell r="FT331">
            <v>-338123.2097454</v>
          </cell>
          <cell r="FU331">
            <v>239108.69699999999</v>
          </cell>
          <cell r="FV331">
            <v>-99014.512745400018</v>
          </cell>
          <cell r="FW331" t="str">
            <v>profit AT BEG.OF PERIOD</v>
          </cell>
          <cell r="FX331">
            <v>-196454.8</v>
          </cell>
          <cell r="FY331">
            <v>-41473.955999999998</v>
          </cell>
          <cell r="GA331">
            <v>-237928.75599999999</v>
          </cell>
          <cell r="GB331">
            <v>-241119.26186818996</v>
          </cell>
          <cell r="GC331">
            <v>-99014.512745400018</v>
          </cell>
          <cell r="GD331">
            <v>-100342.24794336899</v>
          </cell>
          <cell r="GE331">
            <v>138914.24325459998</v>
          </cell>
          <cell r="GF331">
            <v>4.5434452945845578</v>
          </cell>
          <cell r="GG331">
            <v>-181066.42999538328</v>
          </cell>
          <cell r="GH331">
            <v>0</v>
          </cell>
        </row>
        <row r="332">
          <cell r="A332" t="str">
            <v>Discontinued operation</v>
          </cell>
          <cell r="FZ332">
            <v>-45877.913100000005</v>
          </cell>
          <cell r="GA332">
            <v>-45877.913100000005</v>
          </cell>
          <cell r="GB332">
            <v>-46493.113017095609</v>
          </cell>
          <cell r="GC332">
            <v>-42974.900744999934</v>
          </cell>
          <cell r="GD332">
            <v>-43551.172715302695</v>
          </cell>
        </row>
        <row r="333">
          <cell r="A333" t="str">
            <v>(PROF)LOSS AT END OF PERIOD</v>
          </cell>
          <cell r="B333">
            <v>0</v>
          </cell>
          <cell r="C333">
            <v>-24318.967000000001</v>
          </cell>
          <cell r="D333">
            <v>0</v>
          </cell>
          <cell r="E333">
            <v>-18208.287</v>
          </cell>
          <cell r="F333">
            <v>0</v>
          </cell>
          <cell r="G333">
            <v>3596.6195138175572</v>
          </cell>
          <cell r="H333">
            <v>0</v>
          </cell>
          <cell r="I333">
            <v>-38930.63448618244</v>
          </cell>
          <cell r="J333">
            <v>0</v>
          </cell>
          <cell r="K333">
            <v>0</v>
          </cell>
          <cell r="L333">
            <v>0</v>
          </cell>
          <cell r="M333">
            <v>-243.03250961538447</v>
          </cell>
          <cell r="N333">
            <v>0</v>
          </cell>
          <cell r="O333">
            <v>-979.5</v>
          </cell>
          <cell r="P333">
            <v>0</v>
          </cell>
          <cell r="Q333">
            <v>-74356.178815384614</v>
          </cell>
          <cell r="R333">
            <v>0</v>
          </cell>
          <cell r="S333">
            <v>202.167</v>
          </cell>
          <cell r="T333">
            <v>0</v>
          </cell>
          <cell r="U333">
            <v>-74154.011815384612</v>
          </cell>
          <cell r="V333">
            <v>0</v>
          </cell>
          <cell r="W333">
            <v>433</v>
          </cell>
          <cell r="X333">
            <v>-432.5</v>
          </cell>
          <cell r="Y333">
            <v>0</v>
          </cell>
          <cell r="Z333">
            <v>-407.24830769230772</v>
          </cell>
          <cell r="AA333">
            <v>0</v>
          </cell>
          <cell r="AB333">
            <v>407</v>
          </cell>
          <cell r="AC333">
            <v>0</v>
          </cell>
          <cell r="AD333">
            <v>-74154.760123076936</v>
          </cell>
          <cell r="AE333">
            <v>0</v>
          </cell>
          <cell r="AF333">
            <v>-8362.9340000000011</v>
          </cell>
          <cell r="AG333">
            <v>0</v>
          </cell>
          <cell r="AH333">
            <v>-2329.5149999999999</v>
          </cell>
          <cell r="AI333">
            <v>0</v>
          </cell>
          <cell r="AJ333">
            <v>-10692.449000000001</v>
          </cell>
          <cell r="AK333">
            <v>0</v>
          </cell>
          <cell r="AL333">
            <v>-16160.913999999997</v>
          </cell>
          <cell r="AM333">
            <v>0</v>
          </cell>
          <cell r="AN333">
            <v>16160.611000000001</v>
          </cell>
          <cell r="AO333">
            <v>0</v>
          </cell>
          <cell r="AP333">
            <v>-10692.751999999997</v>
          </cell>
          <cell r="AQ333">
            <v>0</v>
          </cell>
          <cell r="AR333">
            <v>-1091.8273484162894</v>
          </cell>
          <cell r="AS333">
            <v>0</v>
          </cell>
          <cell r="AT333">
            <v>-126092.50646729108</v>
          </cell>
          <cell r="AU333">
            <v>0</v>
          </cell>
          <cell r="AV333">
            <v>87161.863858031677</v>
          </cell>
          <cell r="AW333">
            <v>0</v>
          </cell>
          <cell r="AX333">
            <v>-38930.642609259361</v>
          </cell>
          <cell r="AZ333">
            <v>0</v>
          </cell>
          <cell r="BA333">
            <v>0</v>
          </cell>
          <cell r="BB333">
            <v>0</v>
          </cell>
          <cell r="BC333">
            <v>2136.7808700000096</v>
          </cell>
          <cell r="BD333">
            <v>0</v>
          </cell>
          <cell r="BE333">
            <v>-67407.641000000003</v>
          </cell>
          <cell r="BF333">
            <v>0</v>
          </cell>
          <cell r="BG333">
            <v>15719.503536415281</v>
          </cell>
          <cell r="BH333">
            <v>0</v>
          </cell>
          <cell r="BI333">
            <v>-49551.356593584715</v>
          </cell>
          <cell r="BJ333">
            <v>0</v>
          </cell>
          <cell r="BK333">
            <v>0</v>
          </cell>
          <cell r="BL333">
            <v>0</v>
          </cell>
          <cell r="BM333">
            <v>-1033.9669999999996</v>
          </cell>
          <cell r="BN333">
            <v>0</v>
          </cell>
          <cell r="BO333">
            <v>-5536.7749999999996</v>
          </cell>
          <cell r="BP333">
            <v>0</v>
          </cell>
          <cell r="BQ333">
            <v>-186130.535</v>
          </cell>
          <cell r="BR333">
            <v>0</v>
          </cell>
          <cell r="BS333">
            <v>0</v>
          </cell>
          <cell r="BT333">
            <v>0</v>
          </cell>
          <cell r="BU333">
            <v>-186130.535</v>
          </cell>
          <cell r="BV333">
            <v>0</v>
          </cell>
          <cell r="BW333">
            <v>-16458.5</v>
          </cell>
          <cell r="BX333">
            <v>16458.5</v>
          </cell>
          <cell r="BY333">
            <v>0</v>
          </cell>
          <cell r="BZ333">
            <v>-762.11900000000117</v>
          </cell>
          <cell r="CA333">
            <v>0</v>
          </cell>
          <cell r="CB333">
            <v>768</v>
          </cell>
          <cell r="CC333">
            <v>0</v>
          </cell>
          <cell r="CD333">
            <v>-186124.65400000001</v>
          </cell>
          <cell r="CE333">
            <v>0</v>
          </cell>
          <cell r="CF333">
            <v>-3803.982</v>
          </cell>
          <cell r="CG333">
            <v>0</v>
          </cell>
          <cell r="CH333">
            <v>-1948.2059999999983</v>
          </cell>
          <cell r="CI333">
            <v>0</v>
          </cell>
          <cell r="CJ333">
            <v>-5752.1879999999983</v>
          </cell>
          <cell r="CK333">
            <v>0</v>
          </cell>
          <cell r="CL333">
            <v>-10176</v>
          </cell>
          <cell r="CM333">
            <v>0</v>
          </cell>
          <cell r="CN333">
            <v>10176.205999999998</v>
          </cell>
          <cell r="CO333">
            <v>0</v>
          </cell>
          <cell r="CP333">
            <v>-5751.9819999999963</v>
          </cell>
          <cell r="CQ333">
            <v>0</v>
          </cell>
          <cell r="CR333">
            <v>9328.08</v>
          </cell>
          <cell r="CS333">
            <v>0</v>
          </cell>
          <cell r="CT333">
            <v>-238670.83659358468</v>
          </cell>
          <cell r="CU333">
            <v>0.18200000000069849</v>
          </cell>
          <cell r="CV333">
            <v>189123.75900000002</v>
          </cell>
          <cell r="CW333">
            <v>0</v>
          </cell>
          <cell r="CX333">
            <v>-49547.077593584647</v>
          </cell>
          <cell r="FC333">
            <v>-94752.620999999999</v>
          </cell>
          <cell r="FD333">
            <v>-67407.860472</v>
          </cell>
          <cell r="FE333">
            <v>22435.880226255285</v>
          </cell>
          <cell r="FF333">
            <v>-139724.60124574471</v>
          </cell>
          <cell r="FG333">
            <v>-1009.8980000000006</v>
          </cell>
          <cell r="FH333">
            <v>-4787</v>
          </cell>
          <cell r="FI333">
            <v>-261042.58099999992</v>
          </cell>
          <cell r="FJ333">
            <v>170</v>
          </cell>
          <cell r="FK333">
            <v>-170</v>
          </cell>
          <cell r="FL333">
            <v>-1403.8139999999994</v>
          </cell>
          <cell r="FM333">
            <v>1404</v>
          </cell>
          <cell r="FN333">
            <v>-261042.39500000002</v>
          </cell>
          <cell r="FO333">
            <v>-45166.071219000005</v>
          </cell>
          <cell r="FP333">
            <v>-68192.262000000002</v>
          </cell>
          <cell r="FQ333">
            <v>68191.595218999995</v>
          </cell>
          <cell r="FR333">
            <v>-45166.738000000012</v>
          </cell>
          <cell r="FS333">
            <v>3145.0630000000001</v>
          </cell>
          <cell r="FT333">
            <v>-448585.56924574461</v>
          </cell>
          <cell r="FU333">
            <v>308861.65149999998</v>
          </cell>
          <cell r="FV333">
            <v>-139723.91774574461</v>
          </cell>
          <cell r="FW333">
            <v>0</v>
          </cell>
          <cell r="FX333">
            <v>-261042.39500000002</v>
          </cell>
          <cell r="FY333">
            <v>-45166.738000000012</v>
          </cell>
          <cell r="FZ333">
            <v>-0.43684500000381377</v>
          </cell>
          <cell r="GA333">
            <v>-306209.56984499993</v>
          </cell>
          <cell r="GB333">
            <v>-310315.6873480326</v>
          </cell>
          <cell r="GC333">
            <v>-139723.91774574463</v>
          </cell>
          <cell r="GD333">
            <v>-141597.54574678498</v>
          </cell>
          <cell r="GE333">
            <v>120607.73899925532</v>
          </cell>
          <cell r="GF333" t="e">
            <v>#DIV/0!</v>
          </cell>
          <cell r="GG333">
            <v>-99017.617549098795</v>
          </cell>
          <cell r="GH333">
            <v>0</v>
          </cell>
        </row>
        <row r="334">
          <cell r="BG334">
            <v>507.01699999999983</v>
          </cell>
          <cell r="BI334">
            <v>1027.0169999999998</v>
          </cell>
          <cell r="BU334">
            <v>-915.53500000001077</v>
          </cell>
          <cell r="CQ334">
            <v>0</v>
          </cell>
          <cell r="CR334">
            <v>4537.8620000000001</v>
          </cell>
          <cell r="CT334">
            <v>0.18199999997159466</v>
          </cell>
        </row>
        <row r="335">
          <cell r="E335" t="str">
            <v xml:space="preserve">     טל"כ=&gt;</v>
          </cell>
          <cell r="I335">
            <v>0</v>
          </cell>
          <cell r="U335">
            <v>0</v>
          </cell>
          <cell r="AD335">
            <v>1.0000000000145519</v>
          </cell>
          <cell r="AJ335">
            <v>0</v>
          </cell>
          <cell r="AP335">
            <v>0</v>
          </cell>
          <cell r="AT335">
            <v>3.2514435588382185E-11</v>
          </cell>
          <cell r="AX335">
            <v>-8.1230769210378639E-3</v>
          </cell>
          <cell r="BE335" t="str">
            <v xml:space="preserve">     טל"כ=&gt;</v>
          </cell>
          <cell r="BG335">
            <v>-16287.686593584715</v>
          </cell>
          <cell r="BK335">
            <v>1033.9590000000001</v>
          </cell>
          <cell r="BU335">
            <v>-146169</v>
          </cell>
          <cell r="BZ335">
            <v>-212.1</v>
          </cell>
          <cell r="CQ335">
            <v>0</v>
          </cell>
          <cell r="CR335" t="str">
            <v xml:space="preserve"> </v>
          </cell>
          <cell r="CX335">
            <v>4.2790000000677537</v>
          </cell>
        </row>
        <row r="336">
          <cell r="B336" t="str">
            <v>{r 4}+{l 4}-{l 2}~{D}{l 4}</v>
          </cell>
          <cell r="M336" t="str">
            <v>\h</v>
          </cell>
          <cell r="U336" t="str">
            <v>/RV{ESC}{R 3}~~{R}/RV{ESC}{R 3}~~{R 2}+{l 3}+{L 6}~{R}+{L 3}+{L 6}~{D}{L 4}</v>
          </cell>
          <cell r="BQ336" t="str">
            <v xml:space="preserve"> </v>
          </cell>
          <cell r="BU336">
            <v>-139155</v>
          </cell>
          <cell r="BZ336">
            <v>4413.1000000000004</v>
          </cell>
          <cell r="CQ336">
            <v>0</v>
          </cell>
          <cell r="CR336" t="str">
            <v xml:space="preserve"> </v>
          </cell>
        </row>
        <row r="423">
          <cell r="A423" t="str">
            <v>RIVON-ALIS MEUCHAD</v>
          </cell>
          <cell r="AL423" t="str">
            <v>RIVON-ALIS</v>
          </cell>
        </row>
        <row r="424">
          <cell r="C424" t="str">
            <v>1-9/98</v>
          </cell>
          <cell r="E424" t="str">
            <v>1-9/98</v>
          </cell>
          <cell r="G424" t="str">
            <v>1-9/98</v>
          </cell>
          <cell r="I424" t="str">
            <v>10-12/97</v>
          </cell>
          <cell r="M424" t="str">
            <v>10-12/97</v>
          </cell>
          <cell r="Q424" t="str">
            <v>10-12/97</v>
          </cell>
          <cell r="S424" t="str">
            <v>10/97-9/98</v>
          </cell>
          <cell r="U424" t="str">
            <v>10/97-9/98</v>
          </cell>
          <cell r="Z424" t="str">
            <v>10/97-9/98</v>
          </cell>
          <cell r="AB424" t="str">
            <v>10/97-9/98</v>
          </cell>
          <cell r="AD424" t="str">
            <v>1-9/98</v>
          </cell>
          <cell r="AF424" t="str">
            <v>10/97-9/98</v>
          </cell>
          <cell r="AH424" t="str">
            <v>10/97-9/98</v>
          </cell>
          <cell r="AJ424" t="str">
            <v>10/97-9/98</v>
          </cell>
          <cell r="AL424" t="str">
            <v>10/97-9/98</v>
          </cell>
          <cell r="AR424" t="str">
            <v>TOTAL      A.L.I.S.</v>
          </cell>
          <cell r="AV424" t="str">
            <v>CONSOLIDATED</v>
          </cell>
        </row>
        <row r="425">
          <cell r="A425">
            <v>36661.599853703701</v>
          </cell>
          <cell r="C425" t="str">
            <v>A.C.T.V.</v>
          </cell>
          <cell r="E425" t="str">
            <v>A.L.I.S</v>
          </cell>
          <cell r="G425" t="str">
            <v>TOTAL</v>
          </cell>
          <cell r="I425" t="str">
            <v>A.C.T.V.</v>
          </cell>
          <cell r="M425" t="str">
            <v>A.L.I.S</v>
          </cell>
          <cell r="Q425" t="str">
            <v>TOTAL</v>
          </cell>
          <cell r="S425" t="str">
            <v>A.C.T.V.</v>
          </cell>
          <cell r="U425" t="str">
            <v>A.L.I.S</v>
          </cell>
          <cell r="Z425" t="str">
            <v>TOTAL</v>
          </cell>
          <cell r="AB425" t="str">
            <v>Pnai Plus</v>
          </cell>
          <cell r="AD425" t="str">
            <v>נטקום</v>
          </cell>
          <cell r="AF425" t="str">
            <v>G.C.&amp; CO.</v>
          </cell>
          <cell r="AH425" t="str">
            <v>S.S.C.</v>
          </cell>
          <cell r="AJ425" t="str">
            <v>MERCAZ</v>
          </cell>
          <cell r="AL425" t="str">
            <v>TOTAL</v>
          </cell>
          <cell r="AN425">
            <v>36661.599853703701</v>
          </cell>
          <cell r="AR425" t="str">
            <v>1-9/98</v>
          </cell>
          <cell r="AT425" t="str">
            <v>10-12/97</v>
          </cell>
          <cell r="AV425" t="str">
            <v>10/97-9/98</v>
          </cell>
          <cell r="AX425" t="str">
            <v>Check</v>
          </cell>
        </row>
        <row r="426">
          <cell r="A426">
            <v>36661.599853703701</v>
          </cell>
          <cell r="AN426">
            <v>36661.599853703701</v>
          </cell>
        </row>
        <row r="427">
          <cell r="A427" t="str">
            <v>INCOME</v>
          </cell>
          <cell r="C427" t="str">
            <v>000$</v>
          </cell>
          <cell r="E427" t="str">
            <v>000$</v>
          </cell>
          <cell r="G427" t="str">
            <v>000$</v>
          </cell>
          <cell r="I427" t="str">
            <v>000$</v>
          </cell>
          <cell r="M427" t="str">
            <v>000$</v>
          </cell>
          <cell r="Q427" t="str">
            <v>000$</v>
          </cell>
          <cell r="S427" t="str">
            <v>000$</v>
          </cell>
          <cell r="U427" t="str">
            <v>000$</v>
          </cell>
          <cell r="Z427" t="str">
            <v>000$</v>
          </cell>
          <cell r="AB427" t="str">
            <v>000$</v>
          </cell>
          <cell r="AD427" t="str">
            <v>000$</v>
          </cell>
          <cell r="AF427" t="str">
            <v>000$</v>
          </cell>
          <cell r="AH427" t="str">
            <v>000$</v>
          </cell>
          <cell r="AJ427" t="str">
            <v>000$</v>
          </cell>
          <cell r="AL427" t="str">
            <v>000$</v>
          </cell>
          <cell r="AN427" t="str">
            <v>INCOME</v>
          </cell>
          <cell r="AR427" t="str">
            <v>000$</v>
          </cell>
          <cell r="AT427" t="str">
            <v>000$</v>
          </cell>
          <cell r="AV427" t="str">
            <v>000$</v>
          </cell>
        </row>
        <row r="428">
          <cell r="A428" t="str">
            <v>subscribership fees</v>
          </cell>
          <cell r="C428">
            <v>0</v>
          </cell>
          <cell r="E428">
            <v>0</v>
          </cell>
          <cell r="G428">
            <v>0</v>
          </cell>
          <cell r="I428">
            <v>0</v>
          </cell>
          <cell r="M428">
            <v>0</v>
          </cell>
          <cell r="Q428">
            <v>0</v>
          </cell>
          <cell r="S428">
            <v>0</v>
          </cell>
          <cell r="U428">
            <v>0</v>
          </cell>
          <cell r="Z428">
            <v>0</v>
          </cell>
          <cell r="AB428">
            <v>0</v>
          </cell>
          <cell r="AD428">
            <v>0</v>
          </cell>
          <cell r="AF428">
            <v>0</v>
          </cell>
          <cell r="AH428">
            <v>0</v>
          </cell>
          <cell r="AJ428">
            <v>0</v>
          </cell>
          <cell r="AL428">
            <v>0</v>
          </cell>
          <cell r="AN428" t="str">
            <v>subscribership fees</v>
          </cell>
          <cell r="AR428">
            <v>-134757.45000000001</v>
          </cell>
          <cell r="AT428">
            <v>-27217</v>
          </cell>
          <cell r="AV428">
            <v>-161974.45000000001</v>
          </cell>
        </row>
        <row r="429">
          <cell r="A429" t="str">
            <v>installation</v>
          </cell>
          <cell r="C429">
            <v>0</v>
          </cell>
          <cell r="E429">
            <v>0</v>
          </cell>
          <cell r="G429">
            <v>0</v>
          </cell>
          <cell r="I429">
            <v>0</v>
          </cell>
          <cell r="M429">
            <v>0</v>
          </cell>
          <cell r="Q429">
            <v>0</v>
          </cell>
          <cell r="S429">
            <v>0</v>
          </cell>
          <cell r="U429">
            <v>0</v>
          </cell>
          <cell r="Z429">
            <v>0</v>
          </cell>
          <cell r="AB429">
            <v>0</v>
          </cell>
          <cell r="AD429">
            <v>0</v>
          </cell>
          <cell r="AF429">
            <v>0</v>
          </cell>
          <cell r="AH429">
            <v>0</v>
          </cell>
          <cell r="AJ429">
            <v>0</v>
          </cell>
          <cell r="AL429">
            <v>0</v>
          </cell>
          <cell r="AN429" t="str">
            <v>installation</v>
          </cell>
          <cell r="AR429">
            <v>-4511.7450000000008</v>
          </cell>
          <cell r="AT429">
            <v>-2388</v>
          </cell>
          <cell r="AV429">
            <v>-6899.7450000000008</v>
          </cell>
        </row>
        <row r="430">
          <cell r="A430" t="str">
            <v>deposits</v>
          </cell>
          <cell r="C430">
            <v>0</v>
          </cell>
          <cell r="E430">
            <v>0</v>
          </cell>
          <cell r="G430">
            <v>0</v>
          </cell>
          <cell r="I430">
            <v>0</v>
          </cell>
          <cell r="M430">
            <v>0</v>
          </cell>
          <cell r="Q430">
            <v>0</v>
          </cell>
          <cell r="S430">
            <v>0</v>
          </cell>
          <cell r="U430">
            <v>0</v>
          </cell>
          <cell r="Z430">
            <v>0</v>
          </cell>
          <cell r="AB430">
            <v>0</v>
          </cell>
          <cell r="AD430">
            <v>0</v>
          </cell>
          <cell r="AF430">
            <v>0</v>
          </cell>
          <cell r="AH430">
            <v>0</v>
          </cell>
          <cell r="AJ430">
            <v>0</v>
          </cell>
          <cell r="AL430">
            <v>0</v>
          </cell>
          <cell r="AN430" t="str">
            <v>deposits</v>
          </cell>
          <cell r="AR430">
            <v>0</v>
          </cell>
          <cell r="AT430">
            <v>-1771</v>
          </cell>
          <cell r="AV430">
            <v>-1771</v>
          </cell>
        </row>
        <row r="431">
          <cell r="A431" t="str">
            <v>management fees-from GC&amp;co</v>
          </cell>
          <cell r="C431">
            <v>-3399.067</v>
          </cell>
          <cell r="E431">
            <v>0</v>
          </cell>
          <cell r="G431">
            <v>-3399.067</v>
          </cell>
          <cell r="I431">
            <v>-639</v>
          </cell>
          <cell r="M431">
            <v>0</v>
          </cell>
          <cell r="Q431">
            <v>-639</v>
          </cell>
          <cell r="S431">
            <v>-4038.067</v>
          </cell>
          <cell r="U431">
            <v>0</v>
          </cell>
          <cell r="Z431">
            <v>-4038.067</v>
          </cell>
          <cell r="AB431">
            <v>0</v>
          </cell>
          <cell r="AD431">
            <v>0</v>
          </cell>
          <cell r="AF431">
            <v>0</v>
          </cell>
          <cell r="AH431">
            <v>0</v>
          </cell>
          <cell r="AJ431">
            <v>0</v>
          </cell>
          <cell r="AL431">
            <v>-4038.067</v>
          </cell>
          <cell r="AN431" t="str">
            <v>management fees</v>
          </cell>
          <cell r="AR431">
            <v>0</v>
          </cell>
          <cell r="AT431">
            <v>0</v>
          </cell>
          <cell r="AV431">
            <v>0</v>
          </cell>
        </row>
        <row r="432">
          <cell r="A432" t="str">
            <v>management fees-from others</v>
          </cell>
          <cell r="C432">
            <v>-909.452</v>
          </cell>
          <cell r="E432">
            <v>-104.727</v>
          </cell>
          <cell r="G432">
            <v>-1014.179</v>
          </cell>
          <cell r="I432">
            <v>-240</v>
          </cell>
          <cell r="M432">
            <v>0</v>
          </cell>
          <cell r="Q432">
            <v>-240</v>
          </cell>
          <cell r="S432">
            <v>-1149.452</v>
          </cell>
          <cell r="U432">
            <v>-104.727</v>
          </cell>
          <cell r="Z432">
            <v>-1254.1790000000001</v>
          </cell>
          <cell r="AB432">
            <v>0</v>
          </cell>
          <cell r="AD432">
            <v>0</v>
          </cell>
          <cell r="AF432">
            <v>0</v>
          </cell>
          <cell r="AH432">
            <v>0</v>
          </cell>
          <cell r="AJ432">
            <v>0</v>
          </cell>
          <cell r="AL432">
            <v>-1254.1790000000001</v>
          </cell>
          <cell r="AN432" t="str">
            <v>management fees</v>
          </cell>
          <cell r="AR432">
            <v>0</v>
          </cell>
          <cell r="AT432">
            <v>0</v>
          </cell>
          <cell r="AV432">
            <v>0</v>
          </cell>
        </row>
        <row r="433">
          <cell r="A433" t="str">
            <v>other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M433">
            <v>0</v>
          </cell>
          <cell r="Q433">
            <v>0</v>
          </cell>
          <cell r="S433">
            <v>0</v>
          </cell>
          <cell r="U433">
            <v>0</v>
          </cell>
          <cell r="Z433">
            <v>0</v>
          </cell>
          <cell r="AB433">
            <v>0</v>
          </cell>
          <cell r="AD433">
            <v>-12206</v>
          </cell>
          <cell r="AF433">
            <v>0</v>
          </cell>
          <cell r="AH433">
            <v>0</v>
          </cell>
          <cell r="AJ433">
            <v>0</v>
          </cell>
          <cell r="AL433">
            <v>-12206</v>
          </cell>
          <cell r="AN433" t="str">
            <v>other</v>
          </cell>
          <cell r="AR433">
            <v>-12206</v>
          </cell>
          <cell r="AT433">
            <v>-5539</v>
          </cell>
          <cell r="AV433">
            <v>-17745</v>
          </cell>
        </row>
        <row r="434">
          <cell r="A434" t="str">
            <v>other</v>
          </cell>
          <cell r="AD434">
            <v>0</v>
          </cell>
          <cell r="AL434">
            <v>0</v>
          </cell>
          <cell r="AN434" t="str">
            <v>other</v>
          </cell>
          <cell r="AR434">
            <v>-809.81699999999989</v>
          </cell>
          <cell r="AT434">
            <v>-303</v>
          </cell>
          <cell r="AV434">
            <v>-1112.817</v>
          </cell>
        </row>
        <row r="435">
          <cell r="A435" t="str">
            <v>services</v>
          </cell>
          <cell r="C435">
            <v>0</v>
          </cell>
          <cell r="E435">
            <v>0</v>
          </cell>
          <cell r="G435">
            <v>0</v>
          </cell>
          <cell r="I435">
            <v>0</v>
          </cell>
          <cell r="M435">
            <v>-600</v>
          </cell>
          <cell r="Q435">
            <v>-600</v>
          </cell>
          <cell r="S435">
            <v>0</v>
          </cell>
          <cell r="U435">
            <v>-600</v>
          </cell>
          <cell r="Z435">
            <v>-600</v>
          </cell>
          <cell r="AB435">
            <v>0</v>
          </cell>
          <cell r="AD435">
            <v>0</v>
          </cell>
          <cell r="AF435">
            <v>0</v>
          </cell>
          <cell r="AJ435">
            <v>0</v>
          </cell>
          <cell r="AL435">
            <v>-600</v>
          </cell>
          <cell r="AN435" t="str">
            <v>services</v>
          </cell>
          <cell r="AR435">
            <v>-335.60650000000004</v>
          </cell>
          <cell r="AT435">
            <v>-563</v>
          </cell>
          <cell r="AV435">
            <v>-898.6065000000001</v>
          </cell>
        </row>
        <row r="436">
          <cell r="C436">
            <v>-4308.5190000000002</v>
          </cell>
          <cell r="E436">
            <v>-104.727</v>
          </cell>
          <cell r="G436">
            <v>-4413.2460000000001</v>
          </cell>
          <cell r="I436">
            <v>-879</v>
          </cell>
          <cell r="M436">
            <v>-600</v>
          </cell>
          <cell r="Q436">
            <v>-1479</v>
          </cell>
          <cell r="S436">
            <v>-5187.5190000000002</v>
          </cell>
          <cell r="U436">
            <v>-704.72699999999998</v>
          </cell>
          <cell r="Z436">
            <v>-5892.2460000000001</v>
          </cell>
          <cell r="AB436">
            <v>0</v>
          </cell>
          <cell r="AD436">
            <v>-12206</v>
          </cell>
          <cell r="AF436">
            <v>0</v>
          </cell>
          <cell r="AH436">
            <v>0</v>
          </cell>
          <cell r="AJ436">
            <v>0</v>
          </cell>
          <cell r="AL436">
            <v>-18098.245999999999</v>
          </cell>
          <cell r="AR436">
            <v>-155540.94890865387</v>
          </cell>
          <cell r="AT436">
            <v>-37781</v>
          </cell>
          <cell r="AV436">
            <v>-190401.61850000001</v>
          </cell>
          <cell r="AX436">
            <v>-2920.3304086538556</v>
          </cell>
        </row>
        <row r="438">
          <cell r="A438" t="str">
            <v>OPERATING EXP.</v>
          </cell>
          <cell r="AN438" t="str">
            <v>OPERATING EXP.</v>
          </cell>
        </row>
        <row r="439">
          <cell r="A439" t="str">
            <v>salaries</v>
          </cell>
          <cell r="C439">
            <v>0</v>
          </cell>
          <cell r="E439">
            <v>0</v>
          </cell>
          <cell r="G439">
            <v>0</v>
          </cell>
          <cell r="I439">
            <v>0</v>
          </cell>
          <cell r="M439">
            <v>0</v>
          </cell>
          <cell r="Q439">
            <v>0</v>
          </cell>
          <cell r="S439">
            <v>0</v>
          </cell>
          <cell r="U439">
            <v>0</v>
          </cell>
          <cell r="Z439">
            <v>0</v>
          </cell>
          <cell r="AB439">
            <v>0</v>
          </cell>
          <cell r="AD439">
            <v>8538</v>
          </cell>
          <cell r="AF439">
            <v>0</v>
          </cell>
          <cell r="AH439">
            <v>0</v>
          </cell>
          <cell r="AJ439">
            <v>0</v>
          </cell>
          <cell r="AL439">
            <v>8538</v>
          </cell>
          <cell r="AN439" t="str">
            <v>salaries</v>
          </cell>
          <cell r="AR439">
            <v>8593.4211682692294</v>
          </cell>
          <cell r="AT439">
            <v>2098</v>
          </cell>
          <cell r="AV439">
            <v>10691.421168269229</v>
          </cell>
        </row>
        <row r="440">
          <cell r="A440" t="str">
            <v>purchases</v>
          </cell>
          <cell r="AD440">
            <v>0</v>
          </cell>
          <cell r="AL440">
            <v>0</v>
          </cell>
          <cell r="AN440" t="str">
            <v>purchases</v>
          </cell>
          <cell r="AR440">
            <v>8538</v>
          </cell>
          <cell r="AT440">
            <v>4629</v>
          </cell>
          <cell r="AV440">
            <v>13167</v>
          </cell>
        </row>
        <row r="441">
          <cell r="A441" t="str">
            <v>capitalization sal.</v>
          </cell>
          <cell r="C441">
            <v>-9.7430000000000003</v>
          </cell>
          <cell r="E441">
            <v>0</v>
          </cell>
          <cell r="G441">
            <v>-9.7430000000000003</v>
          </cell>
          <cell r="I441">
            <v>-39</v>
          </cell>
          <cell r="M441">
            <v>0</v>
          </cell>
          <cell r="Q441">
            <v>-39</v>
          </cell>
          <cell r="S441">
            <v>-48.743000000000002</v>
          </cell>
          <cell r="U441">
            <v>0</v>
          </cell>
          <cell r="Z441">
            <v>-48.743000000000002</v>
          </cell>
          <cell r="AB441">
            <v>0</v>
          </cell>
          <cell r="AD441">
            <v>0</v>
          </cell>
          <cell r="AF441">
            <v>0</v>
          </cell>
          <cell r="AH441">
            <v>0</v>
          </cell>
          <cell r="AJ441">
            <v>0</v>
          </cell>
          <cell r="AL441">
            <v>-48.743000000000002</v>
          </cell>
          <cell r="AN441" t="str">
            <v>capitalization sal.</v>
          </cell>
          <cell r="AR441">
            <v>-9.7430000000000003</v>
          </cell>
          <cell r="AT441">
            <v>-39</v>
          </cell>
          <cell r="AV441">
            <v>-48.743000000000002</v>
          </cell>
        </row>
        <row r="442">
          <cell r="A442" t="str">
            <v>consulting</v>
          </cell>
          <cell r="C442">
            <v>0</v>
          </cell>
          <cell r="E442">
            <v>0</v>
          </cell>
          <cell r="G442">
            <v>0</v>
          </cell>
          <cell r="I442">
            <v>0</v>
          </cell>
          <cell r="M442">
            <v>0</v>
          </cell>
          <cell r="Q442">
            <v>0</v>
          </cell>
          <cell r="S442">
            <v>0</v>
          </cell>
          <cell r="U442">
            <v>0</v>
          </cell>
          <cell r="Z442">
            <v>0</v>
          </cell>
          <cell r="AB442">
            <v>0</v>
          </cell>
          <cell r="AD442">
            <v>0</v>
          </cell>
          <cell r="AF442">
            <v>0</v>
          </cell>
          <cell r="AH442">
            <v>0</v>
          </cell>
          <cell r="AJ442">
            <v>0</v>
          </cell>
          <cell r="AL442">
            <v>0</v>
          </cell>
          <cell r="AN442" t="str">
            <v>consulting</v>
          </cell>
          <cell r="AR442">
            <v>22.762</v>
          </cell>
          <cell r="AT442">
            <v>11</v>
          </cell>
          <cell r="AV442">
            <v>33.762</v>
          </cell>
        </row>
        <row r="443">
          <cell r="A443" t="str">
            <v>FRANCHISE EXP&amp;ROYALTIES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M443">
            <v>0</v>
          </cell>
          <cell r="Q443">
            <v>0</v>
          </cell>
          <cell r="S443">
            <v>0</v>
          </cell>
          <cell r="U443">
            <v>0</v>
          </cell>
          <cell r="Z443">
            <v>0</v>
          </cell>
          <cell r="AB443">
            <v>0</v>
          </cell>
          <cell r="AD443">
            <v>0</v>
          </cell>
          <cell r="AF443">
            <v>0</v>
          </cell>
          <cell r="AH443">
            <v>0</v>
          </cell>
          <cell r="AJ443">
            <v>0</v>
          </cell>
          <cell r="AL443">
            <v>0</v>
          </cell>
          <cell r="AN443" t="str">
            <v>bidding</v>
          </cell>
          <cell r="AR443">
            <v>9742.8120000000017</v>
          </cell>
          <cell r="AT443">
            <v>2099</v>
          </cell>
          <cell r="AV443">
            <v>11841.812000000002</v>
          </cell>
        </row>
        <row r="444">
          <cell r="A444" t="str">
            <v>car &amp; travel</v>
          </cell>
          <cell r="C444">
            <v>0</v>
          </cell>
          <cell r="E444">
            <v>0</v>
          </cell>
          <cell r="G444">
            <v>0</v>
          </cell>
          <cell r="I444">
            <v>0</v>
          </cell>
          <cell r="M444">
            <v>0</v>
          </cell>
          <cell r="Q444">
            <v>0</v>
          </cell>
          <cell r="S444">
            <v>0</v>
          </cell>
          <cell r="U444">
            <v>0</v>
          </cell>
          <cell r="Z444">
            <v>0</v>
          </cell>
          <cell r="AB444">
            <v>0</v>
          </cell>
          <cell r="AD444">
            <v>0</v>
          </cell>
          <cell r="AF444">
            <v>0</v>
          </cell>
          <cell r="AH444">
            <v>0</v>
          </cell>
          <cell r="AJ444">
            <v>0</v>
          </cell>
          <cell r="AL444">
            <v>0</v>
          </cell>
          <cell r="AN444" t="str">
            <v>planning</v>
          </cell>
          <cell r="AR444">
            <v>1272.9879999999998</v>
          </cell>
          <cell r="AT444">
            <v>344</v>
          </cell>
          <cell r="AV444">
            <v>1616.9879999999998</v>
          </cell>
        </row>
        <row r="445">
          <cell r="A445" t="str">
            <v>programming</v>
          </cell>
          <cell r="C445">
            <v>0</v>
          </cell>
          <cell r="E445">
            <v>0</v>
          </cell>
          <cell r="G445">
            <v>0</v>
          </cell>
          <cell r="I445">
            <v>0</v>
          </cell>
          <cell r="M445">
            <v>0</v>
          </cell>
          <cell r="Q445">
            <v>0</v>
          </cell>
          <cell r="S445">
            <v>0</v>
          </cell>
          <cell r="U445">
            <v>0</v>
          </cell>
          <cell r="Z445">
            <v>0</v>
          </cell>
          <cell r="AB445">
            <v>0</v>
          </cell>
          <cell r="AD445" t="e">
            <v>#REF!</v>
          </cell>
          <cell r="AF445">
            <v>0</v>
          </cell>
          <cell r="AH445">
            <v>0</v>
          </cell>
          <cell r="AJ445">
            <v>0</v>
          </cell>
          <cell r="AL445" t="e">
            <v>#REF!</v>
          </cell>
          <cell r="AN445" t="str">
            <v>programming</v>
          </cell>
          <cell r="AR445">
            <v>20627.863000000001</v>
          </cell>
          <cell r="AT445">
            <v>3736</v>
          </cell>
          <cell r="AV445">
            <v>24363.863000000001</v>
          </cell>
        </row>
        <row r="446">
          <cell r="AD446">
            <v>0</v>
          </cell>
          <cell r="AL446">
            <v>0</v>
          </cell>
          <cell r="AN446" t="str">
            <v>cost of publication</v>
          </cell>
          <cell r="AT446">
            <v>1907</v>
          </cell>
          <cell r="AV446">
            <v>1907</v>
          </cell>
        </row>
        <row r="447">
          <cell r="A447" t="str">
            <v>rent&amp;maint.-(head-end)</v>
          </cell>
          <cell r="C447">
            <v>0</v>
          </cell>
          <cell r="E447">
            <v>0</v>
          </cell>
          <cell r="G447">
            <v>0</v>
          </cell>
          <cell r="I447">
            <v>0</v>
          </cell>
          <cell r="M447">
            <v>0</v>
          </cell>
          <cell r="Q447">
            <v>0</v>
          </cell>
          <cell r="S447">
            <v>0</v>
          </cell>
          <cell r="U447">
            <v>0</v>
          </cell>
          <cell r="Z447">
            <v>0</v>
          </cell>
          <cell r="AB447">
            <v>0</v>
          </cell>
          <cell r="AD447">
            <v>0</v>
          </cell>
          <cell r="AF447">
            <v>0</v>
          </cell>
          <cell r="AH447">
            <v>0</v>
          </cell>
          <cell r="AJ447">
            <v>0</v>
          </cell>
          <cell r="AL447">
            <v>0</v>
          </cell>
          <cell r="AN447" t="str">
            <v>maintanence (head-end&amp;distr.)</v>
          </cell>
          <cell r="AR447">
            <v>5928.5914999999995</v>
          </cell>
          <cell r="AT447">
            <v>-21</v>
          </cell>
          <cell r="AV447">
            <v>5907.5914999999995</v>
          </cell>
        </row>
        <row r="448">
          <cell r="A448" t="str">
            <v>rent&amp;maint.-(network)</v>
          </cell>
          <cell r="C448">
            <v>0</v>
          </cell>
          <cell r="E448">
            <v>0</v>
          </cell>
          <cell r="G448">
            <v>0</v>
          </cell>
          <cell r="I448">
            <v>0</v>
          </cell>
          <cell r="M448">
            <v>0</v>
          </cell>
          <cell r="Q448">
            <v>0</v>
          </cell>
          <cell r="S448">
            <v>0</v>
          </cell>
          <cell r="U448">
            <v>0</v>
          </cell>
          <cell r="Z448">
            <v>0</v>
          </cell>
          <cell r="AB448">
            <v>0</v>
          </cell>
          <cell r="AD448">
            <v>0</v>
          </cell>
          <cell r="AF448">
            <v>0</v>
          </cell>
          <cell r="AH448">
            <v>0</v>
          </cell>
          <cell r="AJ448">
            <v>0</v>
          </cell>
          <cell r="AL448">
            <v>0</v>
          </cell>
          <cell r="AR448">
            <v>4708.0169999999998</v>
          </cell>
          <cell r="AT448">
            <v>1643</v>
          </cell>
          <cell r="AV448">
            <v>6351.0169999999998</v>
          </cell>
        </row>
        <row r="449">
          <cell r="A449" t="str">
            <v>amortization</v>
          </cell>
          <cell r="C449">
            <v>0</v>
          </cell>
          <cell r="E449">
            <v>0</v>
          </cell>
          <cell r="G449">
            <v>0</v>
          </cell>
          <cell r="I449">
            <v>2</v>
          </cell>
          <cell r="M449">
            <v>0</v>
          </cell>
          <cell r="Q449">
            <v>2</v>
          </cell>
          <cell r="S449">
            <v>2</v>
          </cell>
          <cell r="U449">
            <v>0</v>
          </cell>
          <cell r="Z449">
            <v>2</v>
          </cell>
          <cell r="AB449">
            <v>0</v>
          </cell>
          <cell r="AD449">
            <v>0</v>
          </cell>
          <cell r="AF449">
            <v>0</v>
          </cell>
          <cell r="AH449">
            <v>0</v>
          </cell>
          <cell r="AJ449">
            <v>0</v>
          </cell>
          <cell r="AL449">
            <v>2</v>
          </cell>
          <cell r="AN449" t="str">
            <v>amortization</v>
          </cell>
          <cell r="AR449">
            <v>64.872000000000014</v>
          </cell>
          <cell r="AT449">
            <v>118</v>
          </cell>
          <cell r="AV449">
            <v>182.87200000000001</v>
          </cell>
        </row>
        <row r="450">
          <cell r="A450" t="str">
            <v>depreciation</v>
          </cell>
          <cell r="C450">
            <v>0</v>
          </cell>
          <cell r="E450">
            <v>0</v>
          </cell>
          <cell r="G450">
            <v>0</v>
          </cell>
          <cell r="I450">
            <v>0</v>
          </cell>
          <cell r="M450">
            <v>0</v>
          </cell>
          <cell r="Q450">
            <v>0</v>
          </cell>
          <cell r="S450">
            <v>0</v>
          </cell>
          <cell r="U450">
            <v>0</v>
          </cell>
          <cell r="Z450">
            <v>0</v>
          </cell>
          <cell r="AB450">
            <v>0</v>
          </cell>
          <cell r="AD450">
            <v>0</v>
          </cell>
          <cell r="AF450">
            <v>0</v>
          </cell>
          <cell r="AH450">
            <v>0</v>
          </cell>
          <cell r="AJ450">
            <v>0</v>
          </cell>
          <cell r="AL450">
            <v>0</v>
          </cell>
          <cell r="AN450" t="str">
            <v>depreciation</v>
          </cell>
          <cell r="AR450">
            <v>21122.614000000001</v>
          </cell>
          <cell r="AT450">
            <v>4792</v>
          </cell>
          <cell r="AV450">
            <v>25914.614000000001</v>
          </cell>
        </row>
        <row r="451">
          <cell r="A451" t="str">
            <v>abandonment of subscribers</v>
          </cell>
          <cell r="C451">
            <v>0</v>
          </cell>
          <cell r="E451">
            <v>0</v>
          </cell>
          <cell r="G451">
            <v>0</v>
          </cell>
          <cell r="I451">
            <v>0</v>
          </cell>
          <cell r="M451">
            <v>0</v>
          </cell>
          <cell r="Q451">
            <v>0</v>
          </cell>
          <cell r="S451">
            <v>0</v>
          </cell>
          <cell r="U451">
            <v>0</v>
          </cell>
          <cell r="Z451">
            <v>0</v>
          </cell>
          <cell r="AB451">
            <v>0</v>
          </cell>
          <cell r="AD451">
            <v>0</v>
          </cell>
          <cell r="AF451">
            <v>0</v>
          </cell>
          <cell r="AH451">
            <v>0</v>
          </cell>
          <cell r="AJ451">
            <v>0</v>
          </cell>
          <cell r="AL451">
            <v>0</v>
          </cell>
          <cell r="AN451" t="str">
            <v>abandonment of subscribers</v>
          </cell>
          <cell r="AR451">
            <v>569.93299999999999</v>
          </cell>
          <cell r="AT451">
            <v>639</v>
          </cell>
          <cell r="AV451">
            <v>1208.933</v>
          </cell>
        </row>
        <row r="452">
          <cell r="A452" t="str">
            <v>capit.fraction</v>
          </cell>
          <cell r="C452">
            <v>0</v>
          </cell>
          <cell r="E452">
            <v>0</v>
          </cell>
          <cell r="G452">
            <v>0</v>
          </cell>
          <cell r="I452">
            <v>0</v>
          </cell>
          <cell r="M452">
            <v>0</v>
          </cell>
          <cell r="Q452">
            <v>0</v>
          </cell>
          <cell r="S452">
            <v>0</v>
          </cell>
          <cell r="U452">
            <v>0</v>
          </cell>
          <cell r="Z452">
            <v>0</v>
          </cell>
          <cell r="AB452">
            <v>0</v>
          </cell>
          <cell r="AD452">
            <v>0</v>
          </cell>
          <cell r="AF452">
            <v>0</v>
          </cell>
          <cell r="AH452">
            <v>0</v>
          </cell>
          <cell r="AJ452">
            <v>0</v>
          </cell>
          <cell r="AL452">
            <v>0</v>
          </cell>
          <cell r="AN452" t="str">
            <v>capit.fraction</v>
          </cell>
          <cell r="AR452">
            <v>0</v>
          </cell>
          <cell r="AT452">
            <v>-12</v>
          </cell>
          <cell r="AV452">
            <v>-12</v>
          </cell>
        </row>
        <row r="453">
          <cell r="A453" t="str">
            <v>part.in exp.</v>
          </cell>
          <cell r="C453">
            <v>0</v>
          </cell>
          <cell r="E453">
            <v>0</v>
          </cell>
          <cell r="G453">
            <v>0</v>
          </cell>
          <cell r="I453">
            <v>0</v>
          </cell>
          <cell r="M453">
            <v>0</v>
          </cell>
          <cell r="Q453">
            <v>0</v>
          </cell>
          <cell r="S453">
            <v>0</v>
          </cell>
          <cell r="U453">
            <v>0</v>
          </cell>
          <cell r="Z453">
            <v>0</v>
          </cell>
          <cell r="AB453">
            <v>0</v>
          </cell>
          <cell r="AF453">
            <v>0</v>
          </cell>
          <cell r="AH453">
            <v>0</v>
          </cell>
          <cell r="AJ453">
            <v>0</v>
          </cell>
          <cell r="AL453">
            <v>0</v>
          </cell>
          <cell r="AN453" t="str">
            <v>other</v>
          </cell>
          <cell r="AR453">
            <v>0</v>
          </cell>
          <cell r="AT453">
            <v>0</v>
          </cell>
          <cell r="AV453">
            <v>0</v>
          </cell>
        </row>
        <row r="454">
          <cell r="C454">
            <v>-9.7430000000000003</v>
          </cell>
          <cell r="E454">
            <v>0</v>
          </cell>
          <cell r="G454">
            <v>-9.7430000000000003</v>
          </cell>
          <cell r="I454">
            <v>-37</v>
          </cell>
          <cell r="M454">
            <v>0</v>
          </cell>
          <cell r="Q454">
            <v>-37</v>
          </cell>
          <cell r="S454">
            <v>-46.743000000000002</v>
          </cell>
          <cell r="U454">
            <v>0</v>
          </cell>
          <cell r="Z454">
            <v>-46.743000000000002</v>
          </cell>
          <cell r="AB454">
            <v>0</v>
          </cell>
          <cell r="AD454" t="e">
            <v>#REF!</v>
          </cell>
          <cell r="AF454">
            <v>0</v>
          </cell>
          <cell r="AH454">
            <v>0</v>
          </cell>
          <cell r="AJ454">
            <v>0</v>
          </cell>
          <cell r="AL454" t="e">
            <v>#REF!</v>
          </cell>
          <cell r="AR454">
            <v>81182.130668269252</v>
          </cell>
          <cell r="AT454">
            <v>21944</v>
          </cell>
          <cell r="AV454">
            <v>103126.13066826922</v>
          </cell>
          <cell r="AX454">
            <v>0</v>
          </cell>
        </row>
        <row r="456">
          <cell r="A456" t="str">
            <v>OPER. profit(PROFIT)</v>
          </cell>
          <cell r="C456">
            <v>-4318.2620000000006</v>
          </cell>
          <cell r="E456">
            <v>-104.727</v>
          </cell>
          <cell r="G456">
            <v>-4422.9890000000005</v>
          </cell>
          <cell r="I456">
            <v>-916</v>
          </cell>
          <cell r="M456">
            <v>-600</v>
          </cell>
          <cell r="Q456">
            <v>-1516</v>
          </cell>
          <cell r="S456">
            <v>-5234.2620000000006</v>
          </cell>
          <cell r="U456">
            <v>-704.72699999999998</v>
          </cell>
          <cell r="Z456">
            <v>-5938.9890000000005</v>
          </cell>
          <cell r="AB456">
            <v>0</v>
          </cell>
          <cell r="AD456" t="e">
            <v>#REF!</v>
          </cell>
          <cell r="AF456">
            <v>0</v>
          </cell>
          <cell r="AH456">
            <v>0</v>
          </cell>
          <cell r="AJ456">
            <v>0</v>
          </cell>
          <cell r="AL456" t="e">
            <v>#REF!</v>
          </cell>
          <cell r="AN456" t="str">
            <v>OPER. LOSS(PROFIT)</v>
          </cell>
          <cell r="AR456">
            <v>-74358.818240384615</v>
          </cell>
          <cell r="AT456">
            <v>-15837</v>
          </cell>
          <cell r="AV456">
            <v>-87275.487831730788</v>
          </cell>
        </row>
        <row r="458">
          <cell r="A458" t="str">
            <v>MARKETING</v>
          </cell>
          <cell r="AN458" t="str">
            <v>MARKETING</v>
          </cell>
        </row>
        <row r="459">
          <cell r="A459" t="str">
            <v>salaries</v>
          </cell>
          <cell r="C459">
            <v>0</v>
          </cell>
          <cell r="E459">
            <v>0</v>
          </cell>
          <cell r="G459">
            <v>0</v>
          </cell>
          <cell r="I459">
            <v>-85</v>
          </cell>
          <cell r="M459">
            <v>392</v>
          </cell>
          <cell r="Q459">
            <v>307</v>
          </cell>
          <cell r="S459">
            <v>-85</v>
          </cell>
          <cell r="U459">
            <v>392</v>
          </cell>
          <cell r="Z459">
            <v>307</v>
          </cell>
          <cell r="AB459">
            <v>0</v>
          </cell>
          <cell r="AD459">
            <v>1387</v>
          </cell>
          <cell r="AF459">
            <v>0</v>
          </cell>
          <cell r="AH459">
            <v>0</v>
          </cell>
          <cell r="AJ459">
            <v>0</v>
          </cell>
          <cell r="AL459">
            <v>1694</v>
          </cell>
          <cell r="AN459" t="str">
            <v>salaries</v>
          </cell>
          <cell r="AR459">
            <v>5330.4089999999997</v>
          </cell>
          <cell r="AT459">
            <v>1421</v>
          </cell>
          <cell r="AV459">
            <v>6751.4089999999997</v>
          </cell>
        </row>
        <row r="460">
          <cell r="A460" t="str">
            <v>part.in exp.</v>
          </cell>
          <cell r="C460">
            <v>0</v>
          </cell>
          <cell r="E460">
            <v>0</v>
          </cell>
          <cell r="G460">
            <v>0</v>
          </cell>
          <cell r="I460">
            <v>0</v>
          </cell>
          <cell r="M460">
            <v>0</v>
          </cell>
          <cell r="Q460">
            <v>0</v>
          </cell>
          <cell r="S460">
            <v>0</v>
          </cell>
          <cell r="U460">
            <v>0</v>
          </cell>
          <cell r="Z460">
            <v>0</v>
          </cell>
          <cell r="AB460">
            <v>0</v>
          </cell>
          <cell r="AD460">
            <v>0</v>
          </cell>
          <cell r="AF460">
            <v>0</v>
          </cell>
          <cell r="AH460">
            <v>0</v>
          </cell>
          <cell r="AJ460">
            <v>0</v>
          </cell>
          <cell r="AL460">
            <v>0</v>
          </cell>
          <cell r="AN460" t="str">
            <v>part.in exp.</v>
          </cell>
          <cell r="AR460">
            <v>0</v>
          </cell>
          <cell r="AT460">
            <v>0</v>
          </cell>
          <cell r="AV460">
            <v>0</v>
          </cell>
        </row>
        <row r="461">
          <cell r="A461" t="str">
            <v>bad debts</v>
          </cell>
          <cell r="C461">
            <v>0</v>
          </cell>
          <cell r="E461">
            <v>0</v>
          </cell>
          <cell r="G461">
            <v>0</v>
          </cell>
          <cell r="I461">
            <v>0</v>
          </cell>
          <cell r="M461">
            <v>0</v>
          </cell>
          <cell r="Q461">
            <v>0</v>
          </cell>
          <cell r="S461">
            <v>0</v>
          </cell>
          <cell r="U461">
            <v>0</v>
          </cell>
          <cell r="Z461">
            <v>0</v>
          </cell>
          <cell r="AB461">
            <v>0</v>
          </cell>
          <cell r="AD461">
            <v>0</v>
          </cell>
          <cell r="AF461">
            <v>0</v>
          </cell>
          <cell r="AH461">
            <v>0</v>
          </cell>
          <cell r="AJ461">
            <v>0</v>
          </cell>
          <cell r="AL461">
            <v>0</v>
          </cell>
          <cell r="AN461" t="str">
            <v>bad debts</v>
          </cell>
          <cell r="AR461">
            <v>608.56181730769231</v>
          </cell>
          <cell r="AT461">
            <v>92</v>
          </cell>
          <cell r="AV461">
            <v>700.56181730769231</v>
          </cell>
        </row>
        <row r="462">
          <cell r="A462" t="str">
            <v>office maint.</v>
          </cell>
          <cell r="C462">
            <v>0</v>
          </cell>
          <cell r="E462">
            <v>0</v>
          </cell>
          <cell r="G462">
            <v>0</v>
          </cell>
          <cell r="I462">
            <v>0</v>
          </cell>
          <cell r="M462">
            <v>80</v>
          </cell>
          <cell r="Q462">
            <v>80</v>
          </cell>
          <cell r="S462">
            <v>0</v>
          </cell>
          <cell r="U462">
            <v>80</v>
          </cell>
          <cell r="Z462">
            <v>80</v>
          </cell>
          <cell r="AB462">
            <v>0</v>
          </cell>
          <cell r="AD462">
            <v>0</v>
          </cell>
          <cell r="AF462">
            <v>0</v>
          </cell>
          <cell r="AH462">
            <v>0</v>
          </cell>
          <cell r="AJ462">
            <v>0</v>
          </cell>
          <cell r="AL462">
            <v>80</v>
          </cell>
          <cell r="AN462" t="str">
            <v>office maint.</v>
          </cell>
          <cell r="AR462">
            <v>90.584999999999994</v>
          </cell>
          <cell r="AT462">
            <v>268</v>
          </cell>
          <cell r="AV462">
            <v>358.58499999999998</v>
          </cell>
        </row>
        <row r="463">
          <cell r="A463" t="str">
            <v>car &amp; travel</v>
          </cell>
          <cell r="C463">
            <v>0</v>
          </cell>
          <cell r="E463">
            <v>0</v>
          </cell>
          <cell r="G463">
            <v>0</v>
          </cell>
          <cell r="I463">
            <v>85</v>
          </cell>
          <cell r="M463">
            <v>-55</v>
          </cell>
          <cell r="Q463">
            <v>30</v>
          </cell>
          <cell r="S463">
            <v>85</v>
          </cell>
          <cell r="U463">
            <v>-55</v>
          </cell>
          <cell r="Z463">
            <v>30</v>
          </cell>
          <cell r="AB463">
            <v>0</v>
          </cell>
          <cell r="AD463">
            <v>126.5</v>
          </cell>
          <cell r="AF463">
            <v>0</v>
          </cell>
          <cell r="AH463">
            <v>0</v>
          </cell>
          <cell r="AJ463">
            <v>0</v>
          </cell>
          <cell r="AL463">
            <v>156.5</v>
          </cell>
          <cell r="AN463" t="str">
            <v>car &amp; travel</v>
          </cell>
          <cell r="AR463">
            <v>174.1</v>
          </cell>
          <cell r="AT463">
            <v>87</v>
          </cell>
          <cell r="AV463">
            <v>261.10000000000002</v>
          </cell>
        </row>
        <row r="464">
          <cell r="A464" t="str">
            <v>amortization</v>
          </cell>
          <cell r="C464">
            <v>0</v>
          </cell>
          <cell r="E464">
            <v>0</v>
          </cell>
          <cell r="G464">
            <v>0</v>
          </cell>
          <cell r="I464">
            <v>0</v>
          </cell>
          <cell r="M464">
            <v>0</v>
          </cell>
          <cell r="Q464">
            <v>0</v>
          </cell>
          <cell r="S464">
            <v>0</v>
          </cell>
          <cell r="U464">
            <v>0</v>
          </cell>
          <cell r="Z464">
            <v>0</v>
          </cell>
          <cell r="AB464">
            <v>0</v>
          </cell>
          <cell r="AD464">
            <v>0</v>
          </cell>
          <cell r="AF464">
            <v>0</v>
          </cell>
          <cell r="AH464">
            <v>0</v>
          </cell>
          <cell r="AJ464">
            <v>0</v>
          </cell>
          <cell r="AL464">
            <v>0</v>
          </cell>
          <cell r="AN464" t="str">
            <v>amortization</v>
          </cell>
          <cell r="AR464">
            <v>0.89900000000000002</v>
          </cell>
          <cell r="AT464">
            <v>5</v>
          </cell>
          <cell r="AV464">
            <v>5.899</v>
          </cell>
        </row>
        <row r="465">
          <cell r="A465" t="str">
            <v>advertizment</v>
          </cell>
          <cell r="C465">
            <v>0.67900000000000005</v>
          </cell>
          <cell r="E465">
            <v>0</v>
          </cell>
          <cell r="G465">
            <v>0.67900000000000005</v>
          </cell>
          <cell r="I465">
            <v>0</v>
          </cell>
          <cell r="M465">
            <v>25</v>
          </cell>
          <cell r="Q465">
            <v>25</v>
          </cell>
          <cell r="S465">
            <v>0.67900000000000005</v>
          </cell>
          <cell r="U465">
            <v>25</v>
          </cell>
          <cell r="Z465">
            <v>25.678999999999998</v>
          </cell>
          <cell r="AB465">
            <v>0</v>
          </cell>
          <cell r="AD465">
            <v>231.5</v>
          </cell>
          <cell r="AF465">
            <v>0</v>
          </cell>
          <cell r="AH465">
            <v>0</v>
          </cell>
          <cell r="AJ465">
            <v>0</v>
          </cell>
          <cell r="AL465">
            <v>257.17899999999997</v>
          </cell>
          <cell r="AN465" t="str">
            <v>advertizment</v>
          </cell>
          <cell r="AR465">
            <v>1567.4035624999999</v>
          </cell>
          <cell r="AT465">
            <v>35</v>
          </cell>
          <cell r="AV465">
            <v>1602.4035624999999</v>
          </cell>
        </row>
        <row r="466">
          <cell r="C466">
            <v>0.67900000000000005</v>
          </cell>
          <cell r="E466">
            <v>0</v>
          </cell>
          <cell r="G466">
            <v>0.67900000000000005</v>
          </cell>
          <cell r="I466">
            <v>0</v>
          </cell>
          <cell r="M466">
            <v>442</v>
          </cell>
          <cell r="Q466">
            <v>442</v>
          </cell>
          <cell r="S466">
            <v>0.67900000000000005</v>
          </cell>
          <cell r="U466">
            <v>442</v>
          </cell>
          <cell r="Z466">
            <v>442.67899999999997</v>
          </cell>
          <cell r="AB466">
            <v>0</v>
          </cell>
          <cell r="AD466">
            <v>1745</v>
          </cell>
          <cell r="AF466">
            <v>0</v>
          </cell>
          <cell r="AH466">
            <v>0</v>
          </cell>
          <cell r="AJ466">
            <v>0</v>
          </cell>
          <cell r="AL466">
            <v>2187.6790000000001</v>
          </cell>
          <cell r="AR466">
            <v>7771.9583798076928</v>
          </cell>
          <cell r="AT466">
            <v>1908</v>
          </cell>
          <cell r="AV466">
            <v>9679.9583798076928</v>
          </cell>
          <cell r="AX466">
            <v>0</v>
          </cell>
        </row>
        <row r="468">
          <cell r="A468" t="str">
            <v>ADM. &amp;GENERAL</v>
          </cell>
          <cell r="AN468" t="str">
            <v>ADM. &amp;GENERAL</v>
          </cell>
        </row>
        <row r="469">
          <cell r="A469" t="str">
            <v>salaries</v>
          </cell>
          <cell r="C469">
            <v>0</v>
          </cell>
          <cell r="E469">
            <v>0</v>
          </cell>
          <cell r="G469">
            <v>0</v>
          </cell>
          <cell r="I469">
            <v>0</v>
          </cell>
          <cell r="M469">
            <v>0</v>
          </cell>
          <cell r="Q469">
            <v>0</v>
          </cell>
          <cell r="S469">
            <v>0</v>
          </cell>
          <cell r="U469">
            <v>0</v>
          </cell>
          <cell r="Z469">
            <v>0</v>
          </cell>
          <cell r="AB469">
            <v>0</v>
          </cell>
          <cell r="AD469">
            <v>434.5</v>
          </cell>
          <cell r="AF469">
            <v>0</v>
          </cell>
          <cell r="AH469">
            <v>0</v>
          </cell>
          <cell r="AJ469">
            <v>0</v>
          </cell>
          <cell r="AL469">
            <v>434.5</v>
          </cell>
          <cell r="AN469" t="str">
            <v>salaries</v>
          </cell>
          <cell r="AR469">
            <v>3719.9182403846157</v>
          </cell>
          <cell r="AT469">
            <v>1460</v>
          </cell>
          <cell r="AV469">
            <v>5179.9182403846153</v>
          </cell>
        </row>
        <row r="470">
          <cell r="A470" t="str">
            <v>management fees</v>
          </cell>
          <cell r="C470">
            <v>2000</v>
          </cell>
          <cell r="E470">
            <v>0</v>
          </cell>
          <cell r="G470">
            <v>2000</v>
          </cell>
          <cell r="I470">
            <v>500</v>
          </cell>
          <cell r="M470">
            <v>0</v>
          </cell>
          <cell r="Q470">
            <v>500</v>
          </cell>
          <cell r="S470">
            <v>2500</v>
          </cell>
          <cell r="U470">
            <v>0</v>
          </cell>
          <cell r="Z470">
            <v>2500</v>
          </cell>
          <cell r="AB470">
            <v>0</v>
          </cell>
          <cell r="AD470">
            <v>0</v>
          </cell>
          <cell r="AF470">
            <v>0</v>
          </cell>
          <cell r="AH470">
            <v>0</v>
          </cell>
          <cell r="AJ470">
            <v>0</v>
          </cell>
          <cell r="AL470">
            <v>2500</v>
          </cell>
          <cell r="AN470" t="str">
            <v>management fees</v>
          </cell>
          <cell r="AR470">
            <v>4190.3710000000001</v>
          </cell>
          <cell r="AT470">
            <v>1056</v>
          </cell>
          <cell r="AV470">
            <v>5246.3710000000001</v>
          </cell>
        </row>
        <row r="471">
          <cell r="A471" t="str">
            <v>part.in exp.</v>
          </cell>
          <cell r="C471">
            <v>0</v>
          </cell>
          <cell r="E471">
            <v>0</v>
          </cell>
          <cell r="G471">
            <v>0</v>
          </cell>
          <cell r="I471">
            <v>0</v>
          </cell>
          <cell r="M471">
            <v>0</v>
          </cell>
          <cell r="Q471">
            <v>0</v>
          </cell>
          <cell r="S471">
            <v>0</v>
          </cell>
          <cell r="U471">
            <v>0</v>
          </cell>
          <cell r="Z471">
            <v>0</v>
          </cell>
          <cell r="AB471">
            <v>0</v>
          </cell>
          <cell r="AD471">
            <v>0</v>
          </cell>
          <cell r="AF471">
            <v>0</v>
          </cell>
          <cell r="AH471">
            <v>0</v>
          </cell>
          <cell r="AJ471">
            <v>0</v>
          </cell>
          <cell r="AL471">
            <v>0</v>
          </cell>
          <cell r="AN471" t="str">
            <v>part.in exp.</v>
          </cell>
          <cell r="AR471">
            <v>-0.20800000000008367</v>
          </cell>
          <cell r="AT471">
            <v>0</v>
          </cell>
          <cell r="AV471">
            <v>-0.20800000000008367</v>
          </cell>
        </row>
        <row r="472">
          <cell r="A472" t="str">
            <v>computer&amp;bookkeeping</v>
          </cell>
          <cell r="C472">
            <v>16.603999999999999</v>
          </cell>
          <cell r="E472">
            <v>0</v>
          </cell>
          <cell r="G472">
            <v>16.603999999999999</v>
          </cell>
          <cell r="I472">
            <v>0</v>
          </cell>
          <cell r="M472">
            <v>0</v>
          </cell>
          <cell r="Q472">
            <v>0</v>
          </cell>
          <cell r="S472">
            <v>16.603999999999999</v>
          </cell>
          <cell r="U472">
            <v>0</v>
          </cell>
          <cell r="Z472">
            <v>16.603999999999999</v>
          </cell>
          <cell r="AB472">
            <v>0</v>
          </cell>
          <cell r="AD472">
            <v>0</v>
          </cell>
          <cell r="AF472">
            <v>0</v>
          </cell>
          <cell r="AH472">
            <v>0</v>
          </cell>
          <cell r="AJ472">
            <v>0</v>
          </cell>
          <cell r="AL472">
            <v>16.603999999999999</v>
          </cell>
          <cell r="AN472" t="str">
            <v>computer&amp;bookkeeping</v>
          </cell>
          <cell r="AR472">
            <v>584.14300000000003</v>
          </cell>
          <cell r="AT472">
            <v>96</v>
          </cell>
          <cell r="AV472">
            <v>680.14300000000003</v>
          </cell>
        </row>
        <row r="473">
          <cell r="A473" t="str">
            <v>office maint.&amp;other</v>
          </cell>
          <cell r="C473" t="e">
            <v>#REF!</v>
          </cell>
          <cell r="E473">
            <v>0</v>
          </cell>
          <cell r="G473" t="e">
            <v>#REF!</v>
          </cell>
          <cell r="I473">
            <v>0</v>
          </cell>
          <cell r="M473">
            <v>0</v>
          </cell>
          <cell r="Q473">
            <v>0</v>
          </cell>
          <cell r="S473" t="e">
            <v>#REF!</v>
          </cell>
          <cell r="U473">
            <v>0</v>
          </cell>
          <cell r="Z473" t="e">
            <v>#REF!</v>
          </cell>
          <cell r="AB473">
            <v>0</v>
          </cell>
          <cell r="AD473">
            <v>304</v>
          </cell>
          <cell r="AF473">
            <v>0</v>
          </cell>
          <cell r="AH473">
            <v>0</v>
          </cell>
          <cell r="AJ473">
            <v>0</v>
          </cell>
          <cell r="AL473" t="e">
            <v>#REF!</v>
          </cell>
          <cell r="AN473" t="str">
            <v>office maint.&amp;other</v>
          </cell>
          <cell r="AR473">
            <v>2814.3020144230773</v>
          </cell>
          <cell r="AT473">
            <v>712</v>
          </cell>
          <cell r="AV473">
            <v>3526.3020144230773</v>
          </cell>
        </row>
        <row r="474">
          <cell r="A474" t="str">
            <v>car &amp; travel</v>
          </cell>
          <cell r="C474">
            <v>13.955</v>
          </cell>
          <cell r="E474">
            <v>0</v>
          </cell>
          <cell r="G474">
            <v>13.955</v>
          </cell>
          <cell r="I474">
            <v>0</v>
          </cell>
          <cell r="M474">
            <v>0</v>
          </cell>
          <cell r="Q474">
            <v>0</v>
          </cell>
          <cell r="S474">
            <v>13.955</v>
          </cell>
          <cell r="U474">
            <v>0</v>
          </cell>
          <cell r="Z474">
            <v>13.955</v>
          </cell>
          <cell r="AB474">
            <v>0</v>
          </cell>
          <cell r="AD474">
            <v>41</v>
          </cell>
          <cell r="AF474">
            <v>0</v>
          </cell>
          <cell r="AH474">
            <v>0</v>
          </cell>
          <cell r="AJ474">
            <v>0</v>
          </cell>
          <cell r="AL474">
            <v>54.954999999999998</v>
          </cell>
          <cell r="AN474" t="str">
            <v>car &amp; travel</v>
          </cell>
          <cell r="AR474">
            <v>380.77140865384615</v>
          </cell>
          <cell r="AT474">
            <v>161</v>
          </cell>
          <cell r="AV474">
            <v>541.77140865384615</v>
          </cell>
        </row>
        <row r="475">
          <cell r="A475" t="str">
            <v>amortization</v>
          </cell>
          <cell r="C475">
            <v>3.0120000000000005</v>
          </cell>
          <cell r="E475">
            <v>0</v>
          </cell>
          <cell r="G475">
            <v>3.0120000000000005</v>
          </cell>
          <cell r="I475">
            <v>68</v>
          </cell>
          <cell r="M475">
            <v>0</v>
          </cell>
          <cell r="Q475">
            <v>68</v>
          </cell>
          <cell r="S475">
            <v>71.012</v>
          </cell>
          <cell r="U475">
            <v>0</v>
          </cell>
          <cell r="Z475">
            <v>71.012</v>
          </cell>
          <cell r="AB475">
            <v>0</v>
          </cell>
          <cell r="AD475">
            <v>0</v>
          </cell>
          <cell r="AF475">
            <v>0</v>
          </cell>
          <cell r="AH475">
            <v>0</v>
          </cell>
          <cell r="AJ475">
            <v>0</v>
          </cell>
          <cell r="AL475">
            <v>71.012</v>
          </cell>
          <cell r="AN475" t="str">
            <v>amortization</v>
          </cell>
          <cell r="AR475">
            <v>3526.3830000000007</v>
          </cell>
          <cell r="AT475">
            <v>131</v>
          </cell>
          <cell r="AV475">
            <v>3657.3830000000007</v>
          </cell>
        </row>
        <row r="476">
          <cell r="A476" t="str">
            <v>depreciation</v>
          </cell>
          <cell r="C476">
            <v>0</v>
          </cell>
          <cell r="E476">
            <v>0</v>
          </cell>
          <cell r="G476">
            <v>0</v>
          </cell>
          <cell r="I476">
            <v>0</v>
          </cell>
          <cell r="M476">
            <v>1</v>
          </cell>
          <cell r="Q476">
            <v>1</v>
          </cell>
          <cell r="S476">
            <v>0</v>
          </cell>
          <cell r="U476">
            <v>1</v>
          </cell>
          <cell r="Z476">
            <v>1</v>
          </cell>
          <cell r="AB476">
            <v>0</v>
          </cell>
          <cell r="AD476">
            <v>193</v>
          </cell>
          <cell r="AF476">
            <v>0</v>
          </cell>
          <cell r="AH476">
            <v>0</v>
          </cell>
          <cell r="AJ476">
            <v>0</v>
          </cell>
          <cell r="AL476">
            <v>194</v>
          </cell>
          <cell r="AN476" t="str">
            <v>depreciation</v>
          </cell>
          <cell r="AR476">
            <v>959.93616346153851</v>
          </cell>
          <cell r="AT476">
            <v>233</v>
          </cell>
          <cell r="AV476">
            <v>1192.9361634615384</v>
          </cell>
        </row>
        <row r="477">
          <cell r="A477" t="str">
            <v>professional fees</v>
          </cell>
          <cell r="C477">
            <v>141.12100000000001</v>
          </cell>
          <cell r="E477">
            <v>0</v>
          </cell>
          <cell r="G477">
            <v>141.12100000000001</v>
          </cell>
          <cell r="I477">
            <v>11</v>
          </cell>
          <cell r="M477">
            <v>4</v>
          </cell>
          <cell r="Q477">
            <v>15</v>
          </cell>
          <cell r="S477">
            <v>152.12100000000001</v>
          </cell>
          <cell r="U477">
            <v>4</v>
          </cell>
          <cell r="Z477">
            <v>156.12100000000001</v>
          </cell>
          <cell r="AB477">
            <v>0</v>
          </cell>
          <cell r="AD477">
            <v>113.5</v>
          </cell>
          <cell r="AF477">
            <v>0</v>
          </cell>
          <cell r="AH477">
            <v>0</v>
          </cell>
          <cell r="AJ477">
            <v>0</v>
          </cell>
          <cell r="AL477">
            <v>269.62099999999998</v>
          </cell>
          <cell r="AN477" t="str">
            <v>professional fees</v>
          </cell>
          <cell r="AR477">
            <v>1544.1325240384617</v>
          </cell>
          <cell r="AT477">
            <v>248</v>
          </cell>
          <cell r="AV477">
            <v>1792.1325240384617</v>
          </cell>
        </row>
        <row r="478">
          <cell r="A478" t="str">
            <v>other</v>
          </cell>
          <cell r="C478">
            <v>50</v>
          </cell>
          <cell r="E478">
            <v>0</v>
          </cell>
          <cell r="G478">
            <v>50</v>
          </cell>
          <cell r="I478">
            <v>0</v>
          </cell>
          <cell r="M478">
            <v>0</v>
          </cell>
          <cell r="Q478">
            <v>0</v>
          </cell>
          <cell r="S478">
            <v>50</v>
          </cell>
          <cell r="U478">
            <v>0</v>
          </cell>
          <cell r="Z478">
            <v>50</v>
          </cell>
          <cell r="AB478">
            <v>0</v>
          </cell>
          <cell r="AD478">
            <v>274</v>
          </cell>
          <cell r="AF478">
            <v>0</v>
          </cell>
          <cell r="AH478">
            <v>0</v>
          </cell>
          <cell r="AJ478">
            <v>0</v>
          </cell>
          <cell r="AL478">
            <v>324</v>
          </cell>
          <cell r="AN478" t="str">
            <v>other</v>
          </cell>
          <cell r="AR478">
            <v>0</v>
          </cell>
          <cell r="AT478">
            <v>151</v>
          </cell>
          <cell r="AV478">
            <v>151</v>
          </cell>
        </row>
        <row r="479">
          <cell r="A479" t="str">
            <v>part.in exp. others</v>
          </cell>
          <cell r="C479">
            <v>0</v>
          </cell>
          <cell r="E479">
            <v>0</v>
          </cell>
          <cell r="G479">
            <v>0</v>
          </cell>
          <cell r="I479">
            <v>0</v>
          </cell>
          <cell r="M479">
            <v>0</v>
          </cell>
          <cell r="Q479">
            <v>0</v>
          </cell>
          <cell r="S479">
            <v>0</v>
          </cell>
          <cell r="U479">
            <v>0</v>
          </cell>
          <cell r="Z479">
            <v>0</v>
          </cell>
          <cell r="AB479">
            <v>0</v>
          </cell>
          <cell r="AD479">
            <v>0</v>
          </cell>
          <cell r="AF479">
            <v>0</v>
          </cell>
          <cell r="AH479">
            <v>0</v>
          </cell>
          <cell r="AJ479">
            <v>0</v>
          </cell>
          <cell r="AL479">
            <v>0</v>
          </cell>
          <cell r="AN479" t="str">
            <v>part.in exp. others</v>
          </cell>
          <cell r="AR479">
            <v>-778.33799999999928</v>
          </cell>
          <cell r="AT479">
            <v>0</v>
          </cell>
          <cell r="AV479">
            <v>-778.33799999999928</v>
          </cell>
        </row>
        <row r="480">
          <cell r="C480" t="e">
            <v>#REF!</v>
          </cell>
          <cell r="E480">
            <v>0</v>
          </cell>
          <cell r="G480" t="e">
            <v>#REF!</v>
          </cell>
          <cell r="I480">
            <v>579</v>
          </cell>
          <cell r="M480">
            <v>5</v>
          </cell>
          <cell r="Q480">
            <v>584</v>
          </cell>
          <cell r="S480" t="e">
            <v>#REF!</v>
          </cell>
          <cell r="U480">
            <v>5</v>
          </cell>
          <cell r="Z480" t="e">
            <v>#REF!</v>
          </cell>
          <cell r="AB480">
            <v>0</v>
          </cell>
          <cell r="AD480">
            <v>1360</v>
          </cell>
          <cell r="AF480">
            <v>0</v>
          </cell>
          <cell r="AH480">
            <v>0</v>
          </cell>
          <cell r="AJ480">
            <v>0</v>
          </cell>
          <cell r="AL480" t="e">
            <v>#REF!</v>
          </cell>
          <cell r="AR480">
            <v>16941.411350961538</v>
          </cell>
          <cell r="AT480">
            <v>4248</v>
          </cell>
          <cell r="AV480">
            <v>21189.411350961538</v>
          </cell>
          <cell r="AX480">
            <v>0</v>
          </cell>
        </row>
        <row r="482">
          <cell r="A482" t="str">
            <v>FINANCING</v>
          </cell>
          <cell r="AN482" t="str">
            <v>FINANCING</v>
          </cell>
        </row>
        <row r="483">
          <cell r="A483" t="str">
            <v>income(bezek&amp;other)</v>
          </cell>
          <cell r="C483">
            <v>0</v>
          </cell>
          <cell r="E483">
            <v>0</v>
          </cell>
          <cell r="G483">
            <v>0</v>
          </cell>
          <cell r="I483">
            <v>0</v>
          </cell>
          <cell r="M483">
            <v>0</v>
          </cell>
          <cell r="Q483">
            <v>0</v>
          </cell>
          <cell r="S483">
            <v>0</v>
          </cell>
          <cell r="U483">
            <v>0</v>
          </cell>
          <cell r="Z483">
            <v>0</v>
          </cell>
          <cell r="AB483">
            <v>0</v>
          </cell>
          <cell r="AD483">
            <v>0</v>
          </cell>
          <cell r="AF483">
            <v>0</v>
          </cell>
          <cell r="AH483">
            <v>0</v>
          </cell>
          <cell r="AJ483">
            <v>0</v>
          </cell>
          <cell r="AL483">
            <v>0</v>
          </cell>
          <cell r="AN483" t="str">
            <v>income(bezek&amp;other)</v>
          </cell>
          <cell r="AR483">
            <v>-159.00400000000002</v>
          </cell>
          <cell r="AT483">
            <v>213</v>
          </cell>
          <cell r="AV483">
            <v>53.995999999999981</v>
          </cell>
        </row>
        <row r="484">
          <cell r="A484" t="str">
            <v>Affiliated(I.C.P.)</v>
          </cell>
          <cell r="C484">
            <v>0</v>
          </cell>
          <cell r="E484">
            <v>0</v>
          </cell>
          <cell r="G484">
            <v>0</v>
          </cell>
          <cell r="I484">
            <v>-5</v>
          </cell>
          <cell r="M484">
            <v>0</v>
          </cell>
          <cell r="Q484">
            <v>-5</v>
          </cell>
          <cell r="S484">
            <v>-5</v>
          </cell>
          <cell r="U484">
            <v>0</v>
          </cell>
          <cell r="Z484">
            <v>-5</v>
          </cell>
          <cell r="AB484">
            <v>0</v>
          </cell>
          <cell r="AD484">
            <v>0</v>
          </cell>
          <cell r="AF484">
            <v>0</v>
          </cell>
          <cell r="AH484">
            <v>0</v>
          </cell>
          <cell r="AJ484">
            <v>0</v>
          </cell>
          <cell r="AL484">
            <v>-5</v>
          </cell>
          <cell r="AN484" t="str">
            <v>susidiaries(icp&amp;telem)</v>
          </cell>
          <cell r="AR484">
            <v>-24.128</v>
          </cell>
          <cell r="AT484">
            <v>25</v>
          </cell>
          <cell r="AV484">
            <v>0.87199999999999989</v>
          </cell>
        </row>
        <row r="485">
          <cell r="A485" t="str">
            <v>income tax</v>
          </cell>
          <cell r="C485">
            <v>43.103577527963786</v>
          </cell>
          <cell r="E485">
            <v>0</v>
          </cell>
          <cell r="G485">
            <v>43.103577527963786</v>
          </cell>
          <cell r="I485">
            <v>-9</v>
          </cell>
          <cell r="M485">
            <v>0</v>
          </cell>
          <cell r="Q485">
            <v>-9</v>
          </cell>
          <cell r="S485">
            <v>34.103577527963786</v>
          </cell>
          <cell r="U485">
            <v>0</v>
          </cell>
          <cell r="Z485">
            <v>34.103577527963786</v>
          </cell>
          <cell r="AB485">
            <v>0</v>
          </cell>
          <cell r="AD485">
            <v>0</v>
          </cell>
          <cell r="AF485">
            <v>0</v>
          </cell>
          <cell r="AH485">
            <v>0</v>
          </cell>
          <cell r="AJ485">
            <v>0</v>
          </cell>
          <cell r="AL485">
            <v>34.103577527963786</v>
          </cell>
          <cell r="AN485" t="str">
            <v>income tax</v>
          </cell>
          <cell r="AR485">
            <v>-7.8964224720362139</v>
          </cell>
          <cell r="AT485">
            <v>36</v>
          </cell>
          <cell r="AV485">
            <v>28.103577527963786</v>
          </cell>
        </row>
        <row r="486">
          <cell r="A486" t="str">
            <v>capital notes/loans</v>
          </cell>
          <cell r="C486">
            <v>0</v>
          </cell>
          <cell r="E486">
            <v>0</v>
          </cell>
          <cell r="G486">
            <v>0</v>
          </cell>
          <cell r="I486">
            <v>0</v>
          </cell>
          <cell r="M486">
            <v>0</v>
          </cell>
          <cell r="Q486">
            <v>0</v>
          </cell>
          <cell r="S486">
            <v>0</v>
          </cell>
          <cell r="U486">
            <v>0</v>
          </cell>
          <cell r="Z486">
            <v>0</v>
          </cell>
          <cell r="AB486">
            <v>0</v>
          </cell>
          <cell r="AD486">
            <v>0</v>
          </cell>
          <cell r="AF486">
            <v>0</v>
          </cell>
          <cell r="AH486">
            <v>0</v>
          </cell>
          <cell r="AJ486">
            <v>0</v>
          </cell>
          <cell r="AL486">
            <v>0</v>
          </cell>
          <cell r="AN486" t="str">
            <v>capital notes/loans</v>
          </cell>
          <cell r="AR486">
            <v>-1749</v>
          </cell>
          <cell r="AT486">
            <v>131</v>
          </cell>
          <cell r="AV486">
            <v>-1618</v>
          </cell>
        </row>
        <row r="487">
          <cell r="A487" t="str">
            <v>aurec\stlm\dapim+other</v>
          </cell>
          <cell r="C487">
            <v>-1566.48794</v>
          </cell>
          <cell r="E487">
            <v>-794.78599999999994</v>
          </cell>
          <cell r="G487">
            <v>-2361.27394</v>
          </cell>
          <cell r="I487">
            <v>-969</v>
          </cell>
          <cell r="M487">
            <v>163</v>
          </cell>
          <cell r="Q487">
            <v>-806</v>
          </cell>
          <cell r="S487">
            <v>-2535.48794</v>
          </cell>
          <cell r="U487">
            <v>-631.78599999999994</v>
          </cell>
          <cell r="Z487">
            <v>-3167.27394</v>
          </cell>
          <cell r="AB487">
            <v>0</v>
          </cell>
          <cell r="AD487">
            <v>0</v>
          </cell>
          <cell r="AF487">
            <v>0</v>
          </cell>
          <cell r="AH487">
            <v>0</v>
          </cell>
          <cell r="AJ487">
            <v>0</v>
          </cell>
          <cell r="AL487">
            <v>-3167.27394</v>
          </cell>
          <cell r="AN487" t="str">
            <v>aurec\stlm\dapim+other</v>
          </cell>
          <cell r="AR487">
            <v>-3068.6519400000002</v>
          </cell>
          <cell r="AT487">
            <v>-436</v>
          </cell>
          <cell r="AV487">
            <v>-3504.6519400000002</v>
          </cell>
        </row>
        <row r="488">
          <cell r="A488" t="str">
            <v>capitalization</v>
          </cell>
          <cell r="C488">
            <v>0</v>
          </cell>
          <cell r="E488">
            <v>0</v>
          </cell>
          <cell r="G488">
            <v>0</v>
          </cell>
          <cell r="I488">
            <v>0</v>
          </cell>
          <cell r="M488">
            <v>0</v>
          </cell>
          <cell r="Q488">
            <v>0</v>
          </cell>
          <cell r="S488">
            <v>0</v>
          </cell>
          <cell r="U488">
            <v>0</v>
          </cell>
          <cell r="Z488">
            <v>0</v>
          </cell>
          <cell r="AB488">
            <v>0</v>
          </cell>
          <cell r="AD488">
            <v>0</v>
          </cell>
          <cell r="AF488">
            <v>0</v>
          </cell>
          <cell r="AH488">
            <v>0</v>
          </cell>
          <cell r="AJ488">
            <v>0</v>
          </cell>
          <cell r="AL488">
            <v>0</v>
          </cell>
          <cell r="AN488" t="str">
            <v>capitalization</v>
          </cell>
          <cell r="AR488">
            <v>0</v>
          </cell>
          <cell r="AT488">
            <v>0</v>
          </cell>
          <cell r="AV488">
            <v>0</v>
          </cell>
        </row>
        <row r="489">
          <cell r="A489" t="str">
            <v>expenses(customs&amp;other</v>
          </cell>
          <cell r="C489">
            <v>0</v>
          </cell>
          <cell r="E489">
            <v>0</v>
          </cell>
          <cell r="G489">
            <v>0</v>
          </cell>
          <cell r="I489">
            <v>-12</v>
          </cell>
          <cell r="M489">
            <v>-1</v>
          </cell>
          <cell r="Q489">
            <v>-13</v>
          </cell>
          <cell r="S489">
            <v>-12</v>
          </cell>
          <cell r="U489">
            <v>-1</v>
          </cell>
          <cell r="Z489">
            <v>-13</v>
          </cell>
          <cell r="AB489">
            <v>0</v>
          </cell>
          <cell r="AD489">
            <v>469.5</v>
          </cell>
          <cell r="AF489">
            <v>0</v>
          </cell>
          <cell r="AH489">
            <v>0</v>
          </cell>
          <cell r="AJ489">
            <v>0</v>
          </cell>
          <cell r="AL489">
            <v>456.5</v>
          </cell>
          <cell r="AN489" t="str">
            <v>expenses(customs&amp;other</v>
          </cell>
          <cell r="AR489">
            <v>82.066000000000003</v>
          </cell>
          <cell r="AT489">
            <v>-424</v>
          </cell>
          <cell r="AV489">
            <v>-341.93399999999997</v>
          </cell>
        </row>
        <row r="490">
          <cell r="A490" t="str">
            <v>expenses-banks,net</v>
          </cell>
          <cell r="C490">
            <v>-372.26099999999997</v>
          </cell>
          <cell r="E490">
            <v>0</v>
          </cell>
          <cell r="G490">
            <v>-372.26099999999997</v>
          </cell>
          <cell r="I490">
            <v>93</v>
          </cell>
          <cell r="M490">
            <v>0</v>
          </cell>
          <cell r="Q490">
            <v>93</v>
          </cell>
          <cell r="S490">
            <v>-279.26099999999997</v>
          </cell>
          <cell r="U490">
            <v>0</v>
          </cell>
          <cell r="Z490">
            <v>-279.26099999999997</v>
          </cell>
          <cell r="AB490">
            <v>0</v>
          </cell>
          <cell r="AF490">
            <v>0</v>
          </cell>
          <cell r="AH490">
            <v>0</v>
          </cell>
          <cell r="AJ490">
            <v>0</v>
          </cell>
          <cell r="AL490">
            <v>-279.26099999999997</v>
          </cell>
          <cell r="AN490" t="str">
            <v>expenses-banks,net</v>
          </cell>
          <cell r="AR490">
            <v>-713.21100000000001</v>
          </cell>
          <cell r="AT490">
            <v>261</v>
          </cell>
          <cell r="AV490">
            <v>-452.21100000000001</v>
          </cell>
        </row>
        <row r="491">
          <cell r="C491">
            <v>-1895.6453624720361</v>
          </cell>
          <cell r="E491">
            <v>-794.78599999999994</v>
          </cell>
          <cell r="G491">
            <v>-2690.4313624720362</v>
          </cell>
          <cell r="I491">
            <v>-902</v>
          </cell>
          <cell r="M491">
            <v>162</v>
          </cell>
          <cell r="Q491">
            <v>-740</v>
          </cell>
          <cell r="S491">
            <v>-2797.6453624720361</v>
          </cell>
          <cell r="U491">
            <v>-632.78599999999994</v>
          </cell>
          <cell r="Z491">
            <v>-3430.4313624720362</v>
          </cell>
          <cell r="AB491">
            <v>0</v>
          </cell>
          <cell r="AD491">
            <v>469.5</v>
          </cell>
          <cell r="AF491">
            <v>0</v>
          </cell>
          <cell r="AH491">
            <v>0</v>
          </cell>
          <cell r="AJ491">
            <v>0</v>
          </cell>
          <cell r="AL491">
            <v>-2960.9313624720362</v>
          </cell>
          <cell r="AR491">
            <v>-5639.8253624720364</v>
          </cell>
          <cell r="AT491">
            <v>-194</v>
          </cell>
          <cell r="AV491">
            <v>-5833.8253624720364</v>
          </cell>
          <cell r="AX491">
            <v>0</v>
          </cell>
        </row>
        <row r="493">
          <cell r="A493" t="str">
            <v>CAPITAL GAINS</v>
          </cell>
          <cell r="C493">
            <v>0</v>
          </cell>
          <cell r="E493">
            <v>-0.75</v>
          </cell>
          <cell r="G493">
            <v>-0.75</v>
          </cell>
          <cell r="I493">
            <v>0</v>
          </cell>
          <cell r="M493">
            <v>-3</v>
          </cell>
          <cell r="Q493">
            <v>-3</v>
          </cell>
          <cell r="S493">
            <v>0</v>
          </cell>
          <cell r="U493">
            <v>-3.75</v>
          </cell>
          <cell r="Z493">
            <v>-3.75</v>
          </cell>
          <cell r="AB493">
            <v>0</v>
          </cell>
          <cell r="AF493">
            <v>0</v>
          </cell>
          <cell r="AH493">
            <v>0</v>
          </cell>
          <cell r="AJ493">
            <v>0</v>
          </cell>
          <cell r="AL493">
            <v>-3.75</v>
          </cell>
          <cell r="AN493" t="str">
            <v>capital gains</v>
          </cell>
          <cell r="AR493">
            <v>-30.624000000000006</v>
          </cell>
          <cell r="AT493">
            <v>18</v>
          </cell>
          <cell r="AV493">
            <v>-12.624000000000006</v>
          </cell>
        </row>
        <row r="494">
          <cell r="A494" t="str">
            <v>other income</v>
          </cell>
          <cell r="AD494">
            <v>0</v>
          </cell>
          <cell r="AF494">
            <v>0</v>
          </cell>
          <cell r="AL494">
            <v>0</v>
          </cell>
          <cell r="AN494" t="str">
            <v>other income</v>
          </cell>
          <cell r="AR494">
            <v>0</v>
          </cell>
          <cell r="AT494">
            <v>0</v>
          </cell>
          <cell r="AV494">
            <v>0</v>
          </cell>
          <cell r="BB494" t="str">
            <v>GC&amp;Co.</v>
          </cell>
          <cell r="BC494">
            <v>0.3</v>
          </cell>
          <cell r="BE494">
            <v>0.7</v>
          </cell>
          <cell r="BG494" t="str">
            <v>part of</v>
          </cell>
        </row>
        <row r="495">
          <cell r="A495" t="str">
            <v>profit BEF. TAXES</v>
          </cell>
          <cell r="C495" t="e">
            <v>#REF!</v>
          </cell>
          <cell r="E495">
            <v>-900.26299999999992</v>
          </cell>
          <cell r="G495" t="e">
            <v>#REF!</v>
          </cell>
          <cell r="I495">
            <v>-1239</v>
          </cell>
          <cell r="M495">
            <v>6</v>
          </cell>
          <cell r="Q495">
            <v>-1233</v>
          </cell>
          <cell r="S495" t="e">
            <v>#REF!</v>
          </cell>
          <cell r="U495">
            <v>-894.26299999999992</v>
          </cell>
          <cell r="Z495" t="e">
            <v>#REF!</v>
          </cell>
          <cell r="AB495">
            <v>0</v>
          </cell>
          <cell r="AD495" t="e">
            <v>#REF!</v>
          </cell>
          <cell r="AF495">
            <v>0</v>
          </cell>
          <cell r="AH495">
            <v>0</v>
          </cell>
          <cell r="AJ495">
            <v>0</v>
          </cell>
          <cell r="AL495" t="e">
            <v>#REF!</v>
          </cell>
          <cell r="AN495" t="str">
            <v>profit BEF. TAXES</v>
          </cell>
          <cell r="AR495">
            <v>-55315.897872087422</v>
          </cell>
          <cell r="AT495">
            <v>-9857</v>
          </cell>
          <cell r="AV495">
            <v>-65172.897872087422</v>
          </cell>
          <cell r="BB495" t="str">
            <v>Total</v>
          </cell>
          <cell r="BC495" t="str">
            <v>Iediot</v>
          </cell>
          <cell r="BE495" t="str">
            <v>Special</v>
          </cell>
          <cell r="BG495" t="str">
            <v>Alis</v>
          </cell>
        </row>
        <row r="496">
          <cell r="BA496" t="str">
            <v>30.9.97</v>
          </cell>
          <cell r="BB496">
            <v>0</v>
          </cell>
          <cell r="BC496">
            <v>0</v>
          </cell>
          <cell r="BE496">
            <v>428.75</v>
          </cell>
          <cell r="BG496">
            <v>428.75</v>
          </cell>
        </row>
        <row r="497">
          <cell r="A497" t="str">
            <v>TAXES</v>
          </cell>
          <cell r="C497">
            <v>6731.6253859049775</v>
          </cell>
          <cell r="E497">
            <v>0</v>
          </cell>
          <cell r="G497">
            <v>6731.6253859049775</v>
          </cell>
          <cell r="I497">
            <v>1922</v>
          </cell>
          <cell r="M497">
            <v>0</v>
          </cell>
          <cell r="Q497">
            <v>1922</v>
          </cell>
          <cell r="S497">
            <v>8653.6253859049775</v>
          </cell>
          <cell r="U497">
            <v>0</v>
          </cell>
          <cell r="Z497">
            <v>8653.6253859049775</v>
          </cell>
          <cell r="AB497">
            <v>0</v>
          </cell>
          <cell r="AD497">
            <v>138.5</v>
          </cell>
          <cell r="AF497">
            <v>0</v>
          </cell>
          <cell r="AH497">
            <v>0</v>
          </cell>
          <cell r="AJ497">
            <v>0</v>
          </cell>
          <cell r="AL497">
            <v>8792.1253859049775</v>
          </cell>
          <cell r="AN497" t="str">
            <v>TAXES</v>
          </cell>
          <cell r="AR497">
            <v>16034.403078212672</v>
          </cell>
          <cell r="AT497">
            <v>2346</v>
          </cell>
          <cell r="AV497">
            <v>18380.403078212672</v>
          </cell>
          <cell r="BA497" t="str">
            <v>10-12/97</v>
          </cell>
          <cell r="BB497">
            <v>0</v>
          </cell>
          <cell r="BC497">
            <v>0</v>
          </cell>
          <cell r="BE497">
            <v>61.25</v>
          </cell>
          <cell r="BG497">
            <v>61.25</v>
          </cell>
        </row>
        <row r="499">
          <cell r="A499" t="str">
            <v xml:space="preserve">MIN.INT.IN P.RESULTS </v>
          </cell>
          <cell r="C499">
            <v>0</v>
          </cell>
          <cell r="E499">
            <v>0</v>
          </cell>
          <cell r="G499">
            <v>0</v>
          </cell>
          <cell r="I499">
            <v>0</v>
          </cell>
          <cell r="M499">
            <v>0</v>
          </cell>
          <cell r="Q499">
            <v>0</v>
          </cell>
          <cell r="S499">
            <v>0</v>
          </cell>
          <cell r="U499">
            <v>0</v>
          </cell>
          <cell r="Z499">
            <v>0</v>
          </cell>
          <cell r="AB499">
            <v>0</v>
          </cell>
          <cell r="AF499">
            <v>0</v>
          </cell>
          <cell r="AH499">
            <v>0</v>
          </cell>
          <cell r="AJ499">
            <v>0</v>
          </cell>
          <cell r="AL499">
            <v>0</v>
          </cell>
          <cell r="AN499" t="str">
            <v xml:space="preserve">MIN.INT.IN P.RESULTS </v>
          </cell>
          <cell r="AR499">
            <v>14149</v>
          </cell>
          <cell r="AT499">
            <v>3384</v>
          </cell>
          <cell r="AV499">
            <v>17533</v>
          </cell>
          <cell r="BA499" t="str">
            <v>1-9/97</v>
          </cell>
          <cell r="BB499">
            <v>0</v>
          </cell>
          <cell r="BC499">
            <v>0</v>
          </cell>
          <cell r="BE499">
            <v>245</v>
          </cell>
          <cell r="BG499">
            <v>245</v>
          </cell>
        </row>
        <row r="500">
          <cell r="A500" t="str">
            <v>PROVISION for losses on other investments</v>
          </cell>
          <cell r="C500">
            <v>0</v>
          </cell>
          <cell r="E500">
            <v>0</v>
          </cell>
          <cell r="G500">
            <v>0</v>
          </cell>
          <cell r="I500">
            <v>-4930</v>
          </cell>
          <cell r="Q500">
            <v>-4930</v>
          </cell>
          <cell r="S500">
            <v>-4930</v>
          </cell>
          <cell r="U500">
            <v>0</v>
          </cell>
          <cell r="Z500">
            <v>-4930</v>
          </cell>
          <cell r="AL500">
            <v>-4930</v>
          </cell>
          <cell r="AN500" t="str">
            <v>PROVISION for losses on other investments</v>
          </cell>
          <cell r="AR500">
            <v>0</v>
          </cell>
          <cell r="AT500">
            <v>-5172</v>
          </cell>
          <cell r="AV500">
            <v>-5172</v>
          </cell>
          <cell r="BB500">
            <v>0</v>
          </cell>
          <cell r="BC500">
            <v>0</v>
          </cell>
          <cell r="BE500">
            <v>735</v>
          </cell>
          <cell r="BG500">
            <v>735</v>
          </cell>
        </row>
        <row r="501">
          <cell r="A501" t="str">
            <v>EQUITY profit</v>
          </cell>
          <cell r="C501">
            <v>-18980.634509615382</v>
          </cell>
          <cell r="E501">
            <v>0</v>
          </cell>
          <cell r="G501">
            <v>-18980.634509615382</v>
          </cell>
          <cell r="I501">
            <v>-2060</v>
          </cell>
          <cell r="M501">
            <v>0</v>
          </cell>
          <cell r="Q501">
            <v>-2060</v>
          </cell>
          <cell r="S501">
            <v>-21040.634509615382</v>
          </cell>
          <cell r="U501">
            <v>0</v>
          </cell>
          <cell r="Z501">
            <v>-21040.634509615382</v>
          </cell>
          <cell r="AB501">
            <v>0</v>
          </cell>
          <cell r="AF501">
            <v>0</v>
          </cell>
          <cell r="AH501">
            <v>0</v>
          </cell>
          <cell r="AJ501">
            <v>0</v>
          </cell>
          <cell r="AL501">
            <v>-21040.634509615382</v>
          </cell>
          <cell r="AN501" t="str">
            <v>EQUITY profit</v>
          </cell>
          <cell r="AR501">
            <v>5671.7831846153858</v>
          </cell>
          <cell r="AT501">
            <v>3003</v>
          </cell>
          <cell r="AV501">
            <v>8674.7831846153858</v>
          </cell>
          <cell r="BB501">
            <v>74154.011815384612</v>
          </cell>
          <cell r="BC501">
            <v>735</v>
          </cell>
          <cell r="BG501">
            <v>735</v>
          </cell>
        </row>
        <row r="502">
          <cell r="A502" t="str">
            <v>S. profit to IEDIOT</v>
          </cell>
          <cell r="AB502">
            <v>0</v>
          </cell>
          <cell r="AF502">
            <v>0</v>
          </cell>
          <cell r="AL502">
            <v>0</v>
          </cell>
        </row>
        <row r="503">
          <cell r="A503" t="str">
            <v>profit FOR THE PERIOD</v>
          </cell>
          <cell r="C503" t="e">
            <v>#REF!</v>
          </cell>
          <cell r="G503" t="e">
            <v>#REF!</v>
          </cell>
          <cell r="I503">
            <v>-6307</v>
          </cell>
          <cell r="M503">
            <v>6</v>
          </cell>
          <cell r="Q503">
            <v>-6301</v>
          </cell>
          <cell r="S503" t="e">
            <v>#REF!</v>
          </cell>
          <cell r="U503">
            <v>-6</v>
          </cell>
          <cell r="Z503" t="e">
            <v>#REF!</v>
          </cell>
          <cell r="AB503">
            <v>0</v>
          </cell>
          <cell r="AD503" t="e">
            <v>#REF!</v>
          </cell>
          <cell r="AF503">
            <v>0</v>
          </cell>
          <cell r="AH503">
            <v>0</v>
          </cell>
          <cell r="AJ503">
            <v>0</v>
          </cell>
          <cell r="AL503" t="e">
            <v>#REF!</v>
          </cell>
          <cell r="AN503" t="str">
            <v>profit FOR THE PERIOD</v>
          </cell>
          <cell r="AR503">
            <v>-19460.711609259364</v>
          </cell>
          <cell r="AT503">
            <v>-6296</v>
          </cell>
          <cell r="AV503">
            <v>-25756.711609259364</v>
          </cell>
          <cell r="AX503">
            <v>0</v>
          </cell>
        </row>
        <row r="504">
          <cell r="A504" t="str">
            <v>S. profit to IEDIOT OB</v>
          </cell>
          <cell r="AB504">
            <v>0</v>
          </cell>
          <cell r="AF504">
            <v>0</v>
          </cell>
          <cell r="AL504">
            <v>0</v>
          </cell>
        </row>
        <row r="505">
          <cell r="A505" t="str">
            <v>profit AT BEG.OF PERIOD</v>
          </cell>
          <cell r="C505">
            <v>-4484.8019999999997</v>
          </cell>
          <cell r="E505">
            <v>-17308.024000000001</v>
          </cell>
          <cell r="G505">
            <v>-21792.826000000001</v>
          </cell>
          <cell r="I505">
            <v>-6907</v>
          </cell>
          <cell r="M505">
            <v>-17315</v>
          </cell>
          <cell r="Q505">
            <v>-24222</v>
          </cell>
          <cell r="S505">
            <v>-11391.802</v>
          </cell>
          <cell r="U505">
            <v>-34623.024000000005</v>
          </cell>
          <cell r="Z505">
            <v>-25491.826000000001</v>
          </cell>
          <cell r="AB505">
            <v>0</v>
          </cell>
          <cell r="AD505">
            <v>-1047</v>
          </cell>
          <cell r="AF505">
            <v>0</v>
          </cell>
          <cell r="AH505">
            <v>0</v>
          </cell>
          <cell r="AJ505">
            <v>0</v>
          </cell>
          <cell r="AL505">
            <v>-26538.826000000001</v>
          </cell>
          <cell r="AN505" t="str">
            <v>profit AT BEG.OF PERIOD</v>
          </cell>
          <cell r="AR505">
            <v>-21792</v>
          </cell>
          <cell r="AT505">
            <v>-25497</v>
          </cell>
          <cell r="AV505">
            <v>-25496</v>
          </cell>
          <cell r="AX505">
            <v>1042.8260000000009</v>
          </cell>
        </row>
        <row r="506">
          <cell r="A506" t="str">
            <v>DIVIDEND</v>
          </cell>
          <cell r="C506">
            <v>0</v>
          </cell>
          <cell r="G506">
            <v>0</v>
          </cell>
          <cell r="I506">
            <v>10000</v>
          </cell>
          <cell r="M506">
            <v>0</v>
          </cell>
          <cell r="Q506">
            <v>10000</v>
          </cell>
          <cell r="S506">
            <v>10000</v>
          </cell>
          <cell r="U506">
            <v>0</v>
          </cell>
          <cell r="Z506">
            <v>10000</v>
          </cell>
          <cell r="AB506">
            <v>0</v>
          </cell>
          <cell r="AF506">
            <v>0</v>
          </cell>
          <cell r="AH506">
            <v>0</v>
          </cell>
          <cell r="AJ506">
            <v>0</v>
          </cell>
          <cell r="AL506">
            <v>10000</v>
          </cell>
          <cell r="AN506" t="str">
            <v>DIVIDEND</v>
          </cell>
          <cell r="AR506">
            <v>0</v>
          </cell>
          <cell r="AT506">
            <v>10000</v>
          </cell>
          <cell r="AV506">
            <v>10000</v>
          </cell>
        </row>
        <row r="508">
          <cell r="A508" t="str">
            <v>BAL.OF profit AT END OF PERIOD</v>
          </cell>
          <cell r="C508" t="e">
            <v>#REF!</v>
          </cell>
          <cell r="E508">
            <v>-17308.024000000001</v>
          </cell>
          <cell r="G508" t="e">
            <v>#REF!</v>
          </cell>
          <cell r="I508">
            <v>-3214</v>
          </cell>
          <cell r="M508">
            <v>-17309</v>
          </cell>
          <cell r="Q508">
            <v>-20523</v>
          </cell>
          <cell r="S508" t="e">
            <v>#REF!</v>
          </cell>
          <cell r="U508">
            <v>-34629.024000000005</v>
          </cell>
          <cell r="Z508" t="e">
            <v>#REF!</v>
          </cell>
          <cell r="AB508">
            <v>0</v>
          </cell>
          <cell r="AD508" t="e">
            <v>#REF!</v>
          </cell>
          <cell r="AF508">
            <v>0</v>
          </cell>
          <cell r="AH508">
            <v>0</v>
          </cell>
          <cell r="AJ508">
            <v>0</v>
          </cell>
          <cell r="AL508" t="e">
            <v>#REF!</v>
          </cell>
          <cell r="AN508" t="str">
            <v>BAL.OF profit AT END OF PERIOD</v>
          </cell>
          <cell r="AR508">
            <v>-41252.711609259364</v>
          </cell>
          <cell r="AT508">
            <v>-21793</v>
          </cell>
          <cell r="AV508">
            <v>-41252.711609259364</v>
          </cell>
          <cell r="AX508" t="e">
            <v>#REF!</v>
          </cell>
        </row>
        <row r="509">
          <cell r="AP509">
            <v>-2322.9031230769251</v>
          </cell>
          <cell r="AR509">
            <v>-0.17399999999906868</v>
          </cell>
          <cell r="AT509">
            <v>-2322.0690000000031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רן הון"/>
      <sheetName val="מנטורטק רבעון"/>
      <sheetName val="PC מאוחד"/>
      <sheetName val="מנטורטק משולב"/>
      <sheetName val="סיון משולב"/>
      <sheetName val="מאזנים משולב"/>
      <sheetName val="סיון מאוחד"/>
      <sheetName val="יחסים אנליטים"/>
      <sheetName val="סיון פתרונות -cbt "/>
      <sheetName val="סיון פיתוח - TBT"/>
      <sheetName val="סיון ירושלים"/>
      <sheetName val="סיון הדרכה "/>
      <sheetName val="תרומה נומינלית"/>
      <sheetName val="סבירות מימון"/>
      <sheetName val="פרוטים"/>
      <sheetName val="פקודות נוספות"/>
      <sheetName val="אנליטי"/>
      <sheetName val="השקעה בסיון ירושלים"/>
      <sheetName val="מדדים"/>
      <sheetName val="מס נדחה והפרשה למס"/>
      <sheetName val="רכוש קבוע"/>
      <sheetName val="פקודות איחוד"/>
      <sheetName val="הכנסות מראש"/>
      <sheetName val="מעגלים"/>
      <sheetName val="מעגל רכוש קבוע ש&quot;ח"/>
      <sheetName val="אנליטי מאוחד"/>
      <sheetName val="mentortech inc"/>
      <sheetName val="Criteria"/>
      <sheetName val="Lists"/>
      <sheetName val="Cash Flow"/>
      <sheetName val="קרן_הון4"/>
      <sheetName val="מנטורטק_רבעון4"/>
      <sheetName val="PC_מאוחד4"/>
      <sheetName val="מנטורטק_משולב4"/>
      <sheetName val="סיון_משולב4"/>
      <sheetName val="מאזנים_משולב4"/>
      <sheetName val="סיון_מאוחד4"/>
      <sheetName val="יחסים_אנליטים4"/>
      <sheetName val="סיון_פתרונות_-cbt_4"/>
      <sheetName val="סיון_פיתוח_-_TBT4"/>
      <sheetName val="סיון_ירושלים4"/>
      <sheetName val="סיון_הדרכה_4"/>
      <sheetName val="תרומה_נומינלית4"/>
      <sheetName val="סבירות_מימון4"/>
      <sheetName val="פקודות_נוספות4"/>
      <sheetName val="השקעה_בסיון_ירושלים4"/>
      <sheetName val="מס_נדחה_והפרשה_למס4"/>
      <sheetName val="רכוש_קבוע4"/>
      <sheetName val="פקודות_איחוד4"/>
      <sheetName val="הכנסות_מראש4"/>
      <sheetName val="מעגל_רכוש_קבוע_ש&quot;ח4"/>
      <sheetName val="אנליטי_מאוחד4"/>
      <sheetName val="mentortech_inc4"/>
      <sheetName val="קרן_הון"/>
      <sheetName val="מנטורטק_רבעון"/>
      <sheetName val="PC_מאוחד"/>
      <sheetName val="מנטורטק_משולב"/>
      <sheetName val="סיון_משולב"/>
      <sheetName val="מאזנים_משולב"/>
      <sheetName val="סיון_מאוחד"/>
      <sheetName val="יחסים_אנליטים"/>
      <sheetName val="סיון_פתרונות_-cbt_"/>
      <sheetName val="סיון_פיתוח_-_TBT"/>
      <sheetName val="סיון_ירושלים"/>
      <sheetName val="סיון_הדרכה_"/>
      <sheetName val="תרומה_נומינלית"/>
      <sheetName val="סבירות_מימון"/>
      <sheetName val="פקודות_נוספות"/>
      <sheetName val="השקעה_בסיון_ירושלים"/>
      <sheetName val="מס_נדחה_והפרשה_למס"/>
      <sheetName val="רכוש_קבוע"/>
      <sheetName val="פקודות_איחוד"/>
      <sheetName val="הכנסות_מראש"/>
      <sheetName val="מעגל_רכוש_קבוע_ש&quot;ח"/>
      <sheetName val="אנליטי_מאוחד"/>
      <sheetName val="mentortech_inc"/>
      <sheetName val="קרן_הון1"/>
      <sheetName val="מנטורטק_רבעון1"/>
      <sheetName val="PC_מאוחד1"/>
      <sheetName val="מנטורטק_משולב1"/>
      <sheetName val="סיון_משולב1"/>
      <sheetName val="מאזנים_משולב1"/>
      <sheetName val="סיון_מאוחד1"/>
      <sheetName val="יחסים_אנליטים1"/>
      <sheetName val="סיון_פתרונות_-cbt_1"/>
      <sheetName val="סיון_פיתוח_-_TBT1"/>
      <sheetName val="סיון_ירושלים1"/>
      <sheetName val="סיון_הדרכה_1"/>
      <sheetName val="תרומה_נומינלית1"/>
      <sheetName val="סבירות_מימון1"/>
      <sheetName val="פקודות_נוספות1"/>
      <sheetName val="השקעה_בסיון_ירושלים1"/>
      <sheetName val="מס_נדחה_והפרשה_למס1"/>
      <sheetName val="רכוש_קבוע1"/>
      <sheetName val="פקודות_איחוד1"/>
      <sheetName val="הכנסות_מראש1"/>
      <sheetName val="מעגל_רכוש_קבוע_ש&quot;ח1"/>
      <sheetName val="אנליטי_מאוחד1"/>
      <sheetName val="mentortech_inc1"/>
      <sheetName val="קרן_הון2"/>
      <sheetName val="מנטורטק_רבעון2"/>
      <sheetName val="PC_מאוחד2"/>
      <sheetName val="מנטורטק_משולב2"/>
      <sheetName val="סיון_משולב2"/>
      <sheetName val="מאזנים_משולב2"/>
      <sheetName val="סיון_מאוחד2"/>
      <sheetName val="יחסים_אנליטים2"/>
      <sheetName val="סיון_פתרונות_-cbt_2"/>
      <sheetName val="סיון_פיתוח_-_TBT2"/>
      <sheetName val="סיון_ירושלים2"/>
      <sheetName val="סיון_הדרכה_2"/>
      <sheetName val="תרומה_נומינלית2"/>
      <sheetName val="סבירות_מימון2"/>
      <sheetName val="פקודות_נוספות2"/>
      <sheetName val="השקעה_בסיון_ירושלים2"/>
      <sheetName val="מס_נדחה_והפרשה_למס2"/>
      <sheetName val="רכוש_קבוע2"/>
      <sheetName val="פקודות_איחוד2"/>
      <sheetName val="הכנסות_מראש2"/>
      <sheetName val="מעגל_רכוש_קבוע_ש&quot;ח2"/>
      <sheetName val="אנליטי_מאוחד2"/>
      <sheetName val="mentortech_inc2"/>
      <sheetName val="קרן_הון3"/>
      <sheetName val="מנטורטק_רבעון3"/>
      <sheetName val="PC_מאוחד3"/>
      <sheetName val="מנטורטק_משולב3"/>
      <sheetName val="סיון_משולב3"/>
      <sheetName val="מאזנים_משולב3"/>
      <sheetName val="סיון_מאוחד3"/>
      <sheetName val="יחסים_אנליטים3"/>
      <sheetName val="סיון_פתרונות_-cbt_3"/>
      <sheetName val="סיון_פיתוח_-_TBT3"/>
      <sheetName val="סיון_ירושלים3"/>
      <sheetName val="סיון_הדרכה_3"/>
      <sheetName val="תרומה_נומינלית3"/>
      <sheetName val="סבירות_מימון3"/>
      <sheetName val="פקודות_נוספות3"/>
      <sheetName val="השקעה_בסיון_ירושלים3"/>
      <sheetName val="מס_נדחה_והפרשה_למס3"/>
      <sheetName val="רכוש_קבוע3"/>
      <sheetName val="פקודות_איחוד3"/>
      <sheetName val="הכנסות_מראש3"/>
      <sheetName val="מעגל_רכוש_קבוע_ש&quot;ח3"/>
      <sheetName val="אנליטי_מאוחד3"/>
      <sheetName val="mentortech_inc3"/>
      <sheetName val="קרן_הון5"/>
      <sheetName val="מנטורטק_רבעון5"/>
      <sheetName val="PC_מאוחד5"/>
      <sheetName val="מנטורטק_משולב5"/>
      <sheetName val="סיון_משולב5"/>
      <sheetName val="מאזנים_משולב5"/>
      <sheetName val="סיון_מאוחד5"/>
      <sheetName val="יחסים_אנליטים5"/>
      <sheetName val="סיון_פתרונות_-cbt_5"/>
      <sheetName val="סיון_פיתוח_-_TBT5"/>
      <sheetName val="סיון_ירושלים5"/>
      <sheetName val="סיון_הדרכה_5"/>
      <sheetName val="תרומה_נומינלית5"/>
      <sheetName val="סבירות_מימון5"/>
      <sheetName val="פקודות_נוספות5"/>
      <sheetName val="השקעה_בסיון_ירושלים5"/>
      <sheetName val="מס_נדחה_והפרשה_למס5"/>
      <sheetName val="רכוש_קבוע5"/>
      <sheetName val="פקודות_איחוד5"/>
      <sheetName val="הכנסות_מראש5"/>
      <sheetName val="מעגל_רכוש_קבוע_ש&quot;ח5"/>
      <sheetName val="אנליטי_מאוחד5"/>
      <sheetName val="mentortech_inc5"/>
      <sheetName val="קרן_הון6"/>
      <sheetName val="מנטורטק_רבעון6"/>
      <sheetName val="PC_מאוחד6"/>
      <sheetName val="מנטורטק_משולב6"/>
      <sheetName val="סיון_משולב6"/>
      <sheetName val="מאזנים_משולב6"/>
      <sheetName val="סיון_מאוחד6"/>
      <sheetName val="יחסים_אנליטים6"/>
      <sheetName val="סיון_פתרונות_-cbt_6"/>
      <sheetName val="סיון_פיתוח_-_TBT6"/>
      <sheetName val="סיון_ירושלים6"/>
      <sheetName val="סיון_הדרכה_6"/>
      <sheetName val="תרומה_נומינלית6"/>
      <sheetName val="סבירות_מימון6"/>
      <sheetName val="פקודות_נוספות6"/>
      <sheetName val="השקעה_בסיון_ירושלים6"/>
      <sheetName val="מס_נדחה_והפרשה_למס6"/>
      <sheetName val="רכוש_קבוע6"/>
      <sheetName val="פקודות_איחוד6"/>
      <sheetName val="הכנסות_מראש6"/>
      <sheetName val="מעגל_רכוש_קבוע_ש&quot;ח6"/>
      <sheetName val="אנליטי_מאוחד6"/>
      <sheetName val="mentortech_inc6"/>
      <sheetName val="קרן_הון7"/>
      <sheetName val="מנטורטק_רבעון7"/>
      <sheetName val="PC_מאוחד7"/>
      <sheetName val="מנטורטק_משולב7"/>
      <sheetName val="סיון_משולב7"/>
      <sheetName val="מאזנים_משולב7"/>
      <sheetName val="סיון_מאוחד7"/>
      <sheetName val="יחסים_אנליטים7"/>
      <sheetName val="סיון_פתרונות_-cbt_7"/>
      <sheetName val="סיון_פיתוח_-_TBT7"/>
      <sheetName val="סיון_ירושלים7"/>
      <sheetName val="סיון_הדרכה_7"/>
      <sheetName val="תרומה_נומינלית7"/>
      <sheetName val="סבירות_מימון7"/>
      <sheetName val="פקודות_נוספות7"/>
      <sheetName val="השקעה_בסיון_ירושלים7"/>
      <sheetName val="מס_נדחה_והפרשה_למס7"/>
      <sheetName val="רכוש_קבוע7"/>
      <sheetName val="פקודות_איחוד7"/>
      <sheetName val="הכנסות_מראש7"/>
      <sheetName val="מעגל_רכוש_קבוע_ש&quot;ח7"/>
      <sheetName val="אנליטי_מאוחד7"/>
      <sheetName val="mentortech_inc7"/>
      <sheetName val=""/>
      <sheetName val="Brazil"/>
      <sheetName val="Ger"/>
      <sheetName val="Mexico"/>
      <sheetName val="U.K."/>
      <sheetName val="P&amp;L - YTD"/>
      <sheetName val="Note D &amp; E"/>
      <sheetName val="Note F &amp; G"/>
      <sheetName val="I-C FA"/>
      <sheetName val="Note 21-27"/>
      <sheetName val="SH_Equity"/>
      <sheetName val="Cash_Flow"/>
      <sheetName val="Currencies"/>
      <sheetName val="Assets "/>
      <sheetName val="Liabilities"/>
      <sheetName val="Note 1-9"/>
      <sheetName val="Note A &amp; B"/>
      <sheetName val="Note C"/>
      <sheetName val="Note 13"/>
      <sheetName val="CODS"/>
      <sheetName val="Annual Notes"/>
      <sheetName val="Note 10-12"/>
      <sheetName val="Gnrl note"/>
      <sheetName val="MENU"/>
      <sheetName val="N-SBU"/>
      <sheetName val="Sheet1"/>
      <sheetName val="print"/>
      <sheetName val="Note QD &amp; E"/>
      <sheetName val="Note QF &amp; G "/>
      <sheetName val="NoteQ 21-27"/>
      <sheetName val="קרן_הון8"/>
      <sheetName val="מנטורטק_רבעון8"/>
      <sheetName val="PC_מאוחד8"/>
      <sheetName val="מנטורטק_משולב8"/>
      <sheetName val="סיון_משולב8"/>
      <sheetName val="מאזנים_משולב8"/>
      <sheetName val="סיון_מאוחד8"/>
      <sheetName val="יחסים_אנליטים8"/>
      <sheetName val="סיון_פתרונות_-cbt_8"/>
      <sheetName val="סיון_פיתוח_-_TBT8"/>
      <sheetName val="סיון_ירושלים8"/>
      <sheetName val="סיון_הדרכה_8"/>
      <sheetName val="תרומה_נומינלית8"/>
      <sheetName val="סבירות_מימון8"/>
      <sheetName val="פקודות_נוספות8"/>
      <sheetName val="השקעה_בסיון_ירושלים8"/>
      <sheetName val="מס_נדחה_והפרשה_למס8"/>
      <sheetName val="רכוש_קבוע8"/>
      <sheetName val="פקודות_איחוד8"/>
      <sheetName val="הכנסות_מראש8"/>
      <sheetName val="מעגל_רכוש_קבוע_ש&quot;ח8"/>
      <sheetName val="אנליטי_מאוחד8"/>
      <sheetName val="mentortech_inc8"/>
      <sheetName val="Israel expense per department"/>
      <sheetName val="Option expenses 2018"/>
      <sheetName val="Journal Pivot"/>
      <sheetName val="DB"/>
      <sheetName val="B&amp;S Calculation K1"/>
      <sheetName val=" standard deviation Majority"/>
      <sheetName val=" standard deviation (volatility"/>
      <sheetName val="Employee list"/>
      <sheetName val="Forfeit"/>
      <sheetName val="forfeit Rare calcu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2">
          <cell r="E32">
            <v>106.6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1"/>
      <sheetName val="Temp 2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בלת פירוט להוצאות"/>
      <sheetName val="בקרת השקעות"/>
      <sheetName val="מחלקות"/>
      <sheetName val="מאוחד P&amp;L "/>
      <sheetName val="מגנזיום P&amp;L"/>
      <sheetName val="אבץ P&amp;L"/>
      <sheetName val="Cash"/>
      <sheetName val="אינדקס"/>
      <sheetName val="ציר"/>
      <sheetName val="שליפה"/>
      <sheetName val="השקעות"/>
      <sheetName val="כותרות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חירון"/>
    </sheetNames>
    <sheetDataSet>
      <sheetData sheetId="0" refreshError="1">
        <row r="3">
          <cell r="A3" t="str">
            <v>VAS 1 SpamDefender, MailDefender</v>
          </cell>
          <cell r="F3" t="str">
            <v>שדרוג IP</v>
          </cell>
        </row>
        <row r="4">
          <cell r="A4" t="str">
            <v>עמידה ביעד</v>
          </cell>
          <cell r="B4" t="str">
            <v>פרס</v>
          </cell>
          <cell r="C4" t="str">
            <v>קנס</v>
          </cell>
          <cell r="D4" t="str">
            <v>מחיר</v>
          </cell>
          <cell r="F4" t="str">
            <v>עמידה ביעד</v>
          </cell>
          <cell r="G4" t="str">
            <v>פרס</v>
          </cell>
          <cell r="H4" t="str">
            <v>קנס</v>
          </cell>
          <cell r="I4" t="str">
            <v>מחיר</v>
          </cell>
        </row>
        <row r="5">
          <cell r="A5">
            <v>0</v>
          </cell>
          <cell r="B5">
            <v>4</v>
          </cell>
          <cell r="C5">
            <v>-12</v>
          </cell>
          <cell r="D5">
            <v>-4</v>
          </cell>
          <cell r="F5">
            <v>0</v>
          </cell>
          <cell r="G5">
            <v>1.3</v>
          </cell>
          <cell r="H5">
            <v>-3.9000000000000004</v>
          </cell>
          <cell r="I5">
            <v>-3.9000000000000004</v>
          </cell>
        </row>
        <row r="6">
          <cell r="A6">
            <v>0.501</v>
          </cell>
          <cell r="B6">
            <v>4</v>
          </cell>
          <cell r="C6">
            <v>-4</v>
          </cell>
          <cell r="D6">
            <v>0</v>
          </cell>
          <cell r="F6">
            <v>0.501</v>
          </cell>
          <cell r="G6">
            <v>1.3</v>
          </cell>
          <cell r="H6">
            <v>-1.3</v>
          </cell>
          <cell r="I6">
            <v>0</v>
          </cell>
        </row>
        <row r="7">
          <cell r="A7">
            <v>0.751</v>
          </cell>
          <cell r="B7">
            <v>4</v>
          </cell>
          <cell r="C7">
            <v>-2</v>
          </cell>
          <cell r="D7">
            <v>4</v>
          </cell>
          <cell r="F7">
            <v>0.751</v>
          </cell>
          <cell r="G7">
            <v>1.3</v>
          </cell>
          <cell r="H7">
            <v>-0.65</v>
          </cell>
          <cell r="I7">
            <v>0.65</v>
          </cell>
        </row>
        <row r="8">
          <cell r="A8">
            <v>0.85099999999999998</v>
          </cell>
          <cell r="B8">
            <v>4</v>
          </cell>
          <cell r="C8">
            <v>-1</v>
          </cell>
          <cell r="D8">
            <v>4</v>
          </cell>
          <cell r="F8">
            <v>0.85099999999999998</v>
          </cell>
          <cell r="G8">
            <v>1.3</v>
          </cell>
          <cell r="H8">
            <v>-0.32500000000000001</v>
          </cell>
          <cell r="I8">
            <v>0.97500000000000009</v>
          </cell>
        </row>
        <row r="9">
          <cell r="A9">
            <v>0.95099999999999996</v>
          </cell>
          <cell r="B9">
            <v>4</v>
          </cell>
          <cell r="D9">
            <v>4</v>
          </cell>
          <cell r="F9">
            <v>0.95099999999999996</v>
          </cell>
          <cell r="G9">
            <v>1.3</v>
          </cell>
          <cell r="I9">
            <v>1.3</v>
          </cell>
        </row>
        <row r="10">
          <cell r="D10">
            <v>4</v>
          </cell>
          <cell r="I10">
            <v>5.2</v>
          </cell>
        </row>
        <row r="13">
          <cell r="A13" t="str">
            <v xml:space="preserve"> VAS 2 Kaspersky Anti Virus, ClientWebDefender, Map, Gamer//2, Ynet Encyclopedia, Fax 2 Mail, Life in Net, WebDefender, The marker</v>
          </cell>
          <cell r="F13" t="str">
            <v>מגעי IP</v>
          </cell>
        </row>
        <row r="14">
          <cell r="A14" t="str">
            <v>עמידה ביעד</v>
          </cell>
          <cell r="B14" t="str">
            <v>פרס</v>
          </cell>
          <cell r="C14" t="str">
            <v>קנס</v>
          </cell>
          <cell r="D14" t="str">
            <v>מחיר</v>
          </cell>
          <cell r="F14" t="str">
            <v>עמידה ביעד</v>
          </cell>
          <cell r="G14" t="str">
            <v>פרס</v>
          </cell>
          <cell r="H14" t="str">
            <v>קנס</v>
          </cell>
          <cell r="I14" t="str">
            <v>מחיר</v>
          </cell>
        </row>
        <row r="15">
          <cell r="A15">
            <v>0</v>
          </cell>
          <cell r="B15">
            <v>6.5</v>
          </cell>
          <cell r="C15">
            <v>-19.5</v>
          </cell>
          <cell r="D15">
            <v>-6.5</v>
          </cell>
          <cell r="F15">
            <v>0</v>
          </cell>
          <cell r="G15">
            <v>4.5</v>
          </cell>
          <cell r="H15">
            <v>-18</v>
          </cell>
          <cell r="I15">
            <v>-18</v>
          </cell>
        </row>
        <row r="16">
          <cell r="A16">
            <v>0.501</v>
          </cell>
          <cell r="B16">
            <v>6.5</v>
          </cell>
          <cell r="C16">
            <v>-6.5</v>
          </cell>
          <cell r="D16">
            <v>0</v>
          </cell>
          <cell r="F16">
            <v>0.501</v>
          </cell>
          <cell r="G16">
            <v>4.5</v>
          </cell>
          <cell r="H16">
            <v>-4.5</v>
          </cell>
          <cell r="I16">
            <v>0</v>
          </cell>
        </row>
        <row r="17">
          <cell r="A17">
            <v>0.70099999999999996</v>
          </cell>
          <cell r="B17">
            <v>6.5</v>
          </cell>
          <cell r="C17">
            <v>-3.25</v>
          </cell>
          <cell r="D17">
            <v>6.5</v>
          </cell>
          <cell r="F17">
            <v>0.751</v>
          </cell>
          <cell r="G17">
            <v>4.5</v>
          </cell>
          <cell r="H17">
            <v>-2.25</v>
          </cell>
          <cell r="I17">
            <v>2.25</v>
          </cell>
        </row>
        <row r="18">
          <cell r="A18">
            <v>0.80100000000000005</v>
          </cell>
          <cell r="B18">
            <v>6.5</v>
          </cell>
          <cell r="C18">
            <v>-1.625</v>
          </cell>
          <cell r="D18">
            <v>6.5</v>
          </cell>
          <cell r="F18">
            <v>0.85099999999999998</v>
          </cell>
          <cell r="G18">
            <v>4.5</v>
          </cell>
          <cell r="H18">
            <v>-1.125</v>
          </cell>
          <cell r="I18">
            <v>3.375</v>
          </cell>
        </row>
        <row r="19">
          <cell r="A19">
            <v>0.95099999999999996</v>
          </cell>
          <cell r="B19">
            <v>6.5</v>
          </cell>
          <cell r="D19">
            <v>6.5</v>
          </cell>
          <cell r="F19">
            <v>0.95099999999999996</v>
          </cell>
          <cell r="G19">
            <v>4.5</v>
          </cell>
          <cell r="I19">
            <v>4.5</v>
          </cell>
        </row>
        <row r="20">
          <cell r="D20">
            <v>6.5</v>
          </cell>
          <cell r="I20">
            <v>18</v>
          </cell>
        </row>
        <row r="23">
          <cell r="A23" t="str">
            <v xml:space="preserve"> VAS 3 Norton security, Edusoft, Panda security</v>
          </cell>
        </row>
        <row r="24">
          <cell r="A24" t="str">
            <v>עמידה ביעד</v>
          </cell>
          <cell r="B24" t="str">
            <v>פרס</v>
          </cell>
          <cell r="C24" t="str">
            <v>קנס</v>
          </cell>
          <cell r="D24" t="str">
            <v>מחיר</v>
          </cell>
        </row>
        <row r="25">
          <cell r="A25">
            <v>0</v>
          </cell>
          <cell r="B25">
            <v>9</v>
          </cell>
          <cell r="C25">
            <v>-27</v>
          </cell>
          <cell r="D25">
            <v>-9</v>
          </cell>
        </row>
        <row r="26">
          <cell r="A26">
            <v>0.501</v>
          </cell>
          <cell r="B26">
            <v>9</v>
          </cell>
          <cell r="C26">
            <v>-9</v>
          </cell>
          <cell r="D26">
            <v>0</v>
          </cell>
        </row>
        <row r="27">
          <cell r="A27">
            <v>0.751</v>
          </cell>
          <cell r="B27">
            <v>9</v>
          </cell>
          <cell r="C27">
            <v>-4.5</v>
          </cell>
          <cell r="D27">
            <v>9</v>
          </cell>
        </row>
        <row r="28">
          <cell r="A28">
            <v>0.85099999999999998</v>
          </cell>
          <cell r="B28">
            <v>9</v>
          </cell>
          <cell r="C28">
            <v>-2.25</v>
          </cell>
          <cell r="D28">
            <v>9</v>
          </cell>
        </row>
        <row r="29">
          <cell r="A29">
            <v>0.95099999999999996</v>
          </cell>
          <cell r="B29">
            <v>9</v>
          </cell>
          <cell r="D29">
            <v>9</v>
          </cell>
        </row>
        <row r="30">
          <cell r="D30">
            <v>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י 06"/>
      <sheetName val="הערות למודל"/>
      <sheetName val="מחירון"/>
    </sheetNames>
    <sheetDataSet>
      <sheetData sheetId="0" refreshError="1"/>
      <sheetData sheetId="1" refreshError="1"/>
      <sheetData sheetId="2" refreshError="1">
        <row r="43">
          <cell r="A43" t="str">
            <v>013Mobile</v>
          </cell>
        </row>
        <row r="44">
          <cell r="A44" t="str">
            <v>עמידה ביעד</v>
          </cell>
          <cell r="B44" t="str">
            <v>פרס</v>
          </cell>
          <cell r="C44" t="str">
            <v>קנס</v>
          </cell>
          <cell r="D44" t="str">
            <v>מחיר</v>
          </cell>
        </row>
        <row r="45">
          <cell r="A45">
            <v>0</v>
          </cell>
          <cell r="B45">
            <v>3.8</v>
          </cell>
          <cell r="C45">
            <v>-15.2</v>
          </cell>
          <cell r="D45">
            <v>-15.2</v>
          </cell>
        </row>
        <row r="46">
          <cell r="A46">
            <v>0.501</v>
          </cell>
          <cell r="B46">
            <v>3.8</v>
          </cell>
          <cell r="C46">
            <v>-3.8</v>
          </cell>
          <cell r="D46">
            <v>0</v>
          </cell>
        </row>
        <row r="47">
          <cell r="A47">
            <v>0.70099999999999996</v>
          </cell>
          <cell r="B47">
            <v>3.8</v>
          </cell>
          <cell r="C47">
            <v>-1.9</v>
          </cell>
          <cell r="D47">
            <v>1.9</v>
          </cell>
        </row>
        <row r="48">
          <cell r="A48">
            <v>0.80100000000000005</v>
          </cell>
          <cell r="B48">
            <v>3.8</v>
          </cell>
          <cell r="C48">
            <v>-0.95</v>
          </cell>
          <cell r="D48">
            <v>2.8499999999999996</v>
          </cell>
        </row>
        <row r="49">
          <cell r="A49">
            <v>0.95099999999999996</v>
          </cell>
          <cell r="B49">
            <v>3.8</v>
          </cell>
          <cell r="D49">
            <v>3.8</v>
          </cell>
        </row>
        <row r="50">
          <cell r="A50" t="str">
            <v>מעל 100%</v>
          </cell>
          <cell r="B50">
            <v>25.5</v>
          </cell>
          <cell r="D50">
            <v>25.5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ס 99"/>
      <sheetName val="שמ&quot;מ מ&quot;ה"/>
      <sheetName val="מס_99"/>
      <sheetName val="שמ&quot;מ_מ&quot;ה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נאי+טלפאואר"/>
      <sheetName val="ני&quot;ע"/>
      <sheetName val="ני&quot;ע 2"/>
      <sheetName val="ער&quot;ז דוח מס (2)"/>
      <sheetName val="טורים"/>
      <sheetName val="ער&quot;ז דוח מס"/>
      <sheetName val="שמ&quot;מ מ&quot;ה"/>
      <sheetName val="שמ&quot;מ נומינלי"/>
      <sheetName val="מיעוט"/>
      <sheetName val="Current"/>
      <sheetName val="ני&quot;ע_2"/>
      <sheetName val="ער&quot;ז_דוח_מס_(2)"/>
      <sheetName val="ער&quot;ז_דוח_מס"/>
      <sheetName val="שמ&quot;מ_מ&quot;ה"/>
      <sheetName val="שמ&quot;מ_נומינלי"/>
      <sheetName val="ער&quot;ז דוח מס:מיעוט"/>
      <sheetName val="ני&quot;ע_21"/>
      <sheetName val="ער&quot;ז_דוח_מס_(2)1"/>
      <sheetName val="ער&quot;ז_דוח_מס1"/>
      <sheetName val="שמ&quot;מ_מ&quot;ה1"/>
      <sheetName val="שמ&quot;מ_נומינלי1"/>
      <sheetName val="ני&quot;ע_25"/>
      <sheetName val="ער&quot;ז_דוח_מס_(2)5"/>
      <sheetName val="ער&quot;ז_דוח_מס5"/>
      <sheetName val="שמ&quot;מ_מ&quot;ה5"/>
      <sheetName val="שמ&quot;מ_נומינלי5"/>
      <sheetName val="ני&quot;ע_22"/>
      <sheetName val="ער&quot;ז_דוח_מס_(2)2"/>
      <sheetName val="ער&quot;ז_דוח_מס2"/>
      <sheetName val="שמ&quot;מ_מ&quot;ה2"/>
      <sheetName val="שמ&quot;מ_נומינלי2"/>
      <sheetName val="ני&quot;ע_23"/>
      <sheetName val="ער&quot;ז_דוח_מס_(2)3"/>
      <sheetName val="ער&quot;ז_דוח_מס3"/>
      <sheetName val="שמ&quot;מ_מ&quot;ה3"/>
      <sheetName val="שמ&quot;מ_נומינלי3"/>
      <sheetName val="ני&quot;ע_24"/>
      <sheetName val="ער&quot;ז_דוח_מס_(2)4"/>
      <sheetName val="ער&quot;ז_דוח_מס4"/>
      <sheetName val="שמ&quot;מ_מ&quot;ה4"/>
      <sheetName val="שמ&quot;מ_נומינלי4"/>
      <sheetName val="ני&quot;ע_26"/>
      <sheetName val="ער&quot;ז_דוח_מס_(2)6"/>
      <sheetName val="ער&quot;ז_דוח_מס6"/>
      <sheetName val="שמ&quot;מ_מ&quot;ה6"/>
      <sheetName val="שמ&quot;מ_נומינלי6"/>
      <sheetName val="מיעוט:ער&quot;ז_דוח_מס2"/>
      <sheetName val="????+???????"/>
      <sheetName val="??&quot;?"/>
      <sheetName val="??&quot;? 2"/>
      <sheetName val="??&quot;? ??? ?? (2)"/>
      <sheetName val="?????"/>
      <sheetName val="??&quot;? ??? ??"/>
      <sheetName val="??&quot;? ?&quot;?"/>
      <sheetName val="??&quot;? ???????"/>
      <sheetName val="ני&quot;ע_27"/>
      <sheetName val="ער&quot;ז_דוח_מס_(2)7"/>
      <sheetName val="ער&quot;ז_דוח_מס7"/>
      <sheetName val="שמ&quot;מ_מ&quot;ה7"/>
      <sheetName val="שמ&quot;מ_נומינלי7"/>
    </sheetNames>
    <sheetDataSet>
      <sheetData sheetId="0">
        <row r="9">
          <cell r="AN9"/>
        </row>
      </sheetData>
      <sheetData sheetId="1">
        <row r="9">
          <cell r="U9" t="str">
            <v>התחשבנות ישנה</v>
          </cell>
        </row>
      </sheetData>
      <sheetData sheetId="2"/>
      <sheetData sheetId="3">
        <row r="9">
          <cell r="AN9"/>
        </row>
      </sheetData>
      <sheetData sheetId="4">
        <row r="9">
          <cell r="O9" t="str">
            <v>משרדי</v>
          </cell>
        </row>
      </sheetData>
      <sheetData sheetId="5">
        <row r="9">
          <cell r="O9" t="str">
            <v>משרדי</v>
          </cell>
        </row>
        <row r="141">
          <cell r="AC141" t="e">
            <v>#VALUE!</v>
          </cell>
          <cell r="AD141" t="str">
            <v>ניכוי בשל פחת חזוי</v>
          </cell>
        </row>
        <row r="142">
          <cell r="AC142">
            <v>8384.4030000000002</v>
          </cell>
          <cell r="AD142" t="str">
            <v>ניכוי בשל פחת בספרים</v>
          </cell>
        </row>
        <row r="143">
          <cell r="AA143" t="e">
            <v>#VALUE!</v>
          </cell>
          <cell r="AC143" t="e">
            <v>#VALUE!</v>
          </cell>
          <cell r="AD143" t="str">
            <v>הפרש</v>
          </cell>
        </row>
        <row r="144">
          <cell r="Z144" t="str">
            <v>10TG</v>
          </cell>
        </row>
        <row r="147">
          <cell r="V147">
            <v>4503.5309999999999</v>
          </cell>
          <cell r="AA147" t="str">
            <v>|הוצאות אחזקת רכב בספרים לא כולל פחת</v>
          </cell>
        </row>
        <row r="148">
          <cell r="V148">
            <v>0</v>
          </cell>
          <cell r="AA148" t="str">
            <v>פחת כלי רכב לפי טופס י"א</v>
          </cell>
        </row>
        <row r="149">
          <cell r="AA149" t="str">
            <v>חויב כהכנסת עבודה בידי העובדים</v>
          </cell>
        </row>
        <row r="150">
          <cell r="V150">
            <v>-4103.1670941000002</v>
          </cell>
          <cell r="AA150" t="str">
            <v>הוצאות מוכרות על פי התקנות</v>
          </cell>
        </row>
        <row r="151">
          <cell r="T151">
            <v>400.36390589999974</v>
          </cell>
        </row>
        <row r="165">
          <cell r="AX165">
            <v>9</v>
          </cell>
        </row>
        <row r="169">
          <cell r="AA169">
            <v>9</v>
          </cell>
          <cell r="AL169">
            <v>10</v>
          </cell>
          <cell r="AM169">
            <v>9</v>
          </cell>
          <cell r="AN169">
            <v>9</v>
          </cell>
          <cell r="AO169">
            <v>9</v>
          </cell>
          <cell r="AQ169">
            <v>9</v>
          </cell>
          <cell r="AR169">
            <v>9</v>
          </cell>
          <cell r="AS169">
            <v>9</v>
          </cell>
          <cell r="AT169" t="str">
            <v xml:space="preserve">  |</v>
          </cell>
          <cell r="AU169" t="str">
            <v xml:space="preserve">    |</v>
          </cell>
          <cell r="AV169">
            <v>1</v>
          </cell>
          <cell r="AW169">
            <v>12</v>
          </cell>
        </row>
        <row r="170">
          <cell r="AA170" t="str">
            <v xml:space="preserve"> </v>
          </cell>
          <cell r="AL170" t="str">
            <v xml:space="preserve">       פירוט חישוב הנכסים הקבועים של החברה :‎7 מצורפת לנספח ‎3 'רשימה מס</v>
          </cell>
          <cell r="AT170" t="str">
            <v xml:space="preserve">  |</v>
          </cell>
          <cell r="AU170" t="str">
            <v xml:space="preserve">    |</v>
          </cell>
          <cell r="AX170" t="str">
            <v>עורק שרותי מידע מקומי בע"מ</v>
          </cell>
        </row>
        <row r="171">
          <cell r="AA171" t="str">
            <v xml:space="preserve"> </v>
          </cell>
          <cell r="AT171" t="str">
            <v xml:space="preserve">  |</v>
          </cell>
          <cell r="AU171" t="str">
            <v xml:space="preserve">    |</v>
          </cell>
          <cell r="AW171" t="str">
            <v xml:space="preserve">       פירוט חישוב תאומי ההון  </v>
          </cell>
          <cell r="AX171" t="str">
            <v>מממממממממממ</v>
          </cell>
        </row>
        <row r="172">
          <cell r="AT172" t="str">
            <v xml:space="preserve">  |</v>
          </cell>
          <cell r="AU172" t="str">
            <v xml:space="preserve">    |</v>
          </cell>
          <cell r="AV172" t="str">
            <v xml:space="preserve"> </v>
          </cell>
          <cell r="AW172" t="str">
            <v xml:space="preserve">       ממממממממממ</v>
          </cell>
        </row>
        <row r="173">
          <cell r="AA173" t="str">
            <v xml:space="preserve"> </v>
          </cell>
          <cell r="AM173" t="str">
            <v xml:space="preserve">      עורק שרותי מידע מקומי בע"מ</v>
          </cell>
          <cell r="AO173" t="str">
            <v>:(שם החברה (או האגודה השיתופית</v>
          </cell>
          <cell r="AT173" t="str">
            <v xml:space="preserve">  |</v>
          </cell>
          <cell r="AU173" t="str">
            <v xml:space="preserve">    |</v>
          </cell>
          <cell r="AV173" t="str">
            <v xml:space="preserve"> </v>
          </cell>
        </row>
        <row r="174">
          <cell r="AA174" t="str">
            <v xml:space="preserve">         ההון של ,‎1985-לתוספת א לחוק מס הכנסה (תאומים בשל אינפלציה) התשמ"ה ‎1 לפי סעיף</v>
          </cell>
          <cell r="AM174" t="str">
            <v>מממממממממממ</v>
          </cell>
          <cell r="AN174" t="str">
            <v>מממממממממממ</v>
          </cell>
          <cell r="AT174" t="str">
            <v xml:space="preserve">  |</v>
          </cell>
          <cell r="AU174" t="str">
            <v xml:space="preserve">    |</v>
          </cell>
          <cell r="AV174" t="str">
            <v xml:space="preserve">    1994 :שנת המס  </v>
          </cell>
        </row>
        <row r="175">
          <cell r="AT175" t="str">
            <v xml:space="preserve">  |</v>
          </cell>
          <cell r="AU175" t="str">
            <v xml:space="preserve">    |</v>
          </cell>
          <cell r="AV175" t="str">
            <v xml:space="preserve"> </v>
          </cell>
          <cell r="AX175" t="str">
            <v>_</v>
          </cell>
        </row>
        <row r="176">
          <cell r="AA176" t="str">
            <v xml:space="preserve"> </v>
          </cell>
          <cell r="AT176" t="str">
            <v xml:space="preserve">  |</v>
          </cell>
          <cell r="AU176" t="str">
            <v xml:space="preserve">    |</v>
          </cell>
          <cell r="AV176" t="str">
            <v xml:space="preserve">  תאומי ,‎1985-לתוספת  א לחוק  מס  הכנסה (תאומים בשל אינפלציה) התשמ"ה  ‎3  לפי סעיף</v>
          </cell>
          <cell r="AX176" t="str">
            <v xml:space="preserve">תאור הרישומים,היתרות,ההפקדות או הפעולות    |  </v>
          </cell>
          <cell r="AY176">
            <v>9</v>
          </cell>
          <cell r="AZ176">
            <v>9</v>
          </cell>
          <cell r="BA176">
            <v>9</v>
          </cell>
          <cell r="BB176" t="str">
            <v>|</v>
          </cell>
        </row>
        <row r="177">
          <cell r="AT177" t="str">
            <v xml:space="preserve">  |</v>
          </cell>
          <cell r="AU177" t="str">
            <v xml:space="preserve">    |</v>
          </cell>
          <cell r="AX177" t="str">
            <v xml:space="preserve">                       המחיבים תאום הון    |</v>
          </cell>
          <cell r="BB177" t="str">
            <v>|</v>
          </cell>
        </row>
        <row r="178">
          <cell r="AA178" t="str">
            <v xml:space="preserve">        ³</v>
          </cell>
          <cell r="AL178" t="str">
            <v>מ</v>
          </cell>
          <cell r="AM178" t="str">
            <v>מ|ממממממממממ</v>
          </cell>
          <cell r="AN178" t="str">
            <v>מ</v>
          </cell>
          <cell r="AO178" t="str">
            <v>ממממממממממממממממ|ממ</v>
          </cell>
          <cell r="AR178" t="str">
            <v>מ</v>
          </cell>
          <cell r="AS178" t="str">
            <v>ממ³</v>
          </cell>
          <cell r="AT178" t="str">
            <v xml:space="preserve">  |</v>
          </cell>
          <cell r="AU178" t="str">
            <v xml:space="preserve">    |</v>
          </cell>
          <cell r="AV178" t="str">
            <v xml:space="preserve"> </v>
          </cell>
          <cell r="AX178" t="str">
            <v>___________________</v>
          </cell>
          <cell r="BB178" t="str">
            <v>|</v>
          </cell>
        </row>
        <row r="179">
          <cell r="AA179" t="str">
            <v xml:space="preserve">        ³ תאור פריט לפי הרשום במאזן בתום שנת המס הקודמת³      הסכום     ³               </v>
          </cell>
          <cell r="AL179" t="str">
            <v xml:space="preserve">           ³                                                  ³    סעיף קטן³</v>
          </cell>
          <cell r="AN179" t="str">
            <v xml:space="preserve">תאור הנכסים הקבועים, לפי הרשום במאזן לתום  |  </v>
          </cell>
          <cell r="AR179" t="str">
            <v xml:space="preserve"> סעיף קטן</v>
          </cell>
          <cell r="AS179" t="str">
            <v xml:space="preserve">  |</v>
          </cell>
          <cell r="AT179" t="str">
            <v xml:space="preserve">  |</v>
          </cell>
          <cell r="AU179" t="str">
            <v xml:space="preserve">    |</v>
          </cell>
          <cell r="AW179" t="str">
            <v>_</v>
          </cell>
          <cell r="BB179" t="str">
            <v>|</v>
          </cell>
        </row>
        <row r="180">
          <cell r="AA180" t="str">
            <v xml:space="preserve">        ³</v>
          </cell>
          <cell r="AN180" t="str">
            <v xml:space="preserve">                           שנת המס הקודמת  |</v>
          </cell>
          <cell r="AR180" t="str">
            <v xml:space="preserve">  בהגדרה</v>
          </cell>
          <cell r="AS180" t="str">
            <v xml:space="preserve">  |</v>
          </cell>
          <cell r="AT180" t="str">
            <v xml:space="preserve">  |</v>
          </cell>
          <cell r="AU180" t="str">
            <v xml:space="preserve">    |</v>
          </cell>
          <cell r="AV180" t="str">
            <v xml:space="preserve">³                  ³         תאור הרישומים, היתרות, ההפקדות או      </v>
          </cell>
          <cell r="AW180" t="str">
            <v xml:space="preserve">             ³                                                  ³    סעיף קטן³</v>
          </cell>
          <cell r="AX180" t="str">
            <v xml:space="preserve"> סכום שנרשם בספרים כהוצאה אך לא הוצא</v>
          </cell>
          <cell r="BB180" t="str">
            <v>|</v>
          </cell>
        </row>
        <row r="181">
          <cell r="AA181" t="str">
            <v xml:space="preserve">        ³</v>
          </cell>
          <cell r="AL181" t="str">
            <v>מ</v>
          </cell>
          <cell r="AN181" t="str">
            <v>מ</v>
          </cell>
          <cell r="AO181" t="str">
            <v>ממממממממממממממממ|ממ</v>
          </cell>
          <cell r="AR181" t="str">
            <v>מ</v>
          </cell>
          <cell r="AS181" t="str">
            <v>ממ³</v>
          </cell>
          <cell r="AT181" t="str">
            <v xml:space="preserve">  |</v>
          </cell>
          <cell r="AU181" t="str">
            <v xml:space="preserve">    |</v>
          </cell>
          <cell r="AV181" t="str">
            <v>³     לזיהוי הפריט³                                                  ³        הסכום³</v>
          </cell>
          <cell r="AW181" t="str">
            <v xml:space="preserve">  לזיהוי הפריט³                                                  ³      הסכום³</v>
          </cell>
          <cell r="AX181" t="str">
            <v>מ</v>
          </cell>
          <cell r="BB181" t="str">
            <v>|</v>
          </cell>
        </row>
        <row r="182">
          <cell r="AA182" t="str">
            <v xml:space="preserve">        ³</v>
          </cell>
          <cell r="AQ182" t="str">
            <v xml:space="preserve">       |</v>
          </cell>
          <cell r="AS182" t="str">
            <v xml:space="preserve">  |</v>
          </cell>
          <cell r="AT182" t="str">
            <v xml:space="preserve">  |</v>
          </cell>
          <cell r="AU182" t="str">
            <v xml:space="preserve">    |</v>
          </cell>
          <cell r="AV182" t="str">
            <v>³____________________</v>
          </cell>
          <cell r="AW182" t="str">
            <v>____________________</v>
          </cell>
          <cell r="AX182" t="str">
            <v xml:space="preserve"> בפועל ולא הותר בנכוי לענין חישוב </v>
          </cell>
          <cell r="AY182" t="str">
            <v>מממממממממ</v>
          </cell>
          <cell r="BB182" t="str">
            <v>|</v>
          </cell>
        </row>
        <row r="183">
          <cell r="AA183" t="str">
            <v xml:space="preserve">        ³</v>
          </cell>
          <cell r="AO183" t="str">
            <v>ממממממממממממממממ|ממ</v>
          </cell>
          <cell r="AR183" t="str">
            <v>מ</v>
          </cell>
          <cell r="AS183" t="str">
            <v>ממ³</v>
          </cell>
          <cell r="AT183" t="str">
            <v xml:space="preserve">  |</v>
          </cell>
          <cell r="AU183" t="str">
            <v xml:space="preserve">    |</v>
          </cell>
          <cell r="AV183" t="str">
            <v>³                  ³                                                  ³            ³</v>
          </cell>
          <cell r="AX183" t="str">
            <v>מ</v>
          </cell>
          <cell r="BB183" t="str">
            <v>|</v>
          </cell>
        </row>
        <row r="184">
          <cell r="AA184" t="str">
            <v xml:space="preserve">        ³</v>
          </cell>
          <cell r="AQ184" t="str">
            <v xml:space="preserve">       |</v>
          </cell>
          <cell r="AS184" t="str">
            <v xml:space="preserve">  |</v>
          </cell>
          <cell r="AT184" t="str">
            <v xml:space="preserve">  |</v>
          </cell>
          <cell r="AU184" t="str">
            <v xml:space="preserve">    |</v>
          </cell>
          <cell r="AV184" t="str">
            <v>³</v>
          </cell>
          <cell r="AX184" t="str">
            <v xml:space="preserve">ההכנסה החייבת </v>
          </cell>
          <cell r="AY184" t="str">
            <v xml:space="preserve">         :ההון של החברה מסתכם כמפורט להלן</v>
          </cell>
          <cell r="BB184" t="str">
            <v>|</v>
          </cell>
        </row>
        <row r="185">
          <cell r="AA185" t="str">
            <v xml:space="preserve">        ³</v>
          </cell>
          <cell r="AL185" t="str">
            <v>מ</v>
          </cell>
          <cell r="AN185" t="str">
            <v>מ</v>
          </cell>
          <cell r="AO185" t="str">
            <v>ממממממממממממממממ|ממ</v>
          </cell>
          <cell r="AR185" t="str">
            <v>מ</v>
          </cell>
          <cell r="AS185" t="str">
            <v>ממ³</v>
          </cell>
          <cell r="AT185" t="str">
            <v xml:space="preserve">  |</v>
          </cell>
          <cell r="AU185" t="str">
            <v xml:space="preserve">    |</v>
          </cell>
          <cell r="AV185" t="str">
            <v>³</v>
          </cell>
          <cell r="AW185" t="str">
            <v>מ</v>
          </cell>
          <cell r="AX185" t="str">
            <v>מ</v>
          </cell>
          <cell r="BB185" t="str">
            <v>|</v>
          </cell>
        </row>
        <row r="186">
          <cell r="AA186" t="str">
            <v xml:space="preserve">        ³</v>
          </cell>
          <cell r="AM186" t="str">
            <v xml:space="preserve"> |</v>
          </cell>
          <cell r="AQ186" t="str">
            <v xml:space="preserve">       |</v>
          </cell>
          <cell r="AS186" t="str">
            <v xml:space="preserve">  |</v>
          </cell>
          <cell r="AT186" t="str">
            <v xml:space="preserve">  |</v>
          </cell>
          <cell r="AU186" t="str">
            <v xml:space="preserve">    |</v>
          </cell>
          <cell r="AV186" t="str">
            <v>³</v>
          </cell>
          <cell r="AY186" t="str">
            <v>_</v>
          </cell>
          <cell r="AZ186" t="str">
            <v>_</v>
          </cell>
          <cell r="BA186" t="str">
            <v>__</v>
          </cell>
          <cell r="BB186" t="str">
            <v>|</v>
          </cell>
        </row>
        <row r="187">
          <cell r="AA187" t="str">
            <v xml:space="preserve">        ³</v>
          </cell>
          <cell r="AL187" t="str">
            <v>מ</v>
          </cell>
          <cell r="AM187" t="str">
            <v>מ|ממממממממממ</v>
          </cell>
          <cell r="AN187" t="str">
            <v>מ</v>
          </cell>
          <cell r="AO187" t="str">
            <v>ממממממממממממממממ|ממ</v>
          </cell>
          <cell r="AR187" t="str">
            <v>מ</v>
          </cell>
          <cell r="AS187" t="str">
            <v>ממ³</v>
          </cell>
          <cell r="AT187" t="str">
            <v xml:space="preserve">  |</v>
          </cell>
          <cell r="AU187" t="str">
            <v xml:space="preserve">    |</v>
          </cell>
          <cell r="AV187" t="str">
            <v>³</v>
          </cell>
          <cell r="AW187" t="str">
            <v>מ</v>
          </cell>
          <cell r="BA187" t="str">
            <v xml:space="preserve">  |</v>
          </cell>
          <cell r="BB187" t="str">
            <v>|</v>
          </cell>
        </row>
        <row r="188">
          <cell r="AA188" t="str">
            <v xml:space="preserve">        ³</v>
          </cell>
          <cell r="AM188" t="str">
            <v xml:space="preserve"> |</v>
          </cell>
          <cell r="AQ188" t="str">
            <v xml:space="preserve">       |</v>
          </cell>
          <cell r="AS188" t="str">
            <v xml:space="preserve">  |</v>
          </cell>
          <cell r="AT188" t="str">
            <v xml:space="preserve">  |</v>
          </cell>
          <cell r="AU188" t="str">
            <v xml:space="preserve">    |</v>
          </cell>
          <cell r="AV188" t="str">
            <v>³</v>
          </cell>
          <cell r="BA188" t="str">
            <v xml:space="preserve">  |</v>
          </cell>
          <cell r="BB188" t="str">
            <v>|</v>
          </cell>
        </row>
        <row r="189">
          <cell r="AA189" t="str">
            <v xml:space="preserve">        ³</v>
          </cell>
          <cell r="AL189" t="str">
            <v>מ</v>
          </cell>
          <cell r="AM189" t="str">
            <v>מ|ממממממממממ</v>
          </cell>
          <cell r="AN189" t="str">
            <v>מ</v>
          </cell>
          <cell r="AO189" t="str">
            <v>ממממממממממממממממ|ממ</v>
          </cell>
          <cell r="AR189" t="str">
            <v>מ</v>
          </cell>
          <cell r="AS189" t="str">
            <v>ממ³</v>
          </cell>
          <cell r="AT189" t="str">
            <v xml:space="preserve">  |</v>
          </cell>
          <cell r="AU189" t="str">
            <v xml:space="preserve">    |</v>
          </cell>
          <cell r="AV189" t="str">
            <v>³</v>
          </cell>
          <cell r="AW189" t="str">
            <v>מ</v>
          </cell>
          <cell r="AX189" t="str">
            <v>מ</v>
          </cell>
          <cell r="AY189" t="str">
            <v>_</v>
          </cell>
          <cell r="BA189" t="str">
            <v>__³</v>
          </cell>
          <cell r="BB189" t="str">
            <v>|</v>
          </cell>
        </row>
        <row r="190">
          <cell r="AA190" t="str">
            <v xml:space="preserve">        ³</v>
          </cell>
          <cell r="AM190" t="str">
            <v xml:space="preserve"> |</v>
          </cell>
          <cell r="AQ190" t="str">
            <v xml:space="preserve">       |</v>
          </cell>
          <cell r="AS190" t="str">
            <v xml:space="preserve">  |</v>
          </cell>
          <cell r="AT190" t="str">
            <v xml:space="preserve">  |</v>
          </cell>
          <cell r="AU190" t="str">
            <v xml:space="preserve">    |</v>
          </cell>
          <cell r="AV190" t="str">
            <v>³</v>
          </cell>
          <cell r="AZ190" t="str">
            <v xml:space="preserve">       ³</v>
          </cell>
          <cell r="BA190" t="str">
            <v xml:space="preserve">  ³</v>
          </cell>
          <cell r="BB190" t="str">
            <v>|</v>
          </cell>
        </row>
        <row r="191">
          <cell r="AA191" t="str">
            <v xml:space="preserve">        ³</v>
          </cell>
          <cell r="AL191" t="str">
            <v>מ</v>
          </cell>
          <cell r="AM191" t="str">
            <v>מ|ממממממממממ</v>
          </cell>
          <cell r="AN191" t="str">
            <v>מ</v>
          </cell>
          <cell r="AO191" t="str">
            <v>ממממממממממממממממ|ממ</v>
          </cell>
          <cell r="AR191" t="str">
            <v>מ</v>
          </cell>
          <cell r="AS191" t="str">
            <v>ממ³</v>
          </cell>
          <cell r="AT191" t="str">
            <v xml:space="preserve">  |</v>
          </cell>
          <cell r="AU191" t="str">
            <v xml:space="preserve">    |</v>
          </cell>
          <cell r="AV191" t="str">
            <v>³</v>
          </cell>
          <cell r="AX191" t="str">
            <v>מ</v>
          </cell>
          <cell r="AZ191" t="str">
            <v xml:space="preserve">       ³</v>
          </cell>
          <cell r="BA191" t="str">
            <v xml:space="preserve">  ³</v>
          </cell>
          <cell r="BB191" t="str">
            <v>|</v>
          </cell>
        </row>
        <row r="192">
          <cell r="AA192" t="str">
            <v xml:space="preserve">        ³</v>
          </cell>
          <cell r="AM192" t="str">
            <v xml:space="preserve"> |</v>
          </cell>
          <cell r="AQ192" t="str">
            <v xml:space="preserve">       |</v>
          </cell>
          <cell r="AS192" t="str">
            <v xml:space="preserve">  |</v>
          </cell>
          <cell r="AT192" t="str">
            <v xml:space="preserve">  |</v>
          </cell>
          <cell r="AU192" t="str">
            <v xml:space="preserve">    |</v>
          </cell>
          <cell r="AV192" t="str">
            <v>³</v>
          </cell>
          <cell r="AY192" t="str">
            <v>מ</v>
          </cell>
          <cell r="BA192" t="str">
            <v>ממ³</v>
          </cell>
          <cell r="BB192" t="str">
            <v>|</v>
          </cell>
        </row>
        <row r="193">
          <cell r="AA193" t="str">
            <v xml:space="preserve">        ³</v>
          </cell>
          <cell r="AL193" t="str">
            <v>מ</v>
          </cell>
          <cell r="AM193" t="str">
            <v>מ|ממממממממממ</v>
          </cell>
          <cell r="AN193" t="str">
            <v>מ</v>
          </cell>
          <cell r="AO193" t="str">
            <v>ממממממממממממממממ|ממ</v>
          </cell>
          <cell r="AR193" t="str">
            <v>מ</v>
          </cell>
          <cell r="AS193" t="str">
            <v>ממ³</v>
          </cell>
          <cell r="AT193" t="str">
            <v xml:space="preserve">  |</v>
          </cell>
          <cell r="AU193" t="str">
            <v xml:space="preserve">    |</v>
          </cell>
          <cell r="AV193" t="str">
            <v>³</v>
          </cell>
          <cell r="AW193" t="str">
            <v>מ</v>
          </cell>
          <cell r="AX193" t="str">
            <v>מ</v>
          </cell>
          <cell r="AZ193" t="str">
            <v xml:space="preserve">       ³</v>
          </cell>
          <cell r="BA193" t="str">
            <v xml:space="preserve">  ³</v>
          </cell>
          <cell r="BB193" t="str">
            <v>|</v>
          </cell>
        </row>
        <row r="194">
          <cell r="AA194" t="str">
            <v xml:space="preserve">        ³</v>
          </cell>
          <cell r="AM194" t="str">
            <v xml:space="preserve"> |</v>
          </cell>
          <cell r="AQ194" t="str">
            <v xml:space="preserve">       |</v>
          </cell>
          <cell r="AS194" t="str">
            <v xml:space="preserve">  |</v>
          </cell>
          <cell r="AT194" t="str">
            <v xml:space="preserve">  |</v>
          </cell>
          <cell r="AU194" t="str">
            <v xml:space="preserve">    |</v>
          </cell>
          <cell r="AV194" t="str">
            <v>³</v>
          </cell>
          <cell r="AY194" t="str">
            <v>מ</v>
          </cell>
          <cell r="BA194" t="str">
            <v>ממ³</v>
          </cell>
          <cell r="BB194" t="str">
            <v>|</v>
          </cell>
        </row>
        <row r="195">
          <cell r="AA195" t="str">
            <v xml:space="preserve">        ³</v>
          </cell>
          <cell r="AL195" t="str">
            <v>מ</v>
          </cell>
          <cell r="AM195" t="str">
            <v>מ|ממממממממממ</v>
          </cell>
          <cell r="AN195" t="str">
            <v>מ</v>
          </cell>
          <cell r="AO195" t="str">
            <v>ממממממממממממממממ|ממ</v>
          </cell>
          <cell r="AR195" t="str">
            <v>מ</v>
          </cell>
          <cell r="AS195" t="str">
            <v>ממ³</v>
          </cell>
          <cell r="AT195" t="str">
            <v xml:space="preserve">  |</v>
          </cell>
          <cell r="AU195" t="str">
            <v xml:space="preserve">    |</v>
          </cell>
          <cell r="AV195" t="str">
            <v>³</v>
          </cell>
          <cell r="AW195" t="str">
            <v>מ</v>
          </cell>
          <cell r="AX195" t="str">
            <v>מ</v>
          </cell>
          <cell r="AZ195" t="str">
            <v xml:space="preserve">       ³</v>
          </cell>
          <cell r="BA195" t="str">
            <v xml:space="preserve">  ³</v>
          </cell>
          <cell r="BB195" t="str">
            <v>|</v>
          </cell>
        </row>
        <row r="196">
          <cell r="AA196" t="str">
            <v xml:space="preserve">        ³</v>
          </cell>
          <cell r="AM196" t="str">
            <v xml:space="preserve"> |</v>
          </cell>
          <cell r="AQ196" t="str">
            <v xml:space="preserve">       |</v>
          </cell>
          <cell r="AS196" t="str">
            <v xml:space="preserve">  |</v>
          </cell>
          <cell r="AT196" t="str">
            <v xml:space="preserve">  |</v>
          </cell>
          <cell r="AU196" t="str">
            <v xml:space="preserve">    |</v>
          </cell>
          <cell r="AV196" t="str">
            <v>³</v>
          </cell>
          <cell r="AY196" t="str">
            <v>מ</v>
          </cell>
          <cell r="BA196" t="str">
            <v>ממ³</v>
          </cell>
          <cell r="BB196" t="str">
            <v>|</v>
          </cell>
        </row>
        <row r="197">
          <cell r="AA197" t="str">
            <v xml:space="preserve">        ³</v>
          </cell>
          <cell r="AL197" t="str">
            <v>מ</v>
          </cell>
          <cell r="AM197" t="str">
            <v>מ|ממממממממממ</v>
          </cell>
          <cell r="AN197" t="str">
            <v>מ</v>
          </cell>
          <cell r="AO197" t="str">
            <v>ממממממממממממממממ|ממ</v>
          </cell>
          <cell r="AR197" t="str">
            <v>מ</v>
          </cell>
          <cell r="AS197" t="str">
            <v>ממ³</v>
          </cell>
          <cell r="AT197" t="str">
            <v xml:space="preserve">  |</v>
          </cell>
          <cell r="AU197" t="str">
            <v xml:space="preserve">    |</v>
          </cell>
          <cell r="AV197" t="str">
            <v>³</v>
          </cell>
          <cell r="AW197" t="str">
            <v>מ</v>
          </cell>
          <cell r="AX197" t="str">
            <v>מ</v>
          </cell>
          <cell r="AZ197" t="str">
            <v xml:space="preserve">       ³</v>
          </cell>
          <cell r="BA197" t="str">
            <v xml:space="preserve">  ³</v>
          </cell>
          <cell r="BB197" t="str">
            <v>|</v>
          </cell>
        </row>
        <row r="198">
          <cell r="AA198" t="str">
            <v xml:space="preserve">        ³</v>
          </cell>
          <cell r="AM198" t="str">
            <v xml:space="preserve"> |</v>
          </cell>
          <cell r="AQ198" t="str">
            <v xml:space="preserve">       |</v>
          </cell>
          <cell r="AS198" t="str">
            <v xml:space="preserve">  |</v>
          </cell>
          <cell r="AT198" t="str">
            <v xml:space="preserve">  |</v>
          </cell>
          <cell r="AU198" t="str">
            <v xml:space="preserve">    |</v>
          </cell>
          <cell r="AV198" t="str">
            <v>³</v>
          </cell>
          <cell r="BA198" t="str">
            <v>ממ³</v>
          </cell>
          <cell r="BB198" t="str">
            <v>|</v>
          </cell>
        </row>
        <row r="199">
          <cell r="AA199" t="str">
            <v xml:space="preserve">        ³</v>
          </cell>
          <cell r="AL199" t="str">
            <v>מ</v>
          </cell>
          <cell r="AM199" t="str">
            <v>מ|ממממממממממ</v>
          </cell>
          <cell r="AN199" t="str">
            <v>מ</v>
          </cell>
          <cell r="AO199" t="str">
            <v>ממממממממממממממממ|ממ</v>
          </cell>
          <cell r="AR199" t="str">
            <v>מ</v>
          </cell>
          <cell r="AS199" t="str">
            <v>ממ³</v>
          </cell>
          <cell r="AT199" t="str">
            <v xml:space="preserve">  |</v>
          </cell>
          <cell r="AU199" t="str">
            <v xml:space="preserve">    |</v>
          </cell>
          <cell r="AV199" t="str">
            <v>³</v>
          </cell>
          <cell r="AW199" t="str">
            <v>מ</v>
          </cell>
          <cell r="AX199" t="str">
            <v>מ</v>
          </cell>
          <cell r="AZ199" t="str">
            <v xml:space="preserve">       ³</v>
          </cell>
          <cell r="BA199" t="str">
            <v xml:space="preserve">  ³</v>
          </cell>
          <cell r="BB199" t="str">
            <v>|</v>
          </cell>
        </row>
        <row r="200">
          <cell r="AA200" t="str">
            <v xml:space="preserve">        ³</v>
          </cell>
          <cell r="AM200" t="str">
            <v xml:space="preserve"> |</v>
          </cell>
          <cell r="AQ200" t="str">
            <v xml:space="preserve">       |</v>
          </cell>
          <cell r="AS200" t="str">
            <v xml:space="preserve">  |</v>
          </cell>
          <cell r="AT200" t="str">
            <v xml:space="preserve">  |</v>
          </cell>
          <cell r="AU200" t="str">
            <v xml:space="preserve">    |</v>
          </cell>
          <cell r="AV200" t="str">
            <v>³</v>
          </cell>
          <cell r="AY200" t="str">
            <v>מ</v>
          </cell>
          <cell r="BA200" t="str">
            <v>ממ³</v>
          </cell>
          <cell r="BB200" t="str">
            <v>|</v>
          </cell>
        </row>
        <row r="201">
          <cell r="AA201" t="str">
            <v xml:space="preserve">        ³</v>
          </cell>
          <cell r="AL201" t="str">
            <v>מ</v>
          </cell>
          <cell r="AM201" t="str">
            <v>מ|ממממממממממ</v>
          </cell>
          <cell r="AN201" t="str">
            <v>מ</v>
          </cell>
          <cell r="AO201" t="str">
            <v>ממממממממממממממממ|ממ</v>
          </cell>
          <cell r="AR201" t="str">
            <v>מ</v>
          </cell>
          <cell r="AS201" t="str">
            <v>ממ³</v>
          </cell>
          <cell r="AT201" t="str">
            <v xml:space="preserve">  |</v>
          </cell>
          <cell r="AU201" t="str">
            <v xml:space="preserve">    |</v>
          </cell>
          <cell r="AV201" t="str">
            <v>³</v>
          </cell>
          <cell r="AW201" t="str">
            <v>מ</v>
          </cell>
          <cell r="AX201" t="str">
            <v>מ</v>
          </cell>
          <cell r="AZ201" t="str">
            <v xml:space="preserve">       ³</v>
          </cell>
          <cell r="BA201" t="str">
            <v xml:space="preserve">  ³</v>
          </cell>
          <cell r="BB201" t="str">
            <v>|</v>
          </cell>
        </row>
        <row r="202">
          <cell r="AA202" t="str">
            <v xml:space="preserve">        ³</v>
          </cell>
          <cell r="AM202" t="str">
            <v xml:space="preserve"> |</v>
          </cell>
          <cell r="AQ202" t="str">
            <v xml:space="preserve">       |</v>
          </cell>
          <cell r="AS202" t="str">
            <v xml:space="preserve">  |</v>
          </cell>
          <cell r="AT202" t="str">
            <v xml:space="preserve">  |</v>
          </cell>
          <cell r="AU202" t="str">
            <v xml:space="preserve">    |</v>
          </cell>
          <cell r="AV202" t="str">
            <v>³</v>
          </cell>
          <cell r="AY202" t="str">
            <v>מ</v>
          </cell>
          <cell r="BA202" t="str">
            <v>ממ³</v>
          </cell>
          <cell r="BB202" t="str">
            <v>|</v>
          </cell>
        </row>
        <row r="203">
          <cell r="AA203" t="str">
            <v xml:space="preserve">        ³</v>
          </cell>
          <cell r="AL203" t="str">
            <v>מ</v>
          </cell>
          <cell r="AM203" t="str">
            <v>מ|ממממממממממ</v>
          </cell>
          <cell r="AN203" t="str">
            <v>מ</v>
          </cell>
          <cell r="AO203" t="str">
            <v>ממממממממממממממממ|ממ</v>
          </cell>
          <cell r="AR203" t="str">
            <v>מ</v>
          </cell>
          <cell r="AS203" t="str">
            <v>ממ³</v>
          </cell>
          <cell r="AT203" t="str">
            <v xml:space="preserve">  |</v>
          </cell>
          <cell r="AU203" t="str">
            <v xml:space="preserve">    |</v>
          </cell>
          <cell r="AV203" t="str">
            <v>³</v>
          </cell>
          <cell r="AW203" t="str">
            <v>מ</v>
          </cell>
          <cell r="AX203" t="str">
            <v>מ</v>
          </cell>
          <cell r="AZ203" t="str">
            <v xml:space="preserve">       ³</v>
          </cell>
          <cell r="BA203" t="str">
            <v xml:space="preserve">  ³</v>
          </cell>
          <cell r="BB203" t="str">
            <v>|</v>
          </cell>
        </row>
        <row r="204">
          <cell r="AA204" t="str">
            <v xml:space="preserve">        ³</v>
          </cell>
          <cell r="AM204" t="str">
            <v xml:space="preserve"> |</v>
          </cell>
          <cell r="AQ204" t="str">
            <v xml:space="preserve">       |</v>
          </cell>
          <cell r="AS204" t="str">
            <v xml:space="preserve">  |</v>
          </cell>
          <cell r="AT204" t="str">
            <v xml:space="preserve">  |</v>
          </cell>
          <cell r="AU204" t="str">
            <v xml:space="preserve">    |</v>
          </cell>
          <cell r="AV204" t="str">
            <v>³</v>
          </cell>
          <cell r="AY204" t="str">
            <v>מ</v>
          </cell>
          <cell r="BA204" t="str">
            <v>ממ³</v>
          </cell>
          <cell r="BB204" t="str">
            <v>|</v>
          </cell>
        </row>
        <row r="205">
          <cell r="AA205" t="str">
            <v xml:space="preserve">        ³</v>
          </cell>
          <cell r="AL205" t="str">
            <v>מ</v>
          </cell>
          <cell r="AM205" t="str">
            <v>מ|ממממממממממ</v>
          </cell>
          <cell r="AN205" t="str">
            <v>מ</v>
          </cell>
          <cell r="AO205" t="str">
            <v>ממממממממממממממממ|ממ</v>
          </cell>
          <cell r="AR205" t="str">
            <v>מ</v>
          </cell>
          <cell r="AS205" t="str">
            <v>ממ³</v>
          </cell>
          <cell r="AT205" t="str">
            <v xml:space="preserve">  |</v>
          </cell>
          <cell r="AU205" t="str">
            <v xml:space="preserve">    |</v>
          </cell>
          <cell r="AV205" t="str">
            <v>³</v>
          </cell>
          <cell r="AW205" t="str">
            <v>מ</v>
          </cell>
          <cell r="AX205" t="str">
            <v>מ</v>
          </cell>
          <cell r="AZ205" t="str">
            <v xml:space="preserve">       ³</v>
          </cell>
          <cell r="BA205" t="str">
            <v xml:space="preserve">  ³</v>
          </cell>
          <cell r="BB205" t="str">
            <v>|</v>
          </cell>
        </row>
        <row r="206">
          <cell r="AA206" t="str">
            <v xml:space="preserve">        ³</v>
          </cell>
          <cell r="AM206" t="str">
            <v xml:space="preserve"> |</v>
          </cell>
          <cell r="AQ206" t="str">
            <v xml:space="preserve">       |</v>
          </cell>
          <cell r="AS206" t="str">
            <v xml:space="preserve">  |</v>
          </cell>
          <cell r="AT206" t="str">
            <v xml:space="preserve">  |</v>
          </cell>
          <cell r="AU206" t="str">
            <v xml:space="preserve">    |</v>
          </cell>
          <cell r="AV206" t="str">
            <v>³</v>
          </cell>
          <cell r="AY206" t="str">
            <v>מ</v>
          </cell>
          <cell r="BA206" t="str">
            <v>ממ³</v>
          </cell>
          <cell r="BB206" t="str">
            <v>|</v>
          </cell>
        </row>
        <row r="207">
          <cell r="AA207" t="str">
            <v xml:space="preserve">        ³</v>
          </cell>
          <cell r="AL207" t="str">
            <v>מ</v>
          </cell>
          <cell r="AM207" t="str">
            <v>מ|ממממממממממ</v>
          </cell>
          <cell r="AN207" t="str">
            <v>מ</v>
          </cell>
          <cell r="AO207" t="str">
            <v>ממממממממממממממממ|ממ</v>
          </cell>
          <cell r="AR207" t="str">
            <v>מ</v>
          </cell>
          <cell r="AS207" t="str">
            <v>ממ³</v>
          </cell>
          <cell r="AT207" t="str">
            <v xml:space="preserve">  |</v>
          </cell>
          <cell r="AU207" t="str">
            <v xml:space="preserve">    |</v>
          </cell>
          <cell r="AV207" t="str">
            <v>³</v>
          </cell>
          <cell r="AW207" t="str">
            <v>מ</v>
          </cell>
          <cell r="AX207" t="str">
            <v>מ</v>
          </cell>
          <cell r="AZ207" t="str">
            <v xml:space="preserve">       ³</v>
          </cell>
          <cell r="BA207" t="str">
            <v xml:space="preserve">  ³</v>
          </cell>
          <cell r="BB207" t="str">
            <v>|</v>
          </cell>
        </row>
        <row r="208">
          <cell r="AA208" t="str">
            <v xml:space="preserve">        ³</v>
          </cell>
          <cell r="AM208" t="str">
            <v xml:space="preserve"> |</v>
          </cell>
          <cell r="AQ208" t="str">
            <v xml:space="preserve">       |</v>
          </cell>
          <cell r="AS208" t="str">
            <v xml:space="preserve">  |</v>
          </cell>
          <cell r="AT208" t="str">
            <v xml:space="preserve">  |</v>
          </cell>
          <cell r="AU208" t="str">
            <v xml:space="preserve">    |</v>
          </cell>
          <cell r="AV208" t="str">
            <v>³</v>
          </cell>
          <cell r="AY208" t="str">
            <v>מ</v>
          </cell>
          <cell r="BA208" t="str">
            <v>ממ³</v>
          </cell>
          <cell r="BB208" t="str">
            <v>|</v>
          </cell>
        </row>
        <row r="209">
          <cell r="AA209" t="str">
            <v xml:space="preserve">        ³</v>
          </cell>
          <cell r="AL209" t="str">
            <v>מ</v>
          </cell>
          <cell r="AM209" t="str">
            <v>מ|ממממממממממ</v>
          </cell>
          <cell r="AN209" t="str">
            <v>מ</v>
          </cell>
          <cell r="AO209" t="str">
            <v>ממממממממממממממממ|ממ</v>
          </cell>
          <cell r="AR209" t="str">
            <v>מ</v>
          </cell>
          <cell r="AS209" t="str">
            <v>ממ³</v>
          </cell>
          <cell r="AT209" t="str">
            <v xml:space="preserve">  |</v>
          </cell>
          <cell r="AU209" t="str">
            <v xml:space="preserve">    |</v>
          </cell>
          <cell r="AV209" t="str">
            <v>³</v>
          </cell>
          <cell r="AW209" t="str">
            <v>מ</v>
          </cell>
          <cell r="AX209" t="str">
            <v>מ</v>
          </cell>
          <cell r="AZ209" t="str">
            <v xml:space="preserve">       ³</v>
          </cell>
          <cell r="BA209" t="str">
            <v xml:space="preserve">  ³</v>
          </cell>
          <cell r="BB209" t="str">
            <v>|</v>
          </cell>
        </row>
        <row r="210">
          <cell r="AA210" t="str">
            <v xml:space="preserve">        ³</v>
          </cell>
          <cell r="AM210" t="str">
            <v xml:space="preserve"> |</v>
          </cell>
          <cell r="AQ210" t="str">
            <v xml:space="preserve">       |</v>
          </cell>
          <cell r="AS210" t="str">
            <v xml:space="preserve">  |</v>
          </cell>
          <cell r="AT210" t="str">
            <v xml:space="preserve">  |</v>
          </cell>
          <cell r="AU210" t="str">
            <v xml:space="preserve">    |</v>
          </cell>
          <cell r="AV210" t="str">
            <v>³</v>
          </cell>
          <cell r="AY210" t="str">
            <v>מ</v>
          </cell>
          <cell r="BA210" t="str">
            <v>ממ³</v>
          </cell>
          <cell r="BB210" t="str">
            <v>|</v>
          </cell>
        </row>
        <row r="211">
          <cell r="AA211" t="str">
            <v xml:space="preserve">        ³</v>
          </cell>
          <cell r="AL211" t="str">
            <v>מ</v>
          </cell>
          <cell r="AM211" t="str">
            <v>מ|ממממממממממ</v>
          </cell>
          <cell r="AN211" t="str">
            <v>מ</v>
          </cell>
          <cell r="AO211" t="str">
            <v>ממממממממממממממממ|ממ</v>
          </cell>
          <cell r="AR211" t="str">
            <v>מ</v>
          </cell>
          <cell r="AS211" t="str">
            <v>ממ³</v>
          </cell>
          <cell r="AT211" t="str">
            <v xml:space="preserve">  |</v>
          </cell>
          <cell r="AU211" t="str">
            <v xml:space="preserve">    |</v>
          </cell>
          <cell r="AV211" t="str">
            <v>³</v>
          </cell>
          <cell r="AW211" t="str">
            <v>מ</v>
          </cell>
          <cell r="AX211" t="str">
            <v>מ</v>
          </cell>
          <cell r="AZ211" t="str">
            <v xml:space="preserve">       ³</v>
          </cell>
          <cell r="BA211" t="str">
            <v xml:space="preserve">  ³</v>
          </cell>
          <cell r="BB211" t="str">
            <v>|</v>
          </cell>
        </row>
        <row r="212">
          <cell r="AA212" t="str">
            <v xml:space="preserve">        ³</v>
          </cell>
          <cell r="AM212" t="str">
            <v xml:space="preserve"> |</v>
          </cell>
          <cell r="AQ212" t="str">
            <v xml:space="preserve">       |</v>
          </cell>
          <cell r="AS212" t="str">
            <v xml:space="preserve">  |</v>
          </cell>
          <cell r="AT212" t="str">
            <v xml:space="preserve">  |</v>
          </cell>
          <cell r="AU212" t="str">
            <v xml:space="preserve">    |</v>
          </cell>
          <cell r="AV212" t="str">
            <v>³</v>
          </cell>
          <cell r="AY212" t="str">
            <v>מ</v>
          </cell>
          <cell r="BA212" t="str">
            <v>ממ³</v>
          </cell>
          <cell r="BB212" t="str">
            <v>|</v>
          </cell>
        </row>
        <row r="213">
          <cell r="AA213" t="str">
            <v xml:space="preserve">        ³</v>
          </cell>
          <cell r="AL213" t="str">
            <v>מ</v>
          </cell>
          <cell r="AM213" t="str">
            <v>מ|ממממממממממ</v>
          </cell>
          <cell r="AN213" t="str">
            <v>מ</v>
          </cell>
          <cell r="AO213" t="str">
            <v>ממממממממממממממממ|ממ</v>
          </cell>
          <cell r="AR213" t="str">
            <v>מ</v>
          </cell>
          <cell r="AS213" t="str">
            <v>ממ³</v>
          </cell>
          <cell r="AT213" t="str">
            <v xml:space="preserve">  |</v>
          </cell>
          <cell r="AU213" t="str">
            <v xml:space="preserve">    |</v>
          </cell>
          <cell r="AV213" t="str">
            <v>³</v>
          </cell>
          <cell r="AW213" t="str">
            <v>מ</v>
          </cell>
          <cell r="AX213" t="str">
            <v>מ</v>
          </cell>
          <cell r="AZ213" t="str">
            <v xml:space="preserve">       ³</v>
          </cell>
          <cell r="BA213" t="str">
            <v xml:space="preserve">  ³</v>
          </cell>
          <cell r="BB213" t="str">
            <v>|</v>
          </cell>
        </row>
        <row r="214">
          <cell r="AA214" t="str">
            <v xml:space="preserve">        ³</v>
          </cell>
          <cell r="AM214" t="str">
            <v xml:space="preserve"> |</v>
          </cell>
          <cell r="AQ214" t="str">
            <v xml:space="preserve">       |</v>
          </cell>
          <cell r="AS214" t="str">
            <v xml:space="preserve">  |</v>
          </cell>
          <cell r="AT214" t="str">
            <v xml:space="preserve">  |</v>
          </cell>
          <cell r="AU214" t="str">
            <v xml:space="preserve">    |</v>
          </cell>
          <cell r="AV214" t="str">
            <v>³</v>
          </cell>
          <cell r="AY214" t="str">
            <v>מ</v>
          </cell>
          <cell r="BA214" t="str">
            <v>ממ³</v>
          </cell>
          <cell r="BB214" t="str">
            <v>|</v>
          </cell>
        </row>
        <row r="215">
          <cell r="AA215" t="str">
            <v xml:space="preserve">        ³</v>
          </cell>
          <cell r="AL215" t="str">
            <v>מ</v>
          </cell>
          <cell r="AM215" t="str">
            <v>מ|ממממממממממ</v>
          </cell>
          <cell r="AN215" t="str">
            <v>מ</v>
          </cell>
          <cell r="AO215" t="str">
            <v>ממממממממממממממממ|ממ</v>
          </cell>
          <cell r="AR215" t="str">
            <v>מ</v>
          </cell>
          <cell r="AS215" t="str">
            <v>ממ³</v>
          </cell>
          <cell r="AT215" t="str">
            <v xml:space="preserve">  |</v>
          </cell>
          <cell r="AU215" t="str">
            <v xml:space="preserve">    |</v>
          </cell>
          <cell r="AV215" t="str">
            <v>³</v>
          </cell>
          <cell r="AW215" t="str">
            <v>מ</v>
          </cell>
          <cell r="AX215" t="str">
            <v>מ</v>
          </cell>
          <cell r="AZ215" t="str">
            <v xml:space="preserve">       ³</v>
          </cell>
          <cell r="BA215" t="str">
            <v xml:space="preserve">  ³</v>
          </cell>
          <cell r="BB215" t="str">
            <v>|</v>
          </cell>
        </row>
        <row r="216">
          <cell r="AA216" t="str">
            <v xml:space="preserve">        ³</v>
          </cell>
          <cell r="AM216" t="str">
            <v xml:space="preserve"> |</v>
          </cell>
          <cell r="AQ216" t="str">
            <v xml:space="preserve">       |</v>
          </cell>
          <cell r="AS216" t="str">
            <v xml:space="preserve">  |</v>
          </cell>
          <cell r="AT216" t="str">
            <v xml:space="preserve">  |</v>
          </cell>
          <cell r="AU216" t="str">
            <v xml:space="preserve">    |</v>
          </cell>
          <cell r="AV216" t="str">
            <v>³</v>
          </cell>
          <cell r="AY216" t="str">
            <v>מ</v>
          </cell>
          <cell r="BA216" t="str">
            <v>ממ³</v>
          </cell>
          <cell r="BB216" t="str">
            <v>|</v>
          </cell>
        </row>
        <row r="217">
          <cell r="AA217" t="str">
            <v xml:space="preserve">        ³</v>
          </cell>
          <cell r="AL217" t="str">
            <v>מ</v>
          </cell>
          <cell r="AM217" t="str">
            <v>מ|ממממממממממ</v>
          </cell>
          <cell r="AN217" t="str">
            <v>מ</v>
          </cell>
          <cell r="AO217" t="str">
            <v>ממממממממממממממממ|ממ</v>
          </cell>
          <cell r="AR217" t="str">
            <v>מ</v>
          </cell>
          <cell r="AS217" t="str">
            <v>ממ³</v>
          </cell>
          <cell r="AT217" t="str">
            <v xml:space="preserve">  |</v>
          </cell>
          <cell r="AU217" t="str">
            <v xml:space="preserve">    |</v>
          </cell>
          <cell r="AV217" t="str">
            <v>³</v>
          </cell>
          <cell r="AW217" t="str">
            <v>מ</v>
          </cell>
          <cell r="AX217" t="str">
            <v>מ</v>
          </cell>
          <cell r="AZ217" t="str">
            <v xml:space="preserve">       ³</v>
          </cell>
          <cell r="BA217" t="str">
            <v xml:space="preserve">  ³</v>
          </cell>
          <cell r="BB217" t="str">
            <v>|</v>
          </cell>
        </row>
        <row r="218">
          <cell r="AA218" t="str">
            <v xml:space="preserve">        ³</v>
          </cell>
          <cell r="AM218" t="str">
            <v xml:space="preserve"> |</v>
          </cell>
          <cell r="AQ218" t="str">
            <v xml:space="preserve">       |</v>
          </cell>
          <cell r="AS218" t="str">
            <v xml:space="preserve">  |</v>
          </cell>
          <cell r="AT218" t="str">
            <v xml:space="preserve">  |</v>
          </cell>
          <cell r="AU218" t="str">
            <v xml:space="preserve">    |</v>
          </cell>
          <cell r="AV218" t="str">
            <v>³</v>
          </cell>
          <cell r="AY218" t="str">
            <v>מ</v>
          </cell>
          <cell r="BA218" t="str">
            <v>ממ³</v>
          </cell>
          <cell r="BB218" t="str">
            <v>|</v>
          </cell>
        </row>
        <row r="219">
          <cell r="AA219" t="str">
            <v xml:space="preserve">        ³</v>
          </cell>
          <cell r="AL219" t="str">
            <v>מ</v>
          </cell>
          <cell r="AM219" t="str">
            <v>מ|ממממממממממ</v>
          </cell>
          <cell r="AN219" t="str">
            <v>מ</v>
          </cell>
          <cell r="AO219" t="str">
            <v>ממממממממממממממממ|ממ</v>
          </cell>
          <cell r="AR219" t="str">
            <v>מ</v>
          </cell>
          <cell r="AS219" t="str">
            <v>ממ³</v>
          </cell>
          <cell r="AT219" t="str">
            <v xml:space="preserve">  |</v>
          </cell>
          <cell r="AU219" t="str">
            <v xml:space="preserve">    |</v>
          </cell>
          <cell r="AV219" t="str">
            <v>³</v>
          </cell>
          <cell r="AW219" t="str">
            <v>מ</v>
          </cell>
          <cell r="AX219" t="str">
            <v>מ</v>
          </cell>
          <cell r="AZ219" t="str">
            <v xml:space="preserve">       ³</v>
          </cell>
          <cell r="BA219" t="str">
            <v xml:space="preserve">  ³</v>
          </cell>
          <cell r="BB219" t="str">
            <v>|</v>
          </cell>
        </row>
        <row r="220">
          <cell r="AA220" t="str">
            <v xml:space="preserve">        ³</v>
          </cell>
          <cell r="AM220" t="str">
            <v xml:space="preserve"> |</v>
          </cell>
          <cell r="AQ220" t="str">
            <v xml:space="preserve">       |</v>
          </cell>
          <cell r="AS220" t="str">
            <v xml:space="preserve">  |</v>
          </cell>
          <cell r="AT220" t="str">
            <v xml:space="preserve">  |</v>
          </cell>
          <cell r="AU220" t="str">
            <v xml:space="preserve">    |</v>
          </cell>
          <cell r="AV220" t="str">
            <v>³</v>
          </cell>
          <cell r="AY220" t="str">
            <v>מ</v>
          </cell>
          <cell r="BA220" t="str">
            <v>ממ³</v>
          </cell>
          <cell r="BB220" t="str">
            <v>|</v>
          </cell>
        </row>
        <row r="221">
          <cell r="AA221" t="str">
            <v xml:space="preserve">        ³</v>
          </cell>
          <cell r="AL221" t="str">
            <v>מ</v>
          </cell>
          <cell r="AM221" t="str">
            <v>מ|ממממממממממ</v>
          </cell>
          <cell r="AN221" t="str">
            <v>מ</v>
          </cell>
          <cell r="AO221" t="str">
            <v>ממממממממממממממממ|ממ</v>
          </cell>
          <cell r="AR221" t="str">
            <v>מ</v>
          </cell>
          <cell r="AS221" t="str">
            <v>ממ³</v>
          </cell>
          <cell r="AT221" t="str">
            <v xml:space="preserve">  |</v>
          </cell>
          <cell r="AU221" t="str">
            <v xml:space="preserve">    |</v>
          </cell>
          <cell r="AV221" t="str">
            <v>³</v>
          </cell>
          <cell r="AW221" t="str">
            <v>מ</v>
          </cell>
          <cell r="AX221" t="str">
            <v>מ</v>
          </cell>
          <cell r="AZ221" t="str">
            <v xml:space="preserve">       ³</v>
          </cell>
          <cell r="BA221" t="str">
            <v xml:space="preserve">  ³</v>
          </cell>
          <cell r="BB221" t="str">
            <v>|</v>
          </cell>
        </row>
        <row r="222">
          <cell r="AA222" t="str">
            <v xml:space="preserve">        ³</v>
          </cell>
          <cell r="AM222" t="str">
            <v xml:space="preserve"> |</v>
          </cell>
          <cell r="AQ222" t="str">
            <v xml:space="preserve">       |</v>
          </cell>
          <cell r="AS222" t="str">
            <v xml:space="preserve">  |</v>
          </cell>
          <cell r="AT222" t="str">
            <v xml:space="preserve">  |</v>
          </cell>
          <cell r="AU222" t="str">
            <v xml:space="preserve">    |</v>
          </cell>
          <cell r="AV222" t="str">
            <v>³</v>
          </cell>
          <cell r="AY222" t="str">
            <v>מ</v>
          </cell>
          <cell r="BA222" t="str">
            <v>ממ³</v>
          </cell>
          <cell r="BB222" t="str">
            <v>|</v>
          </cell>
        </row>
        <row r="223">
          <cell r="AA223" t="str">
            <v xml:space="preserve">        ³</v>
          </cell>
          <cell r="AL223" t="str">
            <v>מ</v>
          </cell>
          <cell r="AM223" t="str">
            <v>מ|ממממממממממ</v>
          </cell>
          <cell r="AN223" t="str">
            <v>מ</v>
          </cell>
          <cell r="AO223" t="str">
            <v>ממממממממממממממממ|ממ</v>
          </cell>
          <cell r="AR223" t="str">
            <v>מ</v>
          </cell>
          <cell r="AS223" t="str">
            <v>ממ³</v>
          </cell>
          <cell r="AT223" t="str">
            <v xml:space="preserve">  |</v>
          </cell>
          <cell r="AU223" t="str">
            <v xml:space="preserve">    |</v>
          </cell>
          <cell r="AV223" t="str">
            <v>³</v>
          </cell>
          <cell r="AW223" t="str">
            <v>מ</v>
          </cell>
          <cell r="AX223" t="str">
            <v>מ</v>
          </cell>
          <cell r="AZ223" t="str">
            <v xml:space="preserve">       ³</v>
          </cell>
          <cell r="BA223" t="str">
            <v xml:space="preserve">  ³</v>
          </cell>
          <cell r="BB223" t="str">
            <v>|</v>
          </cell>
        </row>
        <row r="224">
          <cell r="AA224" t="str">
            <v xml:space="preserve">        ³</v>
          </cell>
          <cell r="AM224" t="str">
            <v xml:space="preserve"> |</v>
          </cell>
          <cell r="AQ224" t="str">
            <v xml:space="preserve">       |</v>
          </cell>
          <cell r="AS224" t="str">
            <v xml:space="preserve">  |</v>
          </cell>
          <cell r="AT224" t="str">
            <v xml:space="preserve">  |</v>
          </cell>
          <cell r="AU224" t="str">
            <v xml:space="preserve">    |</v>
          </cell>
          <cell r="AV224" t="str">
            <v>³</v>
          </cell>
          <cell r="AY224" t="str">
            <v>מ</v>
          </cell>
          <cell r="BA224" t="str">
            <v>ממ³</v>
          </cell>
          <cell r="BB224" t="str">
            <v>|</v>
          </cell>
        </row>
        <row r="225">
          <cell r="AA225" t="str">
            <v xml:space="preserve">        ³</v>
          </cell>
          <cell r="AL225" t="str">
            <v>מ</v>
          </cell>
          <cell r="AM225" t="str">
            <v>מ|ממממממממממ</v>
          </cell>
          <cell r="AN225" t="str">
            <v>מ</v>
          </cell>
          <cell r="AO225" t="str">
            <v>ממממממממממממממממ|ממ</v>
          </cell>
          <cell r="AR225" t="str">
            <v>מ</v>
          </cell>
          <cell r="AS225" t="str">
            <v>ממ³</v>
          </cell>
          <cell r="AT225" t="str">
            <v xml:space="preserve">  |</v>
          </cell>
          <cell r="AU225" t="str">
            <v xml:space="preserve">    |</v>
          </cell>
          <cell r="AV225" t="str">
            <v>³</v>
          </cell>
          <cell r="AW225" t="str">
            <v>מ</v>
          </cell>
          <cell r="AX225" t="str">
            <v>מ</v>
          </cell>
          <cell r="AZ225" t="str">
            <v xml:space="preserve">       ³</v>
          </cell>
          <cell r="BA225" t="str">
            <v xml:space="preserve">  ³</v>
          </cell>
          <cell r="BB225" t="str">
            <v>|</v>
          </cell>
        </row>
        <row r="226">
          <cell r="AA226" t="str">
            <v xml:space="preserve">        ³</v>
          </cell>
          <cell r="AM226" t="str">
            <v xml:space="preserve"> |</v>
          </cell>
          <cell r="AQ226" t="str">
            <v xml:space="preserve">       |</v>
          </cell>
          <cell r="AS226" t="str">
            <v xml:space="preserve">  |</v>
          </cell>
          <cell r="AT226" t="str">
            <v xml:space="preserve">  |</v>
          </cell>
          <cell r="AU226" t="str">
            <v xml:space="preserve">    |</v>
          </cell>
          <cell r="AV226" t="str">
            <v>³</v>
          </cell>
          <cell r="AY226" t="str">
            <v>מ</v>
          </cell>
          <cell r="BA226" t="str">
            <v>ממ³</v>
          </cell>
          <cell r="BB226" t="str">
            <v>|</v>
          </cell>
        </row>
        <row r="227">
          <cell r="AA227" t="str">
            <v xml:space="preserve">        ³</v>
          </cell>
          <cell r="AL227" t="str">
            <v>מ</v>
          </cell>
          <cell r="AM227" t="str">
            <v>מ|ממממממממממ</v>
          </cell>
          <cell r="AN227" t="str">
            <v>מ</v>
          </cell>
          <cell r="AO227" t="str">
            <v>ממממממממממממממממ|ממ</v>
          </cell>
          <cell r="AR227" t="str">
            <v>מ</v>
          </cell>
          <cell r="AS227" t="str">
            <v>ממ³</v>
          </cell>
          <cell r="AT227" t="str">
            <v xml:space="preserve">  |</v>
          </cell>
          <cell r="AU227" t="str">
            <v xml:space="preserve">    |</v>
          </cell>
          <cell r="AV227" t="str">
            <v>³</v>
          </cell>
          <cell r="AW227" t="str">
            <v>מ</v>
          </cell>
          <cell r="AZ227" t="str">
            <v xml:space="preserve">       ³</v>
          </cell>
          <cell r="BA227" t="str">
            <v xml:space="preserve">  ³</v>
          </cell>
          <cell r="BB227" t="str">
            <v>|</v>
          </cell>
        </row>
        <row r="228">
          <cell r="AA228" t="str">
            <v xml:space="preserve">        ³============³==================================================³===============³</v>
          </cell>
          <cell r="AM228" t="str">
            <v xml:space="preserve"> ³</v>
          </cell>
          <cell r="AQ228" t="str">
            <v xml:space="preserve">       |</v>
          </cell>
          <cell r="AS228" t="str">
            <v xml:space="preserve">  |</v>
          </cell>
          <cell r="AT228" t="str">
            <v xml:space="preserve">  |</v>
          </cell>
          <cell r="AU228" t="str">
            <v xml:space="preserve">    |</v>
          </cell>
          <cell r="AV228" t="str">
            <v>³</v>
          </cell>
          <cell r="AY228" t="str">
            <v>מ</v>
          </cell>
          <cell r="BA228" t="str">
            <v>ממ³</v>
          </cell>
          <cell r="BB228" t="str">
            <v>|</v>
          </cell>
        </row>
        <row r="229">
          <cell r="AA229" t="str">
            <v xml:space="preserve">        ³</v>
          </cell>
          <cell r="AR229" t="str">
            <v>========================</v>
          </cell>
          <cell r="AS229" t="str">
            <v>==|</v>
          </cell>
          <cell r="AT229" t="str">
            <v xml:space="preserve">  |</v>
          </cell>
          <cell r="AU229" t="str">
            <v xml:space="preserve">    |</v>
          </cell>
          <cell r="AV229" t="str">
            <v>³</v>
          </cell>
          <cell r="AW229" t="str">
            <v>מ</v>
          </cell>
          <cell r="AZ229" t="str">
            <v xml:space="preserve">       ³</v>
          </cell>
          <cell r="BA229" t="str">
            <v xml:space="preserve">  ³</v>
          </cell>
          <cell r="BB229" t="str">
            <v>|</v>
          </cell>
        </row>
        <row r="230">
          <cell r="AA230" t="str">
            <v xml:space="preserve">        ============================================================================</v>
          </cell>
          <cell r="AL230">
            <v>124233.86020000001</v>
          </cell>
          <cell r="AM230" t="str">
            <v xml:space="preserve"> ³                        :סה"כ סכום הנכסים הקבועים |            </v>
          </cell>
          <cell r="AS230" t="str">
            <v xml:space="preserve">  |</v>
          </cell>
          <cell r="AT230" t="str">
            <v xml:space="preserve">  |</v>
          </cell>
          <cell r="AU230" t="str">
            <v xml:space="preserve">    |</v>
          </cell>
          <cell r="AV230" t="str">
            <v>³=============³==================================================³===============³</v>
          </cell>
          <cell r="AY230" t="str">
            <v>מ</v>
          </cell>
          <cell r="BA230" t="str">
            <v>ממ³</v>
          </cell>
          <cell r="BB230" t="str">
            <v>|</v>
          </cell>
        </row>
        <row r="231">
          <cell r="AA231" t="str">
            <v xml:space="preserve"> </v>
          </cell>
          <cell r="AR231" t="str">
            <v>==============</v>
          </cell>
          <cell r="AS231" t="str">
            <v>===</v>
          </cell>
          <cell r="AT231" t="str">
            <v xml:space="preserve">  |</v>
          </cell>
          <cell r="AU231" t="str">
            <v xml:space="preserve">    |</v>
          </cell>
          <cell r="AV231" t="str">
            <v>³                  ³                                                  ³            ³</v>
          </cell>
          <cell r="AW231">
            <v>0</v>
          </cell>
          <cell r="AZ231" t="str">
            <v xml:space="preserve">       ³</v>
          </cell>
          <cell r="BA231" t="str">
            <v xml:space="preserve">  ³</v>
          </cell>
          <cell r="BB231" t="str">
            <v>|</v>
          </cell>
        </row>
        <row r="232">
          <cell r="AT232" t="str">
            <v xml:space="preserve">  |</v>
          </cell>
          <cell r="AU232" t="str">
            <v xml:space="preserve">    |</v>
          </cell>
          <cell r="AV232" t="str">
            <v>==================================================================================</v>
          </cell>
          <cell r="AY232" t="str">
            <v>מ</v>
          </cell>
          <cell r="BA232" t="str">
            <v>ממ³</v>
          </cell>
          <cell r="BB232" t="str">
            <v>|</v>
          </cell>
        </row>
        <row r="233">
          <cell r="AT233" t="str">
            <v xml:space="preserve">  |</v>
          </cell>
          <cell r="AU233" t="str">
            <v xml:space="preserve">    |</v>
          </cell>
          <cell r="AZ233" t="str">
            <v xml:space="preserve">       ³</v>
          </cell>
          <cell r="BA233" t="str">
            <v xml:space="preserve">  ³</v>
          </cell>
          <cell r="BB233" t="str">
            <v>|</v>
          </cell>
        </row>
        <row r="234">
          <cell r="AT234" t="str">
            <v xml:space="preserve">  |</v>
          </cell>
          <cell r="AU234" t="str">
            <v xml:space="preserve">    |</v>
          </cell>
          <cell r="AY234" t="str">
            <v>מ</v>
          </cell>
          <cell r="BA234" t="str">
            <v>ממ³</v>
          </cell>
          <cell r="BB234" t="str">
            <v>|</v>
          </cell>
        </row>
        <row r="235">
          <cell r="AZ235" t="str">
            <v xml:space="preserve">       ³</v>
          </cell>
          <cell r="BA235" t="str">
            <v xml:space="preserve">  ³</v>
          </cell>
          <cell r="BB235" t="str">
            <v>|</v>
          </cell>
        </row>
        <row r="236">
          <cell r="AY236" t="str">
            <v>מ</v>
          </cell>
          <cell r="BA236" t="str">
            <v>ממ³</v>
          </cell>
          <cell r="BB236" t="str">
            <v>|</v>
          </cell>
        </row>
        <row r="237">
          <cell r="BB237" t="str">
            <v>|</v>
          </cell>
        </row>
        <row r="238">
          <cell r="BB238" t="str">
            <v>|</v>
          </cell>
        </row>
        <row r="239">
          <cell r="BB239" t="str">
            <v>|</v>
          </cell>
        </row>
        <row r="240">
          <cell r="BB240" t="str">
            <v>|</v>
          </cell>
        </row>
        <row r="241">
          <cell r="BB241" t="str">
            <v>|</v>
          </cell>
        </row>
        <row r="256">
          <cell r="T256" t="str">
            <v>|ש"ח על פי הסכם XXX,XXX כולל פחת כבלים בעת הנחתם ונכוי בשל פחת בגינו בסך כולל של</v>
          </cell>
        </row>
        <row r="257">
          <cell r="T257" t="str">
            <v>עם פקיד השומה מיום 15.1.96.</v>
          </cell>
        </row>
      </sheetData>
      <sheetData sheetId="6">
        <row r="9">
          <cell r="O9" t="str">
            <v>משרדי</v>
          </cell>
        </row>
      </sheetData>
      <sheetData sheetId="7">
        <row r="9">
          <cell r="O9" t="str">
            <v>משרדי</v>
          </cell>
        </row>
      </sheetData>
      <sheetData sheetId="8">
        <row r="9">
          <cell r="R9" t="str">
            <v>31 בדצמבר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>
        <row r="9">
          <cell r="O9" t="str">
            <v>משרדי</v>
          </cell>
        </row>
      </sheetData>
      <sheetData sheetId="19">
        <row r="9">
          <cell r="O9" t="str">
            <v>משרדי</v>
          </cell>
        </row>
      </sheetData>
      <sheetData sheetId="20">
        <row r="9">
          <cell r="R9" t="str">
            <v>31 בדצמבר</v>
          </cell>
        </row>
      </sheetData>
      <sheetData sheetId="21"/>
      <sheetData sheetId="22"/>
      <sheetData sheetId="23">
        <row r="9">
          <cell r="O9" t="str">
            <v>משרדי</v>
          </cell>
        </row>
      </sheetData>
      <sheetData sheetId="24">
        <row r="9">
          <cell r="O9" t="str">
            <v>משרדי</v>
          </cell>
        </row>
      </sheetData>
      <sheetData sheetId="25">
        <row r="9">
          <cell r="R9" t="str">
            <v>31 בדצמבר</v>
          </cell>
        </row>
      </sheetData>
      <sheetData sheetId="26"/>
      <sheetData sheetId="27"/>
      <sheetData sheetId="28">
        <row r="9">
          <cell r="O9" t="str">
            <v>משרדי</v>
          </cell>
        </row>
      </sheetData>
      <sheetData sheetId="29">
        <row r="9">
          <cell r="O9" t="str">
            <v>משרדי</v>
          </cell>
        </row>
      </sheetData>
      <sheetData sheetId="30">
        <row r="9">
          <cell r="R9" t="str">
            <v>31 בדצמבר</v>
          </cell>
        </row>
      </sheetData>
      <sheetData sheetId="31"/>
      <sheetData sheetId="32"/>
      <sheetData sheetId="33">
        <row r="9">
          <cell r="O9" t="str">
            <v>משרדי</v>
          </cell>
        </row>
      </sheetData>
      <sheetData sheetId="34">
        <row r="9">
          <cell r="O9" t="str">
            <v>משרדי</v>
          </cell>
        </row>
      </sheetData>
      <sheetData sheetId="35">
        <row r="9">
          <cell r="R9" t="str">
            <v>31 בדצמבר</v>
          </cell>
        </row>
      </sheetData>
      <sheetData sheetId="36"/>
      <sheetData sheetId="37"/>
      <sheetData sheetId="38">
        <row r="9">
          <cell r="O9" t="str">
            <v>משרדי</v>
          </cell>
        </row>
      </sheetData>
      <sheetData sheetId="39">
        <row r="9">
          <cell r="O9" t="str">
            <v>משרדי</v>
          </cell>
        </row>
      </sheetData>
      <sheetData sheetId="40">
        <row r="9">
          <cell r="R9" t="str">
            <v>31 בדצמבר</v>
          </cell>
        </row>
      </sheetData>
      <sheetData sheetId="41"/>
      <sheetData sheetId="42"/>
      <sheetData sheetId="43">
        <row r="9">
          <cell r="O9" t="str">
            <v>משרדי</v>
          </cell>
        </row>
      </sheetData>
      <sheetData sheetId="44">
        <row r="9">
          <cell r="O9" t="str">
            <v>משרדי</v>
          </cell>
        </row>
      </sheetData>
      <sheetData sheetId="45">
        <row r="9">
          <cell r="R9" t="str">
            <v>31 בדצמבר</v>
          </cell>
        </row>
      </sheetData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>
        <row r="9">
          <cell r="O9" t="str">
            <v>משרדי</v>
          </cell>
        </row>
      </sheetData>
      <sheetData sheetId="58">
        <row r="9">
          <cell r="O9" t="str">
            <v>משרדי</v>
          </cell>
        </row>
      </sheetData>
      <sheetData sheetId="59">
        <row r="9">
          <cell r="O9" t="str">
            <v>משרדי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nfig"/>
      <sheetName val="WS"/>
      <sheetName val="ExportTemplate"/>
      <sheetName val="WritebackTemplate"/>
      <sheetName val="ValidationConfigurationTemplate"/>
      <sheetName val="StaticCodeListTemplate"/>
      <sheetName val="DynamicCodeListTemplat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 - </v>
          </cell>
        </row>
        <row r="4">
          <cell r="C4">
            <v>3</v>
          </cell>
        </row>
      </sheetData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urce Budget template"/>
      <sheetName val="GL-PC"/>
    </sheetNames>
    <sheetDataSet>
      <sheetData sheetId="0" refreshError="1"/>
      <sheetData sheetId="1">
        <row r="2">
          <cell r="B2" t="str">
            <v>Travel abroad R&amp;D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וצאות מו&quot;פ"/>
      <sheetName val="ניתוח והשלמות"/>
      <sheetName val="פקודות"/>
      <sheetName val="מאזן"/>
      <sheetName val="מיון שכ&quot;ע"/>
      <sheetName val="פק' נוספות (2)"/>
      <sheetName val="פק' נוספות"/>
      <sheetName val="שינויים במלאי"/>
      <sheetName val="מס' השוואה"/>
      <sheetName val="מיסים"/>
      <sheetName val="ס' 74 -שנת  2005"/>
      <sheetName val="עתודה למס- US.GAAP"/>
      <sheetName val="ניירות עבודה פחת"/>
      <sheetName val="כתבי אישור"/>
      <sheetName val="ס-74 תחזית בהנחת גידול- 2006"/>
      <sheetName val="ס- 74 תחזית בהנחת גידול- 2005"/>
      <sheetName val="ס- 74 - תחזית ללא הנחת גידול"/>
      <sheetName val="אמן"/>
      <sheetName val="ריבית 3י"/>
      <sheetName val="שכר "/>
      <sheetName val="התאמה בין ספרים לאקסל"/>
      <sheetName val="פ.נ. U.S.GAAP"/>
      <sheetName val="מעגל מ&quot;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Information"/>
      <sheetName val="FTE (Resources)"/>
      <sheetName val="Expense"/>
      <sheetName val="OPEX (Expense)"/>
      <sheetName val="CAPEX (Fixed Assets)"/>
      <sheetName val="Total Project PIVOT"/>
      <sheetName val="FTE PIVOT"/>
      <sheetName val="Expense flat file (2)"/>
      <sheetName val="Sheet2"/>
      <sheetName val="Sheet3"/>
      <sheetName val="data"/>
      <sheetName val="Sheet1"/>
    </sheetNames>
    <sheetDataSet>
      <sheetData sheetId="0"/>
      <sheetData sheetId="1">
        <row r="4">
          <cell r="A4" t="str">
            <v>Evogene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Z1" t="str">
            <v>Fixed Assets</v>
          </cell>
        </row>
        <row r="3">
          <cell r="AZ3">
            <v>0</v>
          </cell>
        </row>
        <row r="4">
          <cell r="AZ4" t="str">
            <v>Computers</v>
          </cell>
        </row>
        <row r="5">
          <cell r="AZ5" t="str">
            <v>Constructions</v>
          </cell>
        </row>
        <row r="6">
          <cell r="AZ6" t="str">
            <v>Equipment</v>
          </cell>
        </row>
      </sheetData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שולב"/>
      <sheetName val="c.b.t"/>
      <sheetName val="שע&quot;ח"/>
      <sheetName val="#REF"/>
      <sheetName val="תזרים מזומנים"/>
      <sheetName val="General assumptions"/>
      <sheetName val="מדדים ושע&quot;ח"/>
      <sheetName val="c_b_t"/>
      <sheetName val="תזרים_מזומנים"/>
      <sheetName val="General_assumptions"/>
      <sheetName val="c_b_t4"/>
      <sheetName val="General_assumptions4"/>
      <sheetName val="תזרים_מזומנים4"/>
      <sheetName val="c_b_t1"/>
      <sheetName val="תזרים_מזומנים1"/>
      <sheetName val="General_assumptions1"/>
      <sheetName val="c_b_t2"/>
      <sheetName val="General_assumptions2"/>
      <sheetName val="תזרים_מזומנים2"/>
      <sheetName val="c_b_t3"/>
      <sheetName val="General_assumptions3"/>
      <sheetName val="תזרים_מזומנים3"/>
      <sheetName val="c_b_t6"/>
      <sheetName val="General_assumptions6"/>
      <sheetName val="תזרים_מזומנים6"/>
      <sheetName val="c_b_t5"/>
      <sheetName val="תזרים_מזומנים5"/>
      <sheetName val="General_assumptions5"/>
      <sheetName val="c_b_t7"/>
      <sheetName val="תזרים_מזומנים7"/>
      <sheetName val="General_assumptions7"/>
      <sheetName val="c_b_t8"/>
      <sheetName val="תזרים_מזומנים8"/>
      <sheetName val="General_assumptions8"/>
      <sheetName val="Conversion Rates"/>
      <sheetName val="c_b_t9"/>
      <sheetName val="תזרים_מזומנים9"/>
      <sheetName val="General_assumptions9"/>
    </sheetNames>
    <sheetDataSet>
      <sheetData sheetId="0" refreshError="1">
        <row r="5">
          <cell r="C5">
            <v>57</v>
          </cell>
          <cell r="D5">
            <v>0</v>
          </cell>
          <cell r="E5" t="str">
            <v xml:space="preserve"> </v>
          </cell>
          <cell r="F5">
            <v>57</v>
          </cell>
          <cell r="G5">
            <v>57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</row>
        <row r="11">
          <cell r="C11">
            <v>935</v>
          </cell>
          <cell r="D11">
            <v>172</v>
          </cell>
          <cell r="F11">
            <v>1107</v>
          </cell>
          <cell r="G11">
            <v>2874</v>
          </cell>
        </row>
        <row r="13">
          <cell r="C13">
            <v>1873</v>
          </cell>
          <cell r="D13">
            <v>-27</v>
          </cell>
          <cell r="F13">
            <v>1846</v>
          </cell>
        </row>
        <row r="15">
          <cell r="C15">
            <v>-79</v>
          </cell>
          <cell r="D15">
            <v>0</v>
          </cell>
          <cell r="F15">
            <v>-79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</row>
        <row r="19">
          <cell r="C19">
            <v>-29</v>
          </cell>
          <cell r="D19">
            <v>-4</v>
          </cell>
          <cell r="E19">
            <v>758</v>
          </cell>
          <cell r="F19">
            <v>-33</v>
          </cell>
          <cell r="G19">
            <v>14</v>
          </cell>
        </row>
        <row r="21">
          <cell r="C21">
            <v>95</v>
          </cell>
          <cell r="D21">
            <v>0</v>
          </cell>
          <cell r="F21">
            <v>95</v>
          </cell>
        </row>
        <row r="23">
          <cell r="C23">
            <v>517</v>
          </cell>
          <cell r="D23">
            <v>40</v>
          </cell>
          <cell r="F23">
            <v>557</v>
          </cell>
          <cell r="G23">
            <v>25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</row>
        <row r="26">
          <cell r="G26">
            <v>222</v>
          </cell>
        </row>
        <row r="27">
          <cell r="C27">
            <v>31</v>
          </cell>
          <cell r="D27">
            <v>-30</v>
          </cell>
          <cell r="F27">
            <v>1</v>
          </cell>
        </row>
        <row r="29">
          <cell r="C29">
            <v>0</v>
          </cell>
          <cell r="D29">
            <v>0</v>
          </cell>
          <cell r="F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</row>
        <row r="37">
          <cell r="C37">
            <v>51</v>
          </cell>
          <cell r="D37">
            <v>12</v>
          </cell>
          <cell r="F37">
            <v>63</v>
          </cell>
          <cell r="G37">
            <v>216</v>
          </cell>
        </row>
        <row r="39">
          <cell r="C39">
            <v>24</v>
          </cell>
          <cell r="D39">
            <v>7</v>
          </cell>
          <cell r="F39">
            <v>31</v>
          </cell>
        </row>
        <row r="41">
          <cell r="C41">
            <v>56</v>
          </cell>
          <cell r="D41">
            <v>1</v>
          </cell>
          <cell r="F41">
            <v>57</v>
          </cell>
        </row>
        <row r="43">
          <cell r="C43">
            <v>30</v>
          </cell>
          <cell r="D43">
            <v>0</v>
          </cell>
          <cell r="F43">
            <v>30</v>
          </cell>
        </row>
        <row r="45">
          <cell r="C45">
            <v>0</v>
          </cell>
          <cell r="D45">
            <v>0</v>
          </cell>
          <cell r="F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</row>
        <row r="49">
          <cell r="C49">
            <v>27</v>
          </cell>
          <cell r="D49">
            <v>7</v>
          </cell>
          <cell r="F49">
            <v>34</v>
          </cell>
          <cell r="G49">
            <v>34</v>
          </cell>
        </row>
        <row r="51">
          <cell r="C51">
            <v>0</v>
          </cell>
          <cell r="D51">
            <v>0</v>
          </cell>
          <cell r="F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</row>
        <row r="71">
          <cell r="C71">
            <v>2980</v>
          </cell>
          <cell r="D71">
            <v>230</v>
          </cell>
          <cell r="F71">
            <v>3210</v>
          </cell>
          <cell r="G71">
            <v>2018</v>
          </cell>
        </row>
        <row r="73">
          <cell r="C73">
            <v>-1134</v>
          </cell>
          <cell r="D73">
            <v>-58</v>
          </cell>
          <cell r="E73">
            <v>10</v>
          </cell>
          <cell r="F73">
            <v>-1192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</row>
        <row r="79">
          <cell r="C79">
            <v>-600</v>
          </cell>
          <cell r="D79">
            <v>-1</v>
          </cell>
          <cell r="E79">
            <v>52</v>
          </cell>
          <cell r="F79">
            <v>-601</v>
          </cell>
          <cell r="G79">
            <v>-601</v>
          </cell>
        </row>
        <row r="81">
          <cell r="C81">
            <v>-362</v>
          </cell>
          <cell r="D81">
            <v>-35</v>
          </cell>
          <cell r="F81">
            <v>-397</v>
          </cell>
          <cell r="G81">
            <v>-755</v>
          </cell>
        </row>
        <row r="83">
          <cell r="C83">
            <v>-339</v>
          </cell>
          <cell r="D83">
            <v>-19</v>
          </cell>
          <cell r="F83">
            <v>-358</v>
          </cell>
          <cell r="G83">
            <v>52</v>
          </cell>
        </row>
        <row r="85">
          <cell r="C85">
            <v>-1</v>
          </cell>
          <cell r="D85">
            <v>1</v>
          </cell>
          <cell r="F85">
            <v>0</v>
          </cell>
        </row>
        <row r="87">
          <cell r="C87">
            <v>6</v>
          </cell>
          <cell r="D87">
            <v>0</v>
          </cell>
          <cell r="F87">
            <v>6</v>
          </cell>
        </row>
        <row r="89">
          <cell r="C89">
            <v>-467</v>
          </cell>
          <cell r="D89">
            <v>-43</v>
          </cell>
          <cell r="F89">
            <v>-510</v>
          </cell>
          <cell r="G89">
            <v>-2762</v>
          </cell>
        </row>
        <row r="91">
          <cell r="C91">
            <v>-75</v>
          </cell>
          <cell r="D91">
            <v>-21</v>
          </cell>
          <cell r="F91">
            <v>-96</v>
          </cell>
        </row>
        <row r="93">
          <cell r="C93">
            <v>-40</v>
          </cell>
          <cell r="D93">
            <v>-15</v>
          </cell>
          <cell r="F93">
            <v>-55</v>
          </cell>
        </row>
        <row r="95">
          <cell r="C95">
            <v>-112</v>
          </cell>
          <cell r="D95">
            <v>-1</v>
          </cell>
          <cell r="F95">
            <v>-113</v>
          </cell>
        </row>
        <row r="97">
          <cell r="C97">
            <v>-1959</v>
          </cell>
          <cell r="D97">
            <v>-21</v>
          </cell>
          <cell r="F97">
            <v>-1980</v>
          </cell>
        </row>
        <row r="99">
          <cell r="C99">
            <v>-8</v>
          </cell>
          <cell r="D99">
            <v>0</v>
          </cell>
          <cell r="F99">
            <v>-8</v>
          </cell>
        </row>
        <row r="101">
          <cell r="C101">
            <v>-556</v>
          </cell>
          <cell r="D101">
            <v>-25</v>
          </cell>
          <cell r="F101">
            <v>-581</v>
          </cell>
          <cell r="G101">
            <v>-556</v>
          </cell>
        </row>
        <row r="103">
          <cell r="C103">
            <v>0</v>
          </cell>
          <cell r="D103">
            <v>25</v>
          </cell>
          <cell r="F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</row>
        <row r="109">
          <cell r="C109">
            <v>0</v>
          </cell>
          <cell r="D109">
            <v>0</v>
          </cell>
          <cell r="F109">
            <v>0</v>
          </cell>
          <cell r="G109">
            <v>730.44927536231887</v>
          </cell>
        </row>
        <row r="111">
          <cell r="C111">
            <v>0</v>
          </cell>
          <cell r="D111">
            <v>-148</v>
          </cell>
          <cell r="E111">
            <v>222</v>
          </cell>
          <cell r="F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</row>
        <row r="115">
          <cell r="C115">
            <v>0</v>
          </cell>
          <cell r="D115">
            <v>0</v>
          </cell>
          <cell r="F115">
            <v>0</v>
          </cell>
        </row>
        <row r="116">
          <cell r="D116" t="str">
            <v xml:space="preserve"> </v>
          </cell>
        </row>
        <row r="117">
          <cell r="C117">
            <v>575</v>
          </cell>
          <cell r="D117">
            <v>345</v>
          </cell>
          <cell r="F117">
            <v>920</v>
          </cell>
        </row>
        <row r="119">
          <cell r="C119">
            <v>-109.55072463768116</v>
          </cell>
          <cell r="D119">
            <v>-116</v>
          </cell>
          <cell r="F119">
            <v>-225.55072463768116</v>
          </cell>
        </row>
        <row r="121">
          <cell r="C121">
            <v>0.44927536231884346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</row>
        <row r="126">
          <cell r="C126">
            <v>-11231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</row>
        <row r="128">
          <cell r="C128">
            <v>6654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</row>
        <row r="130">
          <cell r="C130">
            <v>485</v>
          </cell>
          <cell r="D130">
            <v>46</v>
          </cell>
          <cell r="F130">
            <v>531</v>
          </cell>
          <cell r="G130">
            <v>10</v>
          </cell>
        </row>
        <row r="132">
          <cell r="C132">
            <v>0</v>
          </cell>
          <cell r="D132">
            <v>0</v>
          </cell>
          <cell r="F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</row>
        <row r="138">
          <cell r="C138">
            <v>1674</v>
          </cell>
          <cell r="D138">
            <v>156</v>
          </cell>
          <cell r="F138">
            <v>1830</v>
          </cell>
          <cell r="G138">
            <v>1830</v>
          </cell>
        </row>
        <row r="140">
          <cell r="C140">
            <v>0</v>
          </cell>
          <cell r="D140">
            <v>0</v>
          </cell>
          <cell r="F140">
            <v>0</v>
          </cell>
        </row>
        <row r="142">
          <cell r="C142">
            <v>2051</v>
          </cell>
          <cell r="D142">
            <v>232</v>
          </cell>
          <cell r="E142">
            <v>25</v>
          </cell>
          <cell r="F142">
            <v>2283</v>
          </cell>
          <cell r="G142">
            <v>2461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</row>
        <row r="146">
          <cell r="C146">
            <v>-13</v>
          </cell>
          <cell r="D146">
            <v>0</v>
          </cell>
          <cell r="F146">
            <v>-13</v>
          </cell>
        </row>
        <row r="148">
          <cell r="C148">
            <v>86.449275362318843</v>
          </cell>
          <cell r="D148">
            <v>26</v>
          </cell>
          <cell r="E148">
            <v>14</v>
          </cell>
          <cell r="F148">
            <v>112.44927536231884</v>
          </cell>
        </row>
        <row r="150">
          <cell r="C150">
            <v>6</v>
          </cell>
          <cell r="D150">
            <v>1</v>
          </cell>
          <cell r="E150">
            <v>2</v>
          </cell>
          <cell r="F150">
            <v>7</v>
          </cell>
          <cell r="G150">
            <v>7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</row>
        <row r="162">
          <cell r="C162">
            <v>-109.55072463768116</v>
          </cell>
          <cell r="D162">
            <v>-116</v>
          </cell>
          <cell r="E162">
            <v>0</v>
          </cell>
          <cell r="F162">
            <v>-225.55072463768116</v>
          </cell>
        </row>
      </sheetData>
      <sheetData sheetId="1" refreshError="1">
        <row r="5">
          <cell r="C5">
            <v>0</v>
          </cell>
          <cell r="D5">
            <v>0</v>
          </cell>
          <cell r="E5" t="str">
            <v xml:space="preserve"> </v>
          </cell>
          <cell r="F5">
            <v>57</v>
          </cell>
          <cell r="G5" t="str">
            <v xml:space="preserve"> </v>
          </cell>
          <cell r="H5">
            <v>0</v>
          </cell>
          <cell r="I5">
            <v>0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1">
          <cell r="C11">
            <v>608</v>
          </cell>
          <cell r="D11">
            <v>172</v>
          </cell>
          <cell r="F11">
            <v>1107</v>
          </cell>
          <cell r="G11">
            <v>2874</v>
          </cell>
          <cell r="H11">
            <v>608</v>
          </cell>
          <cell r="I11">
            <v>172</v>
          </cell>
        </row>
        <row r="13">
          <cell r="C13">
            <v>-95</v>
          </cell>
          <cell r="D13">
            <v>-27</v>
          </cell>
          <cell r="F13">
            <v>1846</v>
          </cell>
          <cell r="H13">
            <v>-95</v>
          </cell>
          <cell r="I13">
            <v>-27</v>
          </cell>
        </row>
        <row r="15">
          <cell r="C15">
            <v>-79</v>
          </cell>
          <cell r="D15">
            <v>0</v>
          </cell>
          <cell r="F15">
            <v>-79</v>
          </cell>
          <cell r="H15">
            <v>0</v>
          </cell>
          <cell r="I15">
            <v>0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  <cell r="H17">
            <v>0</v>
          </cell>
          <cell r="I17">
            <v>0</v>
          </cell>
        </row>
        <row r="19">
          <cell r="C19">
            <v>-758</v>
          </cell>
          <cell r="D19">
            <v>-4</v>
          </cell>
          <cell r="E19">
            <v>758</v>
          </cell>
          <cell r="F19">
            <v>2</v>
          </cell>
          <cell r="G19">
            <v>14</v>
          </cell>
          <cell r="H19">
            <v>-14</v>
          </cell>
          <cell r="I19">
            <v>-4</v>
          </cell>
        </row>
        <row r="21">
          <cell r="C21">
            <v>95</v>
          </cell>
          <cell r="D21">
            <v>0</v>
          </cell>
          <cell r="F21">
            <v>95</v>
          </cell>
          <cell r="H21">
            <v>0</v>
          </cell>
          <cell r="I21">
            <v>0</v>
          </cell>
        </row>
        <row r="23">
          <cell r="C23">
            <v>167</v>
          </cell>
          <cell r="D23">
            <v>40</v>
          </cell>
          <cell r="F23">
            <v>5</v>
          </cell>
          <cell r="G23">
            <v>25</v>
          </cell>
          <cell r="H23">
            <v>142</v>
          </cell>
          <cell r="I23">
            <v>40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  <cell r="H25">
            <v>-980</v>
          </cell>
          <cell r="I25">
            <v>-280.36651583710409</v>
          </cell>
        </row>
        <row r="26">
          <cell r="G26">
            <v>222</v>
          </cell>
        </row>
        <row r="27">
          <cell r="C27">
            <v>-107</v>
          </cell>
          <cell r="D27">
            <v>-30</v>
          </cell>
          <cell r="F27">
            <v>1</v>
          </cell>
          <cell r="H27">
            <v>-107</v>
          </cell>
          <cell r="I27">
            <v>-30</v>
          </cell>
        </row>
        <row r="29">
          <cell r="C29">
            <v>0</v>
          </cell>
          <cell r="D29">
            <v>0</v>
          </cell>
          <cell r="F29">
            <v>0</v>
          </cell>
          <cell r="H29">
            <v>0</v>
          </cell>
          <cell r="I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  <cell r="H31">
            <v>0</v>
          </cell>
          <cell r="I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  <cell r="H33">
            <v>0</v>
          </cell>
          <cell r="I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  <cell r="H35">
            <v>0</v>
          </cell>
          <cell r="I35">
            <v>0</v>
          </cell>
        </row>
        <row r="37">
          <cell r="C37">
            <v>43</v>
          </cell>
          <cell r="D37">
            <v>12</v>
          </cell>
          <cell r="F37">
            <v>63</v>
          </cell>
          <cell r="G37">
            <v>216</v>
          </cell>
          <cell r="H37">
            <v>43</v>
          </cell>
          <cell r="I37">
            <v>12</v>
          </cell>
        </row>
        <row r="39">
          <cell r="C39">
            <v>24</v>
          </cell>
          <cell r="D39">
            <v>7</v>
          </cell>
          <cell r="F39">
            <v>31</v>
          </cell>
          <cell r="H39">
            <v>24</v>
          </cell>
          <cell r="I39">
            <v>7</v>
          </cell>
        </row>
        <row r="41">
          <cell r="C41">
            <v>4</v>
          </cell>
          <cell r="D41">
            <v>1</v>
          </cell>
          <cell r="F41">
            <v>57</v>
          </cell>
          <cell r="H41">
            <v>4</v>
          </cell>
          <cell r="I41">
            <v>1</v>
          </cell>
        </row>
        <row r="43">
          <cell r="C43">
            <v>30</v>
          </cell>
          <cell r="D43">
            <v>0</v>
          </cell>
          <cell r="F43">
            <v>30</v>
          </cell>
          <cell r="H43">
            <v>0</v>
          </cell>
          <cell r="I43">
            <v>0</v>
          </cell>
        </row>
        <row r="45">
          <cell r="C45">
            <v>0</v>
          </cell>
          <cell r="D45">
            <v>0</v>
          </cell>
          <cell r="F45">
            <v>0</v>
          </cell>
          <cell r="H45">
            <v>0</v>
          </cell>
          <cell r="I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  <cell r="H47">
            <v>0</v>
          </cell>
          <cell r="I47">
            <v>0</v>
          </cell>
        </row>
        <row r="49">
          <cell r="C49">
            <v>24</v>
          </cell>
          <cell r="D49">
            <v>7</v>
          </cell>
          <cell r="F49">
            <v>34</v>
          </cell>
          <cell r="G49">
            <v>34</v>
          </cell>
          <cell r="H49">
            <v>24</v>
          </cell>
          <cell r="I49">
            <v>7</v>
          </cell>
        </row>
        <row r="51">
          <cell r="C51">
            <v>0</v>
          </cell>
          <cell r="D51">
            <v>0</v>
          </cell>
          <cell r="F51">
            <v>0</v>
          </cell>
          <cell r="H51">
            <v>0</v>
          </cell>
          <cell r="I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  <cell r="H53">
            <v>0</v>
          </cell>
          <cell r="I53">
            <v>0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  <cell r="H57">
            <v>0</v>
          </cell>
          <cell r="I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  <cell r="H59">
            <v>0</v>
          </cell>
          <cell r="I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  <cell r="H61">
            <v>0</v>
          </cell>
          <cell r="I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  <cell r="H63">
            <v>0</v>
          </cell>
          <cell r="I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  <cell r="H65">
            <v>0</v>
          </cell>
          <cell r="I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  <cell r="H67">
            <v>0</v>
          </cell>
          <cell r="I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  <cell r="H69">
            <v>0</v>
          </cell>
          <cell r="I69">
            <v>0</v>
          </cell>
        </row>
        <row r="71">
          <cell r="C71">
            <v>818</v>
          </cell>
          <cell r="D71">
            <v>230</v>
          </cell>
          <cell r="F71">
            <v>3</v>
          </cell>
          <cell r="G71">
            <v>3</v>
          </cell>
          <cell r="H71">
            <v>815</v>
          </cell>
          <cell r="I71">
            <v>230</v>
          </cell>
        </row>
        <row r="73">
          <cell r="C73">
            <v>-215</v>
          </cell>
          <cell r="D73">
            <v>4</v>
          </cell>
          <cell r="E73">
            <v>10</v>
          </cell>
          <cell r="F73">
            <v>-1192</v>
          </cell>
          <cell r="H73">
            <v>-204</v>
          </cell>
          <cell r="I73">
            <v>-58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  <cell r="H75">
            <v>0</v>
          </cell>
          <cell r="I75">
            <v>0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9">
          <cell r="C79">
            <v>-57</v>
          </cell>
          <cell r="D79">
            <v>1</v>
          </cell>
          <cell r="E79">
            <v>52</v>
          </cell>
          <cell r="F79">
            <v>-601</v>
          </cell>
          <cell r="G79">
            <v>-601</v>
          </cell>
          <cell r="H79">
            <v>-5</v>
          </cell>
          <cell r="I79">
            <v>-1</v>
          </cell>
        </row>
        <row r="81">
          <cell r="C81">
            <v>-122</v>
          </cell>
          <cell r="D81">
            <v>-35</v>
          </cell>
          <cell r="F81">
            <v>-397</v>
          </cell>
          <cell r="G81">
            <v>-755</v>
          </cell>
          <cell r="H81">
            <v>-122</v>
          </cell>
          <cell r="I81">
            <v>-35</v>
          </cell>
        </row>
        <row r="83">
          <cell r="C83">
            <v>-15</v>
          </cell>
          <cell r="D83">
            <v>-19</v>
          </cell>
          <cell r="F83">
            <v>1</v>
          </cell>
          <cell r="G83">
            <v>52</v>
          </cell>
          <cell r="H83">
            <v>-67</v>
          </cell>
          <cell r="I83">
            <v>-19</v>
          </cell>
        </row>
        <row r="85">
          <cell r="C85">
            <v>3</v>
          </cell>
          <cell r="D85">
            <v>1</v>
          </cell>
          <cell r="F85">
            <v>0</v>
          </cell>
          <cell r="H85">
            <v>3</v>
          </cell>
          <cell r="I85">
            <v>1</v>
          </cell>
        </row>
        <row r="87">
          <cell r="C87">
            <v>6</v>
          </cell>
          <cell r="D87">
            <v>0</v>
          </cell>
          <cell r="F87">
            <v>6</v>
          </cell>
          <cell r="H87">
            <v>0</v>
          </cell>
          <cell r="I87">
            <v>0</v>
          </cell>
        </row>
        <row r="89">
          <cell r="C89">
            <v>-152</v>
          </cell>
          <cell r="D89">
            <v>-43</v>
          </cell>
          <cell r="F89">
            <v>-510</v>
          </cell>
          <cell r="G89">
            <v>-2762</v>
          </cell>
          <cell r="H89">
            <v>-152</v>
          </cell>
          <cell r="I89">
            <v>-43</v>
          </cell>
        </row>
        <row r="91">
          <cell r="C91">
            <v>-74</v>
          </cell>
          <cell r="D91">
            <v>-21</v>
          </cell>
          <cell r="F91">
            <v>-96</v>
          </cell>
          <cell r="H91">
            <v>-74</v>
          </cell>
          <cell r="I91">
            <v>-21</v>
          </cell>
        </row>
        <row r="93">
          <cell r="C93">
            <v>-52</v>
          </cell>
          <cell r="D93">
            <v>-15</v>
          </cell>
          <cell r="F93">
            <v>-55</v>
          </cell>
          <cell r="H93">
            <v>-52</v>
          </cell>
          <cell r="I93">
            <v>-15</v>
          </cell>
        </row>
        <row r="95">
          <cell r="C95">
            <v>-2</v>
          </cell>
          <cell r="D95">
            <v>-1</v>
          </cell>
          <cell r="F95">
            <v>-113</v>
          </cell>
          <cell r="H95">
            <v>-2</v>
          </cell>
          <cell r="I95">
            <v>-1</v>
          </cell>
        </row>
        <row r="97">
          <cell r="C97">
            <v>-76</v>
          </cell>
          <cell r="D97">
            <v>-21</v>
          </cell>
          <cell r="F97">
            <v>-1980</v>
          </cell>
          <cell r="H97">
            <v>-76</v>
          </cell>
          <cell r="I97">
            <v>-21</v>
          </cell>
        </row>
        <row r="99">
          <cell r="C99">
            <v>-8</v>
          </cell>
          <cell r="D99">
            <v>0</v>
          </cell>
          <cell r="F99">
            <v>-8</v>
          </cell>
          <cell r="H99">
            <v>0</v>
          </cell>
          <cell r="I99">
            <v>0</v>
          </cell>
        </row>
        <row r="101">
          <cell r="C101">
            <v>-89</v>
          </cell>
          <cell r="D101">
            <v>-25</v>
          </cell>
          <cell r="F101">
            <v>-581</v>
          </cell>
          <cell r="G101">
            <v>-556</v>
          </cell>
          <cell r="H101">
            <v>-89</v>
          </cell>
          <cell r="I101">
            <v>-25</v>
          </cell>
        </row>
        <row r="103">
          <cell r="C103">
            <v>88</v>
          </cell>
          <cell r="D103">
            <v>25</v>
          </cell>
          <cell r="F103">
            <v>25</v>
          </cell>
          <cell r="H103">
            <v>88</v>
          </cell>
          <cell r="I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9">
          <cell r="C109">
            <v>-1</v>
          </cell>
          <cell r="D109">
            <v>0</v>
          </cell>
          <cell r="F109">
            <v>0</v>
          </cell>
          <cell r="G109">
            <v>730.44927536231887</v>
          </cell>
          <cell r="H109">
            <v>-1</v>
          </cell>
          <cell r="I109">
            <v>0</v>
          </cell>
        </row>
        <row r="111">
          <cell r="C111">
            <v>-705</v>
          </cell>
          <cell r="D111">
            <v>-148</v>
          </cell>
          <cell r="E111">
            <v>222</v>
          </cell>
          <cell r="F111">
            <v>-148</v>
          </cell>
          <cell r="H111">
            <v>-483</v>
          </cell>
          <cell r="I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  <cell r="I113">
            <v>4</v>
          </cell>
        </row>
        <row r="115">
          <cell r="C115">
            <v>0</v>
          </cell>
          <cell r="D115" t="str">
            <v xml:space="preserve"> </v>
          </cell>
          <cell r="F115">
            <v>0</v>
          </cell>
          <cell r="H115">
            <v>0</v>
          </cell>
          <cell r="I115">
            <v>0</v>
          </cell>
        </row>
        <row r="116">
          <cell r="D116" t="str">
            <v xml:space="preserve"> </v>
          </cell>
        </row>
        <row r="117">
          <cell r="C117">
            <v>1114</v>
          </cell>
          <cell r="D117">
            <v>345</v>
          </cell>
          <cell r="F117">
            <v>920</v>
          </cell>
          <cell r="H117">
            <v>1114</v>
          </cell>
          <cell r="I117">
            <v>345</v>
          </cell>
        </row>
        <row r="119">
          <cell r="C119">
            <v>-373</v>
          </cell>
          <cell r="D119">
            <v>-116</v>
          </cell>
          <cell r="F119">
            <v>-225.55072463768116</v>
          </cell>
          <cell r="H119">
            <v>-342</v>
          </cell>
          <cell r="I119">
            <v>-116</v>
          </cell>
        </row>
        <row r="121">
          <cell r="C121">
            <v>0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  <cell r="H121">
            <v>0</v>
          </cell>
          <cell r="I121">
            <v>-0.36651583710408886</v>
          </cell>
        </row>
        <row r="126">
          <cell r="C126">
            <v>-3756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  <cell r="H126">
            <v>-3756</v>
          </cell>
          <cell r="I126">
            <v>-1089</v>
          </cell>
        </row>
        <row r="128">
          <cell r="C128">
            <v>1765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  <cell r="H128">
            <v>1765</v>
          </cell>
          <cell r="I128">
            <v>512</v>
          </cell>
        </row>
        <row r="130">
          <cell r="C130">
            <v>170</v>
          </cell>
          <cell r="D130">
            <v>46</v>
          </cell>
          <cell r="F130">
            <v>4</v>
          </cell>
          <cell r="G130">
            <v>10</v>
          </cell>
          <cell r="H130">
            <v>160</v>
          </cell>
          <cell r="I130">
            <v>46</v>
          </cell>
        </row>
        <row r="132">
          <cell r="C132">
            <v>0</v>
          </cell>
          <cell r="D132">
            <v>0</v>
          </cell>
          <cell r="F132">
            <v>0</v>
          </cell>
          <cell r="H132">
            <v>0</v>
          </cell>
          <cell r="I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  <cell r="H136">
            <v>0</v>
          </cell>
          <cell r="I136">
            <v>0</v>
          </cell>
        </row>
        <row r="138">
          <cell r="C138">
            <v>539</v>
          </cell>
          <cell r="D138">
            <v>156</v>
          </cell>
          <cell r="F138">
            <v>1830</v>
          </cell>
          <cell r="G138">
            <v>1830</v>
          </cell>
          <cell r="H138">
            <v>539</v>
          </cell>
          <cell r="I138">
            <v>156</v>
          </cell>
        </row>
        <row r="140">
          <cell r="C140">
            <v>0</v>
          </cell>
          <cell r="D140">
            <v>0</v>
          </cell>
          <cell r="F140">
            <v>0</v>
          </cell>
          <cell r="H140">
            <v>0</v>
          </cell>
          <cell r="I140">
            <v>0</v>
          </cell>
        </row>
        <row r="142">
          <cell r="C142">
            <v>775</v>
          </cell>
          <cell r="D142">
            <v>5</v>
          </cell>
          <cell r="E142">
            <v>25</v>
          </cell>
          <cell r="F142">
            <v>2283</v>
          </cell>
          <cell r="G142">
            <v>2461</v>
          </cell>
          <cell r="H142">
            <v>800</v>
          </cell>
          <cell r="I142">
            <v>232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  <cell r="H144">
            <v>0</v>
          </cell>
          <cell r="I144">
            <v>0</v>
          </cell>
        </row>
        <row r="146">
          <cell r="C146">
            <v>-13</v>
          </cell>
          <cell r="D146">
            <v>0</v>
          </cell>
          <cell r="F146">
            <v>-13</v>
          </cell>
          <cell r="H146">
            <v>0</v>
          </cell>
          <cell r="I146">
            <v>0</v>
          </cell>
        </row>
        <row r="148">
          <cell r="C148">
            <v>134</v>
          </cell>
          <cell r="D148">
            <v>2</v>
          </cell>
          <cell r="E148">
            <v>14</v>
          </cell>
          <cell r="F148">
            <v>112.44927536231884</v>
          </cell>
          <cell r="H148">
            <v>148</v>
          </cell>
          <cell r="I148">
            <v>26</v>
          </cell>
        </row>
        <row r="150">
          <cell r="C150">
            <v>6</v>
          </cell>
          <cell r="D150">
            <v>3</v>
          </cell>
          <cell r="E150">
            <v>2</v>
          </cell>
          <cell r="F150">
            <v>7</v>
          </cell>
          <cell r="G150">
            <v>7</v>
          </cell>
          <cell r="H150">
            <v>2</v>
          </cell>
          <cell r="I150">
            <v>1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  <cell r="H152">
            <v>0</v>
          </cell>
          <cell r="I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  <cell r="H154">
            <v>0</v>
          </cell>
          <cell r="I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  <cell r="H156">
            <v>0</v>
          </cell>
          <cell r="I156">
            <v>0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2">
          <cell r="C162">
            <v>-373</v>
          </cell>
          <cell r="D162">
            <v>-116</v>
          </cell>
          <cell r="E162">
            <v>0</v>
          </cell>
          <cell r="F162">
            <v>-225.55072463768116</v>
          </cell>
          <cell r="H162">
            <v>-342</v>
          </cell>
          <cell r="I162">
            <v>-116</v>
          </cell>
        </row>
      </sheetData>
      <sheetData sheetId="2" refreshError="1">
        <row r="18">
          <cell r="D18">
            <v>3.4489999999999998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C5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5">
          <cell r="C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C5">
            <v>0</v>
          </cell>
        </row>
      </sheetData>
      <sheetData sheetId="29"/>
      <sheetData sheetId="30"/>
      <sheetData sheetId="31">
        <row r="5">
          <cell r="C5">
            <v>0</v>
          </cell>
        </row>
      </sheetData>
      <sheetData sheetId="32"/>
      <sheetData sheetId="33"/>
      <sheetData sheetId="34" refreshError="1"/>
      <sheetData sheetId="35">
        <row r="5">
          <cell r="C5">
            <v>0</v>
          </cell>
        </row>
      </sheetData>
      <sheetData sheetId="36"/>
      <sheetData sheetId="3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מתכונת הגשה מאוחד"/>
      <sheetName val="דוח מתכונת הגשה סולו ישראל"/>
      <sheetName val="מאזן הצמדה"/>
      <sheetName val="תז&quot;מ מאוחד"/>
    </sheetNames>
    <sheetDataSet>
      <sheetData sheetId="0">
        <row r="2">
          <cell r="A2" t="str">
            <v>Consolidated Balance Sheet as at December 31, 2001</v>
          </cell>
          <cell r="M2" t="str">
            <v>Internal and unaudited statement</v>
          </cell>
        </row>
        <row r="4">
          <cell r="E4" t="str">
            <v>December 31, 2001</v>
          </cell>
          <cell r="M4" t="str">
            <v>December 31, 2001</v>
          </cell>
        </row>
        <row r="5">
          <cell r="E5" t="str">
            <v>U.S. $</v>
          </cell>
          <cell r="M5" t="str">
            <v>U.S. $</v>
          </cell>
        </row>
        <row r="8">
          <cell r="A8" t="str">
            <v>Current Assets</v>
          </cell>
          <cell r="I8" t="str">
            <v>Current Liabilities</v>
          </cell>
        </row>
        <row r="9">
          <cell r="I9" t="str">
            <v>Short-Term Debts</v>
          </cell>
          <cell r="M9">
            <v>0</v>
          </cell>
        </row>
        <row r="10">
          <cell r="A10" t="str">
            <v xml:space="preserve">Cash and Cash Equivalents </v>
          </cell>
          <cell r="E10">
            <v>728707.74</v>
          </cell>
          <cell r="I10" t="str">
            <v>Accrued expenses &amp; accounts payable</v>
          </cell>
          <cell r="M10">
            <v>90122.222668342758</v>
          </cell>
        </row>
        <row r="11">
          <cell r="A11" t="str">
            <v>Trade Accounts Receivable, Net</v>
          </cell>
          <cell r="E11">
            <v>0</v>
          </cell>
          <cell r="I11" t="str">
            <v>Accrued payroll</v>
          </cell>
          <cell r="M11">
            <v>29232.57</v>
          </cell>
        </row>
        <row r="12">
          <cell r="A12" t="str">
            <v>Intercompany Receivable</v>
          </cell>
          <cell r="E12">
            <v>0</v>
          </cell>
          <cell r="I12" t="str">
            <v>Payroll institutions</v>
          </cell>
          <cell r="M12">
            <v>53376.807898550724</v>
          </cell>
        </row>
        <row r="13">
          <cell r="A13" t="str">
            <v>Prepaid Expenses &amp; income receivable</v>
          </cell>
          <cell r="E13">
            <v>5331</v>
          </cell>
          <cell r="I13" t="str">
            <v>Intercompany Payable - Short Term</v>
          </cell>
          <cell r="M13">
            <v>-2.0000000018626451E-2</v>
          </cell>
        </row>
        <row r="14">
          <cell r="A14" t="str">
            <v>Other Current Assets (mainly VAT to be received)</v>
          </cell>
          <cell r="E14">
            <v>44176.076559600289</v>
          </cell>
          <cell r="I14" t="str">
            <v xml:space="preserve">Accrued vacation </v>
          </cell>
          <cell r="M14">
            <v>55207.452663652613</v>
          </cell>
        </row>
        <row r="15">
          <cell r="E15">
            <v>778214.81655960029</v>
          </cell>
          <cell r="M15">
            <v>0</v>
          </cell>
        </row>
        <row r="16">
          <cell r="M16">
            <v>227939.03323054611</v>
          </cell>
        </row>
        <row r="17">
          <cell r="A17" t="str">
            <v>Fixed Assets</v>
          </cell>
          <cell r="I17" t="str">
            <v>Long-Term Debt</v>
          </cell>
        </row>
        <row r="18">
          <cell r="A18" t="str">
            <v>Fixed assets, gross</v>
          </cell>
          <cell r="E18">
            <v>48177.350000000006</v>
          </cell>
          <cell r="I18" t="str">
            <v>Accrued severance pay</v>
          </cell>
          <cell r="M18">
            <v>25115</v>
          </cell>
        </row>
        <row r="19">
          <cell r="A19" t="str">
            <v>Accumulated depreciation ( 33% for a year )</v>
          </cell>
          <cell r="E19">
            <v>-10301</v>
          </cell>
          <cell r="I19" t="str">
            <v>Bride loans</v>
          </cell>
          <cell r="M19">
            <v>510000</v>
          </cell>
        </row>
        <row r="20">
          <cell r="E20">
            <v>37876.350000000006</v>
          </cell>
          <cell r="I20" t="str">
            <v>Intercompany Payable - Long Term</v>
          </cell>
          <cell r="M20">
            <v>0</v>
          </cell>
        </row>
        <row r="21">
          <cell r="M21">
            <v>535115</v>
          </cell>
        </row>
        <row r="23">
          <cell r="A23" t="str">
            <v>Long term deposits ( rent &amp; cars lease )</v>
          </cell>
          <cell r="E23">
            <v>14270.38</v>
          </cell>
          <cell r="I23" t="str">
            <v>Total Liabilities</v>
          </cell>
          <cell r="M23">
            <v>763054.03323054616</v>
          </cell>
        </row>
        <row r="25">
          <cell r="A25" t="str">
            <v>Other Assets</v>
          </cell>
          <cell r="E25">
            <v>0</v>
          </cell>
          <cell r="I25" t="str">
            <v>Shareholders' Equity</v>
          </cell>
        </row>
        <row r="26">
          <cell r="I26" t="str">
            <v>Share capital</v>
          </cell>
          <cell r="M26">
            <v>13815</v>
          </cell>
        </row>
        <row r="27">
          <cell r="I27" t="str">
            <v>Additional paid-in capital</v>
          </cell>
          <cell r="M27">
            <v>1604187</v>
          </cell>
        </row>
        <row r="28">
          <cell r="I28" t="str">
            <v>Accumulated deficit</v>
          </cell>
          <cell r="M28">
            <v>-49200</v>
          </cell>
        </row>
        <row r="29">
          <cell r="I29" t="str">
            <v>Net Income/(loss)</v>
          </cell>
          <cell r="M29">
            <v>-1501494</v>
          </cell>
        </row>
        <row r="30">
          <cell r="I30" t="str">
            <v>Total Shareholder's (deficiency) Equity</v>
          </cell>
          <cell r="M30">
            <v>67308</v>
          </cell>
        </row>
        <row r="32">
          <cell r="E32">
            <v>830361.54655960028</v>
          </cell>
          <cell r="M32">
            <v>830362.03323054616</v>
          </cell>
        </row>
        <row r="34">
          <cell r="M34">
            <v>0.48667094588745385</v>
          </cell>
        </row>
        <row r="37">
          <cell r="A37" t="str">
            <v>Page 2</v>
          </cell>
          <cell r="I37" t="str">
            <v>page 3</v>
          </cell>
        </row>
        <row r="45">
          <cell r="I45" t="str">
            <v>Consolidated statements of profit and loss</v>
          </cell>
        </row>
        <row r="48">
          <cell r="K48" t="str">
            <v>December 31, 2001</v>
          </cell>
          <cell r="M48" t="str">
            <v>December 31, 2000</v>
          </cell>
        </row>
        <row r="49">
          <cell r="K49" t="str">
            <v>U.S. $</v>
          </cell>
        </row>
        <row r="51">
          <cell r="I51" t="str">
            <v>Revenues</v>
          </cell>
          <cell r="K51">
            <v>0</v>
          </cell>
          <cell r="M51">
            <v>0</v>
          </cell>
        </row>
        <row r="52">
          <cell r="I52" t="str">
            <v>Cost of Sales</v>
          </cell>
          <cell r="K52">
            <v>0</v>
          </cell>
        </row>
        <row r="54">
          <cell r="I54" t="str">
            <v>Gross Profit</v>
          </cell>
          <cell r="K54">
            <v>0</v>
          </cell>
          <cell r="M54">
            <v>0</v>
          </cell>
        </row>
        <row r="56">
          <cell r="I56" t="str">
            <v>Operating Expenses</v>
          </cell>
        </row>
        <row r="57">
          <cell r="I57" t="str">
            <v>R&amp;D (Note 1)</v>
          </cell>
          <cell r="K57">
            <v>1057359.2678430958</v>
          </cell>
          <cell r="M57" t="e">
            <v>#REF!</v>
          </cell>
        </row>
        <row r="58">
          <cell r="I58" t="str">
            <v>Engineering (Note 2)</v>
          </cell>
        </row>
        <row r="59">
          <cell r="I59" t="str">
            <v>Operation (Note 2)</v>
          </cell>
          <cell r="K59">
            <v>647.9</v>
          </cell>
          <cell r="M59">
            <v>0</v>
          </cell>
        </row>
        <row r="60">
          <cell r="I60" t="str">
            <v>Marketing (Note 3)</v>
          </cell>
          <cell r="K60">
            <v>0</v>
          </cell>
          <cell r="M60">
            <v>0</v>
          </cell>
        </row>
        <row r="61">
          <cell r="I61" t="str">
            <v>G&amp;A (Mote 4)</v>
          </cell>
          <cell r="K61">
            <v>448248.83616419759</v>
          </cell>
          <cell r="M61" t="e">
            <v>#REF!</v>
          </cell>
        </row>
        <row r="63">
          <cell r="I63" t="str">
            <v>Total Expenses</v>
          </cell>
          <cell r="K63">
            <v>1506256.0040072934</v>
          </cell>
          <cell r="M63" t="e">
            <v>#REF!</v>
          </cell>
        </row>
        <row r="65">
          <cell r="I65" t="str">
            <v>Net Ordinary Income (loss)</v>
          </cell>
          <cell r="K65">
            <v>-1506256.0040072934</v>
          </cell>
          <cell r="M65" t="e">
            <v>#REF!</v>
          </cell>
        </row>
        <row r="67">
          <cell r="I67" t="str">
            <v>Other Expenses</v>
          </cell>
        </row>
        <row r="68">
          <cell r="I68" t="str">
            <v>Interest Expenses (income)</v>
          </cell>
          <cell r="K68">
            <v>-4761.88</v>
          </cell>
          <cell r="M68" t="e">
            <v>#REF!</v>
          </cell>
        </row>
        <row r="70">
          <cell r="I70" t="str">
            <v>Net Income (loss)</v>
          </cell>
          <cell r="K70">
            <v>-1501494.1240072935</v>
          </cell>
          <cell r="M70" t="e">
            <v>#REF!</v>
          </cell>
        </row>
        <row r="72">
          <cell r="I72" t="str">
            <v>Retained Earnings at the beginning of the period</v>
          </cell>
          <cell r="K72">
            <v>-49200</v>
          </cell>
        </row>
        <row r="74">
          <cell r="I74" t="str">
            <v>Retained Earnings at the end of the period</v>
          </cell>
          <cell r="K74">
            <v>-1550694.1240072935</v>
          </cell>
        </row>
        <row r="78">
          <cell r="I78" t="str">
            <v>page 4</v>
          </cell>
        </row>
        <row r="80">
          <cell r="H80" t="str">
            <v>Notes to the consolidated statements of profit and loss</v>
          </cell>
        </row>
        <row r="82">
          <cell r="K82" t="str">
            <v>December 31, 2001</v>
          </cell>
        </row>
        <row r="83">
          <cell r="K83" t="str">
            <v>U.S. $</v>
          </cell>
        </row>
        <row r="85">
          <cell r="H85" t="str">
            <v xml:space="preserve">Note 1 - </v>
          </cell>
          <cell r="I85" t="str">
            <v>R&amp;D</v>
          </cell>
        </row>
        <row r="86">
          <cell r="I86" t="str">
            <v>Salaries and Employees related costs - R&amp;D</v>
          </cell>
          <cell r="K86">
            <v>724153.07000000018</v>
          </cell>
        </row>
        <row r="87">
          <cell r="I87" t="str">
            <v>Rent and maintenance - R&amp;D</v>
          </cell>
          <cell r="K87">
            <v>35403.356747850332</v>
          </cell>
        </row>
        <row r="88">
          <cell r="I88" t="str">
            <v>Communication - R&amp;D</v>
          </cell>
          <cell r="K88">
            <v>5163.4630755018716</v>
          </cell>
        </row>
        <row r="89">
          <cell r="I89" t="str">
            <v>Travel abroad - R&amp;D</v>
          </cell>
          <cell r="K89">
            <v>50236.349999999991</v>
          </cell>
        </row>
        <row r="90">
          <cell r="I90" t="str">
            <v>Maintenance and commputing - R&amp;D</v>
          </cell>
          <cell r="K90">
            <v>0</v>
          </cell>
        </row>
        <row r="91">
          <cell r="I91" t="str">
            <v>prototype - R&amp;D</v>
          </cell>
          <cell r="K91">
            <v>4910.3225006151479</v>
          </cell>
        </row>
        <row r="92">
          <cell r="I92" t="str">
            <v>Office expenses and maintenance - R&amp;D</v>
          </cell>
          <cell r="K92">
            <v>5274.3063662433669</v>
          </cell>
        </row>
        <row r="93">
          <cell r="I93" t="str">
            <v>Employee meals &amp; Entertainment - R&amp;D</v>
          </cell>
          <cell r="K93">
            <v>0</v>
          </cell>
        </row>
        <row r="94">
          <cell r="I94" t="str">
            <v>Consulting  - R&amp;D</v>
          </cell>
          <cell r="K94">
            <v>206115.46737718399</v>
          </cell>
        </row>
        <row r="95">
          <cell r="I95" t="str">
            <v>Sub. contractors  - R&amp;D</v>
          </cell>
          <cell r="K95">
            <v>8350.51</v>
          </cell>
        </row>
        <row r="96">
          <cell r="I96" t="str">
            <v>Depreciation - R&amp;D</v>
          </cell>
          <cell r="K96">
            <v>8429.8317757009336</v>
          </cell>
        </row>
        <row r="97">
          <cell r="I97" t="str">
            <v>Other - R&amp;D</v>
          </cell>
          <cell r="K97">
            <v>9322.59</v>
          </cell>
        </row>
        <row r="98">
          <cell r="I98" t="str">
            <v xml:space="preserve">Total R&amp;D </v>
          </cell>
          <cell r="K98">
            <v>1057359.2678430958</v>
          </cell>
        </row>
        <row r="100">
          <cell r="H100" t="str">
            <v xml:space="preserve">Note 2 - </v>
          </cell>
          <cell r="I100" t="str">
            <v>Engineering</v>
          </cell>
        </row>
        <row r="101">
          <cell r="I101" t="str">
            <v>Salaries and Employees related costs</v>
          </cell>
        </row>
        <row r="102">
          <cell r="I102" t="str">
            <v>Rent and maintenance</v>
          </cell>
        </row>
        <row r="103">
          <cell r="I103" t="str">
            <v>Communication</v>
          </cell>
        </row>
        <row r="104">
          <cell r="I104" t="str">
            <v>Travel abroad</v>
          </cell>
        </row>
        <row r="105">
          <cell r="I105" t="str">
            <v>Car maintenance and commuting</v>
          </cell>
        </row>
        <row r="106">
          <cell r="I106" t="str">
            <v>Office expenses and maintenance</v>
          </cell>
        </row>
        <row r="107">
          <cell r="I107" t="str">
            <v>Employee meals &amp; Entertainment</v>
          </cell>
        </row>
        <row r="108">
          <cell r="I108" t="str">
            <v>Engineering</v>
          </cell>
        </row>
        <row r="109">
          <cell r="I109" t="str">
            <v>Depreciation</v>
          </cell>
        </row>
        <row r="110">
          <cell r="I110">
            <v>0</v>
          </cell>
        </row>
        <row r="111">
          <cell r="H111" t="str">
            <v xml:space="preserve">Note 2 - </v>
          </cell>
          <cell r="I111" t="str">
            <v>Total Engineering</v>
          </cell>
          <cell r="K111">
            <v>0</v>
          </cell>
        </row>
        <row r="112">
          <cell r="H112" t="str">
            <v xml:space="preserve">Note 2 - </v>
          </cell>
          <cell r="I112" t="str">
            <v>Operation</v>
          </cell>
        </row>
        <row r="113">
          <cell r="I113" t="str">
            <v>Salaries and Employees related costs - Operation</v>
          </cell>
          <cell r="K113">
            <v>647.9</v>
          </cell>
        </row>
        <row r="114">
          <cell r="I114" t="str">
            <v>Rent and maintenance - Operation</v>
          </cell>
          <cell r="K114">
            <v>0</v>
          </cell>
        </row>
        <row r="115">
          <cell r="I115" t="str">
            <v>Communication - Operation</v>
          </cell>
          <cell r="K115">
            <v>0</v>
          </cell>
        </row>
        <row r="116">
          <cell r="I116" t="str">
            <v>Travel abroad - Operation</v>
          </cell>
          <cell r="K116">
            <v>0</v>
          </cell>
        </row>
        <row r="117">
          <cell r="I117" t="str">
            <v>Maintenance and commputing - Operation</v>
          </cell>
          <cell r="K117">
            <v>0</v>
          </cell>
        </row>
        <row r="118">
          <cell r="I118" t="str">
            <v>Office expenses and maintenance - Operation</v>
          </cell>
          <cell r="K118">
            <v>0</v>
          </cell>
        </row>
        <row r="119">
          <cell r="I119" t="str">
            <v>Employee meals &amp; Entertainment - Operation</v>
          </cell>
          <cell r="K119">
            <v>0</v>
          </cell>
        </row>
        <row r="120">
          <cell r="I120" t="str">
            <v>Consulting  - Operation</v>
          </cell>
          <cell r="K120">
            <v>0</v>
          </cell>
        </row>
        <row r="121">
          <cell r="I121" t="str">
            <v>Depreciation - Operation</v>
          </cell>
          <cell r="K121">
            <v>0</v>
          </cell>
        </row>
        <row r="122">
          <cell r="I122" t="str">
            <v>Other - Operation</v>
          </cell>
          <cell r="K122">
            <v>0</v>
          </cell>
        </row>
        <row r="124">
          <cell r="I124" t="str">
            <v>Total operation</v>
          </cell>
          <cell r="K124">
            <v>647.9</v>
          </cell>
        </row>
        <row r="126">
          <cell r="H126" t="str">
            <v xml:space="preserve">Note 3 - </v>
          </cell>
          <cell r="I126" t="str">
            <v>Marketing</v>
          </cell>
        </row>
        <row r="127">
          <cell r="I127" t="str">
            <v>Salaries and Employees related costs - Marketing</v>
          </cell>
          <cell r="K127">
            <v>0</v>
          </cell>
        </row>
        <row r="128">
          <cell r="I128" t="str">
            <v>Rent and maintenance - Marketing</v>
          </cell>
          <cell r="K128">
            <v>0</v>
          </cell>
        </row>
        <row r="129">
          <cell r="I129" t="str">
            <v>Communication - Marketing</v>
          </cell>
          <cell r="K129">
            <v>0</v>
          </cell>
        </row>
        <row r="130">
          <cell r="I130" t="str">
            <v>Travel abroad - Marketing</v>
          </cell>
          <cell r="K130">
            <v>0</v>
          </cell>
        </row>
        <row r="131">
          <cell r="I131" t="str">
            <v>Maintenance and commputing - Marketing</v>
          </cell>
          <cell r="K131">
            <v>0</v>
          </cell>
        </row>
        <row r="132">
          <cell r="I132" t="str">
            <v>Office expenses and maintenance - Marketing</v>
          </cell>
          <cell r="K132">
            <v>0</v>
          </cell>
        </row>
        <row r="133">
          <cell r="I133" t="str">
            <v>Employee meals &amp; Entertainment - Marketing</v>
          </cell>
          <cell r="K133">
            <v>0</v>
          </cell>
        </row>
        <row r="134">
          <cell r="I134" t="str">
            <v>Depreciation - Marketing</v>
          </cell>
          <cell r="K134">
            <v>0</v>
          </cell>
        </row>
        <row r="135">
          <cell r="I135" t="str">
            <v>Consulting  - Marketing</v>
          </cell>
          <cell r="K135">
            <v>0</v>
          </cell>
        </row>
        <row r="136">
          <cell r="I136" t="str">
            <v>Marketing - Marketing</v>
          </cell>
          <cell r="K136">
            <v>0</v>
          </cell>
        </row>
        <row r="137">
          <cell r="I137" t="str">
            <v>Other - Marketing</v>
          </cell>
          <cell r="K137">
            <v>0</v>
          </cell>
        </row>
        <row r="138">
          <cell r="I138" t="str">
            <v>Total Marketing</v>
          </cell>
          <cell r="K138">
            <v>0</v>
          </cell>
        </row>
        <row r="140">
          <cell r="H140" t="str">
            <v xml:space="preserve">Note 4 - </v>
          </cell>
          <cell r="I140" t="str">
            <v>General and Administrative (Note 4)</v>
          </cell>
        </row>
        <row r="141">
          <cell r="I141" t="str">
            <v>Salaries and Employees related costs - General and Administrative</v>
          </cell>
          <cell r="K141">
            <v>170481.3695907685</v>
          </cell>
        </row>
        <row r="142">
          <cell r="I142" t="str">
            <v>Rent and maintenance - General and Administrative</v>
          </cell>
          <cell r="K142">
            <v>21417.644470693958</v>
          </cell>
        </row>
        <row r="143">
          <cell r="I143" t="str">
            <v>Communication - General and Administrative</v>
          </cell>
          <cell r="K143">
            <v>17417.230616207868</v>
          </cell>
        </row>
        <row r="144">
          <cell r="I144" t="str">
            <v>Travel abroad - General and Administrative</v>
          </cell>
          <cell r="K144">
            <v>51880.15309778729</v>
          </cell>
        </row>
        <row r="145">
          <cell r="I145" t="str">
            <v>Maintenance and commputing - General and Administrative</v>
          </cell>
          <cell r="K145">
            <v>871.32</v>
          </cell>
        </row>
        <row r="146">
          <cell r="I146" t="str">
            <v>Office expenses and maintenance - General and Administrative</v>
          </cell>
          <cell r="K146">
            <v>11341.247060084756</v>
          </cell>
        </row>
        <row r="147">
          <cell r="I147" t="str">
            <v>Employee meals &amp; Entertainment - General and Administrative</v>
          </cell>
          <cell r="K147">
            <v>0</v>
          </cell>
        </row>
        <row r="148">
          <cell r="I148" t="str">
            <v>Depreciation - General and Administrative</v>
          </cell>
          <cell r="K148">
            <v>1482.1682242990653</v>
          </cell>
        </row>
        <row r="149">
          <cell r="I149" t="str">
            <v>Marketing - General and Administrative</v>
          </cell>
          <cell r="K149">
            <v>0</v>
          </cell>
        </row>
        <row r="150">
          <cell r="I150" t="str">
            <v>Consulting - General and Administrative</v>
          </cell>
          <cell r="K150">
            <v>18974.509999999998</v>
          </cell>
        </row>
        <row r="151">
          <cell r="I151" t="str">
            <v>Professional Services- General and Administrative</v>
          </cell>
          <cell r="K151">
            <v>140578.45176540565</v>
          </cell>
        </row>
        <row r="152">
          <cell r="I152" t="str">
            <v>Other - General and Administrative</v>
          </cell>
          <cell r="K152">
            <v>13804.74133895044</v>
          </cell>
        </row>
        <row r="153">
          <cell r="I153" t="str">
            <v>Total G&amp;A</v>
          </cell>
          <cell r="K153">
            <v>448248.83616419759</v>
          </cell>
        </row>
        <row r="156">
          <cell r="H156" t="str">
            <v xml:space="preserve">Note 5 - </v>
          </cell>
          <cell r="I156" t="str">
            <v>Interest Expenses (income)</v>
          </cell>
          <cell r="K156">
            <v>-4761.88</v>
          </cell>
        </row>
        <row r="157">
          <cell r="I157" t="str">
            <v>Interest Expenses</v>
          </cell>
          <cell r="K157">
            <v>0</v>
          </cell>
        </row>
        <row r="158">
          <cell r="I158" t="str">
            <v>Interest income</v>
          </cell>
          <cell r="K158">
            <v>0</v>
          </cell>
        </row>
        <row r="159">
          <cell r="I159" t="str">
            <v>Diff.&amp; Exchange Loss (Gain)</v>
          </cell>
          <cell r="K159">
            <v>0</v>
          </cell>
        </row>
        <row r="161">
          <cell r="I161" t="str">
            <v>Total Interest Expenses (income)</v>
          </cell>
          <cell r="K161">
            <v>-4761.88</v>
          </cell>
        </row>
        <row r="168">
          <cell r="I168" t="str">
            <v>page 6</v>
          </cell>
        </row>
      </sheetData>
      <sheetData sheetId="1">
        <row r="79">
          <cell r="I79" t="str">
            <v>Notes to the Finaical statements of profit and loss</v>
          </cell>
        </row>
        <row r="81">
          <cell r="L81" t="str">
            <v>Period ended December 31, 2001</v>
          </cell>
        </row>
        <row r="82">
          <cell r="L82" t="str">
            <v>ILS</v>
          </cell>
        </row>
        <row r="84">
          <cell r="I84" t="str">
            <v xml:space="preserve">Nhte 1 - </v>
          </cell>
          <cell r="J84" t="str">
            <v>R&amp;D</v>
          </cell>
        </row>
        <row r="85">
          <cell r="J85" t="str">
            <v>Salaries and Employees related costs - R&amp;D</v>
          </cell>
          <cell r="L85">
            <v>3070401.0000000005</v>
          </cell>
        </row>
        <row r="86">
          <cell r="J86" t="str">
            <v>Rent and maintenance - R&amp;D</v>
          </cell>
          <cell r="L86">
            <v>148800.30841121497</v>
          </cell>
        </row>
        <row r="87">
          <cell r="J87" t="str">
            <v>Communication - R&amp;D</v>
          </cell>
          <cell r="L87">
            <v>21702.035306334372</v>
          </cell>
        </row>
        <row r="88">
          <cell r="J88" t="str">
            <v>Travel abroad - R&amp;D</v>
          </cell>
          <cell r="L88">
            <v>212870.09000000003</v>
          </cell>
        </row>
        <row r="89">
          <cell r="J89" t="str">
            <v>Maintenance and commputing - R&amp;D</v>
          </cell>
          <cell r="L89">
            <v>0</v>
          </cell>
        </row>
        <row r="90">
          <cell r="J90" t="str">
            <v>prototype - R&amp;D</v>
          </cell>
          <cell r="L90">
            <v>20638.085470085469</v>
          </cell>
        </row>
        <row r="91">
          <cell r="J91" t="str">
            <v>Office expenses and maintenance - R&amp;D</v>
          </cell>
          <cell r="L91">
            <v>22167.909657320874</v>
          </cell>
        </row>
        <row r="92">
          <cell r="J92" t="str">
            <v>Employee meals &amp; Entertainment - R&amp;D</v>
          </cell>
          <cell r="L92">
            <v>0</v>
          </cell>
        </row>
        <row r="93">
          <cell r="J93" t="str">
            <v>Consulting  - R&amp;D</v>
          </cell>
          <cell r="L93">
            <v>527317.04</v>
          </cell>
        </row>
        <row r="94">
          <cell r="J94" t="str">
            <v>Sub. contractors  - R&amp;D</v>
          </cell>
          <cell r="L94">
            <v>35414.53</v>
          </cell>
        </row>
        <row r="95">
          <cell r="J95" t="str">
            <v>Depreciation - R&amp;D</v>
          </cell>
          <cell r="L95">
            <v>34722.878504672895</v>
          </cell>
        </row>
        <row r="96">
          <cell r="J96" t="str">
            <v>Other - R&amp;D</v>
          </cell>
          <cell r="L96">
            <v>7683.79</v>
          </cell>
        </row>
        <row r="97">
          <cell r="J97" t="str">
            <v xml:space="preserve">Total R&amp;D </v>
          </cell>
          <cell r="L97">
            <v>4101717.6673496291</v>
          </cell>
        </row>
        <row r="99">
          <cell r="I99" t="str">
            <v xml:space="preserve">Nhte 2 - </v>
          </cell>
          <cell r="J99" t="str">
            <v>Engineering</v>
          </cell>
        </row>
        <row r="100">
          <cell r="J100" t="str">
            <v>Salaries and Employees related costs</v>
          </cell>
        </row>
        <row r="101">
          <cell r="J101" t="str">
            <v>Rent and maintenance</v>
          </cell>
        </row>
        <row r="102">
          <cell r="J102" t="str">
            <v>Communication</v>
          </cell>
        </row>
        <row r="103">
          <cell r="J103" t="str">
            <v>Travel abroad</v>
          </cell>
        </row>
        <row r="104">
          <cell r="J104" t="str">
            <v>Car maintenance and commuting</v>
          </cell>
        </row>
        <row r="105">
          <cell r="J105" t="str">
            <v>Office expenses and maintenance</v>
          </cell>
        </row>
        <row r="106">
          <cell r="J106" t="str">
            <v>Employee meals &amp; Entertainment</v>
          </cell>
        </row>
        <row r="107">
          <cell r="J107" t="str">
            <v>Engineering</v>
          </cell>
        </row>
        <row r="108">
          <cell r="J108" t="str">
            <v>Depreciation</v>
          </cell>
        </row>
        <row r="109">
          <cell r="J109">
            <v>0</v>
          </cell>
        </row>
        <row r="110">
          <cell r="I110" t="str">
            <v xml:space="preserve">Nhte 2 - </v>
          </cell>
          <cell r="J110" t="str">
            <v>Total Engineering</v>
          </cell>
          <cell r="L110">
            <v>0</v>
          </cell>
        </row>
        <row r="111">
          <cell r="I111" t="str">
            <v xml:space="preserve">Nhte 2 - </v>
          </cell>
          <cell r="J111" t="str">
            <v>Operation</v>
          </cell>
        </row>
        <row r="112">
          <cell r="J112" t="str">
            <v>Salaries and Employees related costs - Operation</v>
          </cell>
          <cell r="L112">
            <v>2680.34</v>
          </cell>
        </row>
        <row r="113">
          <cell r="J113" t="str">
            <v>Rent and maintenance - Operation</v>
          </cell>
          <cell r="L113">
            <v>0</v>
          </cell>
        </row>
        <row r="114">
          <cell r="J114" t="str">
            <v>Communication - Operation</v>
          </cell>
          <cell r="L114">
            <v>0</v>
          </cell>
        </row>
        <row r="115">
          <cell r="J115" t="str">
            <v>Travel abroad - Operation</v>
          </cell>
          <cell r="L115">
            <v>0</v>
          </cell>
        </row>
        <row r="116">
          <cell r="J116" t="str">
            <v>Maintenance and commputing - Operation</v>
          </cell>
          <cell r="L116">
            <v>0</v>
          </cell>
        </row>
        <row r="117">
          <cell r="J117" t="str">
            <v>Office expenses and maintenance - Operation</v>
          </cell>
          <cell r="L117">
            <v>0</v>
          </cell>
        </row>
        <row r="118">
          <cell r="J118" t="str">
            <v>Employee meals &amp; Entertainment - Operation</v>
          </cell>
          <cell r="L118">
            <v>0</v>
          </cell>
        </row>
        <row r="119">
          <cell r="J119" t="str">
            <v>Consulting  - Operation</v>
          </cell>
          <cell r="L119">
            <v>0</v>
          </cell>
        </row>
        <row r="120">
          <cell r="J120" t="str">
            <v>Depreciation - Operation</v>
          </cell>
          <cell r="L120">
            <v>0</v>
          </cell>
        </row>
        <row r="121">
          <cell r="J121" t="str">
            <v>Other - Operation</v>
          </cell>
          <cell r="L121">
            <v>0</v>
          </cell>
        </row>
        <row r="123">
          <cell r="J123" t="str">
            <v>Total operation</v>
          </cell>
          <cell r="L123">
            <v>2680.34</v>
          </cell>
        </row>
        <row r="125">
          <cell r="I125" t="str">
            <v xml:space="preserve">Nhte 3 - </v>
          </cell>
          <cell r="J125" t="str">
            <v>Marketing</v>
          </cell>
        </row>
        <row r="126">
          <cell r="J126" t="str">
            <v>Salaries and Employees related costs - Marketing</v>
          </cell>
          <cell r="L126">
            <v>0</v>
          </cell>
        </row>
        <row r="127">
          <cell r="J127" t="str">
            <v>Rent and maintenance - Marketing</v>
          </cell>
          <cell r="L127">
            <v>0</v>
          </cell>
        </row>
        <row r="128">
          <cell r="J128" t="str">
            <v>Communication - Marketing</v>
          </cell>
          <cell r="L128">
            <v>0</v>
          </cell>
        </row>
        <row r="129">
          <cell r="J129" t="str">
            <v>Travel abroad - Marketing</v>
          </cell>
          <cell r="L129">
            <v>0</v>
          </cell>
        </row>
        <row r="130">
          <cell r="J130" t="str">
            <v>Maintenance and commputing - Marketing</v>
          </cell>
          <cell r="L130">
            <v>0</v>
          </cell>
        </row>
        <row r="131">
          <cell r="J131" t="str">
            <v>Office expenses and maintenance - Marketing</v>
          </cell>
          <cell r="L131">
            <v>0</v>
          </cell>
        </row>
        <row r="132">
          <cell r="J132" t="str">
            <v>Employee meals &amp; Entertainment - Marketing</v>
          </cell>
          <cell r="L132">
            <v>0</v>
          </cell>
        </row>
        <row r="133">
          <cell r="J133" t="str">
            <v>Depreciation - Marketing</v>
          </cell>
          <cell r="L133">
            <v>0</v>
          </cell>
        </row>
        <row r="134">
          <cell r="J134" t="str">
            <v>Marketing - Marketing</v>
          </cell>
          <cell r="L134">
            <v>0</v>
          </cell>
        </row>
        <row r="135">
          <cell r="J135" t="str">
            <v>Other - Marketing</v>
          </cell>
          <cell r="L135">
            <v>0</v>
          </cell>
        </row>
        <row r="136">
          <cell r="L136">
            <v>0</v>
          </cell>
        </row>
        <row r="137">
          <cell r="J137" t="str">
            <v>Total Marketing</v>
          </cell>
          <cell r="L137">
            <v>0</v>
          </cell>
        </row>
        <row r="139">
          <cell r="I139" t="str">
            <v xml:space="preserve">Nhte 4 - </v>
          </cell>
          <cell r="J139" t="str">
            <v>General and Administrative (Note 4)</v>
          </cell>
        </row>
        <row r="140">
          <cell r="J140" t="str">
            <v>Salaries and Employees related costs - General and Administrative</v>
          </cell>
          <cell r="L140">
            <v>727787.36</v>
          </cell>
        </row>
        <row r="141">
          <cell r="J141" t="str">
            <v>Rent and maintenance - General and Administrative</v>
          </cell>
          <cell r="L141">
            <v>91749.031907500583</v>
          </cell>
        </row>
        <row r="142">
          <cell r="J142" t="str">
            <v>Communication - General and Administrative</v>
          </cell>
          <cell r="L142">
            <v>40922.662471443407</v>
          </cell>
        </row>
        <row r="143">
          <cell r="J143" t="str">
            <v>Travel abroad - General and Administrative</v>
          </cell>
          <cell r="L143">
            <v>192364.258</v>
          </cell>
        </row>
        <row r="144">
          <cell r="J144" t="str">
            <v>Maintenance and commputing - General and Administrative</v>
          </cell>
          <cell r="L144">
            <v>3638.46</v>
          </cell>
        </row>
        <row r="145">
          <cell r="J145" t="str">
            <v>Office expenses and maintenance - General and Administrative</v>
          </cell>
          <cell r="L145">
            <v>47689.182673536227</v>
          </cell>
        </row>
        <row r="146">
          <cell r="J146" t="str">
            <v>Employee meals &amp; Entertainment - General and Administrative</v>
          </cell>
          <cell r="L146">
            <v>0</v>
          </cell>
        </row>
        <row r="147">
          <cell r="J147" t="str">
            <v>Depreciation - General and Administrative</v>
          </cell>
          <cell r="L147">
            <v>6105.1214953271019</v>
          </cell>
        </row>
        <row r="148">
          <cell r="J148" t="str">
            <v>Marketing - General and Administrative</v>
          </cell>
          <cell r="L148">
            <v>0</v>
          </cell>
        </row>
        <row r="149">
          <cell r="J149" t="str">
            <v>Consulting - General and Administrative</v>
          </cell>
          <cell r="L149">
            <v>79799.58</v>
          </cell>
        </row>
        <row r="150">
          <cell r="J150" t="str">
            <v>Professional Services- General and Administrative</v>
          </cell>
          <cell r="L150">
            <v>271882.82999999996</v>
          </cell>
        </row>
        <row r="151">
          <cell r="J151" t="str">
            <v>Other - General and Administrative</v>
          </cell>
          <cell r="L151">
            <v>55373.759999999995</v>
          </cell>
        </row>
        <row r="152">
          <cell r="J152" t="str">
            <v>Total G&amp;A</v>
          </cell>
          <cell r="L152">
            <v>1517312.2465478072</v>
          </cell>
        </row>
        <row r="155">
          <cell r="I155" t="str">
            <v xml:space="preserve">Nhte 5 - </v>
          </cell>
          <cell r="J155" t="str">
            <v>Interest Expenses (income)</v>
          </cell>
          <cell r="L155">
            <v>290783.06</v>
          </cell>
        </row>
        <row r="156">
          <cell r="J156" t="str">
            <v>Interest Expenses</v>
          </cell>
          <cell r="L156">
            <v>0</v>
          </cell>
        </row>
        <row r="157">
          <cell r="J157" t="str">
            <v>Interest income</v>
          </cell>
          <cell r="L157">
            <v>0</v>
          </cell>
        </row>
        <row r="158">
          <cell r="J158" t="str">
            <v>Diff.&amp; Exchange Loss (Gain)</v>
          </cell>
          <cell r="L158">
            <v>0</v>
          </cell>
        </row>
        <row r="160">
          <cell r="J160" t="str">
            <v>Total Interest Expenses (income)</v>
          </cell>
          <cell r="L160">
            <v>290783.06</v>
          </cell>
        </row>
        <row r="167">
          <cell r="J167" t="str">
            <v>page 6</v>
          </cell>
        </row>
      </sheetData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E"/>
      <sheetName val="Sheet1"/>
      <sheetName val="general ledger"/>
      <sheetName val="Ruling"/>
      <sheetName val="Summary "/>
      <sheetName val="Summary Old Budget"/>
      <sheetName val="P&amp;L"/>
      <sheetName val="BS"/>
      <sheetName val="CF"/>
      <sheetName val="BS 1-911"/>
      <sheetName val="P&amp;L 1-911"/>
      <sheetName val="BBS"/>
      <sheetName val="BP&amp;L"/>
      <sheetName val="8.10"/>
      <sheetName val="Sep Ltd"/>
      <sheetName val="TB 10.10"/>
      <sheetName val="מ.ב 11.10"/>
      <sheetName val="TB 12.10"/>
      <sheetName val="BCF"/>
      <sheetName val="TB 1.11"/>
      <sheetName val="Burn Rate"/>
      <sheetName val="TB 2.11"/>
      <sheetName val="TB 3.11"/>
      <sheetName val="Sheet2"/>
      <sheetName val="TB 4.11"/>
      <sheetName val="Sheet3"/>
      <sheetName val="5.11 TB"/>
      <sheetName val="TB 6.11"/>
      <sheetName val="Sheet4"/>
      <sheetName val="TB 7.11"/>
      <sheetName val="Sheet5"/>
      <sheetName val="TB 8.11"/>
      <sheetName val="R&amp;D"/>
      <sheetName val="Sheet6"/>
      <sheetName val="TB 9.11"/>
    </sheetNames>
    <sheetDataSet>
      <sheetData sheetId="0" refreshError="1">
        <row r="2">
          <cell r="D2">
            <v>40513</v>
          </cell>
          <cell r="E2" t="str">
            <v>generic_month</v>
          </cell>
          <cell r="F2" t="str">
            <v>bances_bpl_00</v>
          </cell>
          <cell r="I2" t="str">
            <v>bances_bpl_00</v>
          </cell>
          <cell r="J2" t="str">
            <v>general_ledger_bbs</v>
          </cell>
        </row>
        <row r="3">
          <cell r="D3">
            <v>40544</v>
          </cell>
          <cell r="E3" t="str">
            <v>balances_01</v>
          </cell>
          <cell r="F3" t="str">
            <v>balances_bpl_01</v>
          </cell>
          <cell r="G3" t="str">
            <v>balances_bbc_01</v>
          </cell>
          <cell r="H3" t="str">
            <v>balances_bcf_01</v>
          </cell>
          <cell r="I3" t="str">
            <v>bances_bpl_01</v>
          </cell>
          <cell r="J3" t="str">
            <v>balances_bbs_01</v>
          </cell>
        </row>
        <row r="4">
          <cell r="D4">
            <v>40575</v>
          </cell>
          <cell r="E4" t="str">
            <v>balances_02</v>
          </cell>
          <cell r="F4" t="str">
            <v>balances_bpl_02</v>
          </cell>
          <cell r="G4" t="str">
            <v>balances_bbc_02</v>
          </cell>
          <cell r="H4" t="str">
            <v>balances_bcf_02</v>
          </cell>
          <cell r="I4" t="str">
            <v>balances_bplm_02</v>
          </cell>
          <cell r="J4" t="str">
            <v>balances_bbs_02</v>
          </cell>
        </row>
        <row r="5">
          <cell r="D5">
            <v>40603</v>
          </cell>
          <cell r="E5" t="str">
            <v>balances_03</v>
          </cell>
          <cell r="F5" t="str">
            <v>balances_bpl_03</v>
          </cell>
          <cell r="G5" t="str">
            <v>balances_bbc_03</v>
          </cell>
          <cell r="H5" t="str">
            <v>balances_bcf_03</v>
          </cell>
          <cell r="I5" t="str">
            <v>balances_bplm_03</v>
          </cell>
          <cell r="J5" t="str">
            <v>balances_bbs_03</v>
          </cell>
        </row>
        <row r="6">
          <cell r="D6">
            <v>40634</v>
          </cell>
          <cell r="E6" t="str">
            <v>balances_04</v>
          </cell>
          <cell r="F6" t="str">
            <v>balances_bpl_04</v>
          </cell>
          <cell r="G6" t="str">
            <v>balances_bbc_04</v>
          </cell>
          <cell r="H6" t="str">
            <v>balances_bcf_04</v>
          </cell>
          <cell r="I6" t="str">
            <v>balances_bplm_04</v>
          </cell>
          <cell r="J6" t="str">
            <v>balances_bbs_04</v>
          </cell>
        </row>
        <row r="7">
          <cell r="D7">
            <v>40664</v>
          </cell>
          <cell r="E7" t="str">
            <v>balances_05</v>
          </cell>
          <cell r="F7" t="str">
            <v>balances_bpl_05</v>
          </cell>
          <cell r="G7" t="str">
            <v>balances_bbc_05</v>
          </cell>
          <cell r="H7" t="str">
            <v>balances_bcf_05</v>
          </cell>
          <cell r="I7" t="str">
            <v>balances_bplm_05</v>
          </cell>
          <cell r="J7" t="str">
            <v>balances_bbs_05</v>
          </cell>
        </row>
        <row r="8">
          <cell r="D8">
            <v>40695</v>
          </cell>
          <cell r="E8" t="str">
            <v>balances_06</v>
          </cell>
          <cell r="F8" t="str">
            <v>balances_bpl_06</v>
          </cell>
          <cell r="G8" t="str">
            <v>balances_bbc_06</v>
          </cell>
          <cell r="H8" t="str">
            <v>balances_bcf_06</v>
          </cell>
          <cell r="I8" t="str">
            <v>balances_bplm_06</v>
          </cell>
          <cell r="J8" t="str">
            <v>balances_bbs_06</v>
          </cell>
        </row>
        <row r="9">
          <cell r="D9">
            <v>40725</v>
          </cell>
          <cell r="E9" t="str">
            <v>balances_07</v>
          </cell>
          <cell r="F9" t="str">
            <v>balances_bpl_07</v>
          </cell>
          <cell r="G9" t="str">
            <v>balances_bbc_07</v>
          </cell>
          <cell r="H9" t="str">
            <v>balances_bcf_07</v>
          </cell>
          <cell r="I9" t="str">
            <v>balances_bplm_07</v>
          </cell>
          <cell r="J9" t="str">
            <v>balances_bbs_07</v>
          </cell>
        </row>
        <row r="10">
          <cell r="D10">
            <v>40756</v>
          </cell>
          <cell r="E10" t="str">
            <v>balances_08</v>
          </cell>
          <cell r="F10" t="str">
            <v>balances_bpl_08</v>
          </cell>
          <cell r="G10" t="str">
            <v>balances_bbc_08</v>
          </cell>
          <cell r="H10" t="str">
            <v>balances_bcf_08</v>
          </cell>
          <cell r="I10" t="str">
            <v>balances_bplm_08</v>
          </cell>
          <cell r="J10" t="str">
            <v>balances_bbs_08</v>
          </cell>
        </row>
        <row r="11">
          <cell r="D11">
            <v>40787</v>
          </cell>
          <cell r="E11" t="str">
            <v>balances_09</v>
          </cell>
          <cell r="F11" t="str">
            <v>balances_bpl_09</v>
          </cell>
          <cell r="G11" t="str">
            <v>balances_bbc_09</v>
          </cell>
          <cell r="H11" t="str">
            <v>balances_bcf_09</v>
          </cell>
          <cell r="I11" t="str">
            <v>balances_bplm_09</v>
          </cell>
          <cell r="J11" t="str">
            <v>balances_bbs_09</v>
          </cell>
        </row>
        <row r="12">
          <cell r="D12">
            <v>40817</v>
          </cell>
          <cell r="E12" t="str">
            <v>balances_10</v>
          </cell>
          <cell r="F12" t="str">
            <v>balances_bpl_10</v>
          </cell>
          <cell r="G12" t="str">
            <v>balances_bbc_10</v>
          </cell>
          <cell r="H12" t="str">
            <v>balances_bcf_10</v>
          </cell>
          <cell r="I12" t="str">
            <v>balances_bplm_10</v>
          </cell>
          <cell r="J12" t="str">
            <v>balances_bbs_10</v>
          </cell>
        </row>
        <row r="13">
          <cell r="D13">
            <v>40848</v>
          </cell>
          <cell r="E13" t="str">
            <v>balances_11</v>
          </cell>
          <cell r="F13" t="str">
            <v>balances_bpl_11</v>
          </cell>
          <cell r="G13" t="str">
            <v>balances_bbc_11</v>
          </cell>
          <cell r="H13" t="str">
            <v>balances_bcf_11</v>
          </cell>
          <cell r="I13" t="str">
            <v>balances_bplm_11</v>
          </cell>
          <cell r="J13" t="str">
            <v>balances_bbs_11</v>
          </cell>
        </row>
        <row r="14">
          <cell r="D14">
            <v>40878</v>
          </cell>
          <cell r="E14" t="str">
            <v>balances_12</v>
          </cell>
          <cell r="F14" t="str">
            <v>balances_bpl_12</v>
          </cell>
          <cell r="G14" t="str">
            <v>balances_bbc_12</v>
          </cell>
          <cell r="H14" t="str">
            <v>balances_bcf_12</v>
          </cell>
          <cell r="I14" t="str">
            <v>balances_bplm_12</v>
          </cell>
          <cell r="J14" t="str">
            <v>balances_bbs_12</v>
          </cell>
        </row>
      </sheetData>
      <sheetData sheetId="1" refreshError="1"/>
      <sheetData sheetId="2" refreshError="1"/>
      <sheetData sheetId="3" refreshError="1">
        <row r="4">
          <cell r="J4">
            <v>0</v>
          </cell>
          <cell r="M4">
            <v>0</v>
          </cell>
          <cell r="Y4">
            <v>0</v>
          </cell>
          <cell r="AB4">
            <v>0</v>
          </cell>
          <cell r="AE4">
            <v>0</v>
          </cell>
        </row>
        <row r="5">
          <cell r="M5">
            <v>0</v>
          </cell>
          <cell r="Y5">
            <v>0</v>
          </cell>
          <cell r="AB5">
            <v>0</v>
          </cell>
          <cell r="AE5">
            <v>0</v>
          </cell>
        </row>
        <row r="6">
          <cell r="M6">
            <v>0</v>
          </cell>
          <cell r="Y6">
            <v>0</v>
          </cell>
          <cell r="AB6">
            <v>0</v>
          </cell>
          <cell r="AE6">
            <v>0</v>
          </cell>
        </row>
        <row r="7">
          <cell r="M7">
            <v>0</v>
          </cell>
          <cell r="Y7">
            <v>0</v>
          </cell>
          <cell r="AB7">
            <v>0</v>
          </cell>
          <cell r="AE7">
            <v>0</v>
          </cell>
        </row>
        <row r="8">
          <cell r="M8">
            <v>0</v>
          </cell>
          <cell r="Y8">
            <v>0</v>
          </cell>
          <cell r="AB8">
            <v>0</v>
          </cell>
          <cell r="AE8">
            <v>0</v>
          </cell>
        </row>
        <row r="9">
          <cell r="M9">
            <v>0</v>
          </cell>
          <cell r="Y9">
            <v>0</v>
          </cell>
          <cell r="AB9">
            <v>0</v>
          </cell>
          <cell r="AE9">
            <v>0</v>
          </cell>
        </row>
        <row r="10">
          <cell r="M10">
            <v>0</v>
          </cell>
          <cell r="Y10">
            <v>0</v>
          </cell>
          <cell r="AB10">
            <v>0</v>
          </cell>
          <cell r="AE10">
            <v>0</v>
          </cell>
        </row>
        <row r="11">
          <cell r="M11">
            <v>0</v>
          </cell>
          <cell r="Y11">
            <v>0</v>
          </cell>
          <cell r="AB11">
            <v>0</v>
          </cell>
          <cell r="AE11">
            <v>0</v>
          </cell>
        </row>
        <row r="12">
          <cell r="M12">
            <v>-27638.29</v>
          </cell>
          <cell r="Y12">
            <v>-30630.87</v>
          </cell>
          <cell r="AB12">
            <v>-22484.46</v>
          </cell>
          <cell r="AE12">
            <v>-84162.69</v>
          </cell>
        </row>
        <row r="13">
          <cell r="M13">
            <v>658200.05000000005</v>
          </cell>
          <cell r="Y13">
            <v>946958.03</v>
          </cell>
          <cell r="AB13">
            <v>835190.94</v>
          </cell>
          <cell r="AE13">
            <v>456862.03</v>
          </cell>
        </row>
        <row r="14">
          <cell r="M14">
            <v>0</v>
          </cell>
          <cell r="Y14">
            <v>0</v>
          </cell>
          <cell r="AB14">
            <v>0</v>
          </cell>
          <cell r="AE14">
            <v>0</v>
          </cell>
        </row>
        <row r="15">
          <cell r="M15">
            <v>0</v>
          </cell>
          <cell r="Y15">
            <v>0</v>
          </cell>
          <cell r="AB15">
            <v>0</v>
          </cell>
          <cell r="AE15">
            <v>0</v>
          </cell>
        </row>
        <row r="16">
          <cell r="M16">
            <v>0</v>
          </cell>
          <cell r="Y16">
            <v>0</v>
          </cell>
          <cell r="AB16">
            <v>0</v>
          </cell>
          <cell r="AE16">
            <v>0</v>
          </cell>
        </row>
        <row r="17">
          <cell r="M17">
            <v>0</v>
          </cell>
          <cell r="Y17">
            <v>0</v>
          </cell>
          <cell r="AB17">
            <v>0</v>
          </cell>
          <cell r="AE17">
            <v>6.07</v>
          </cell>
        </row>
        <row r="18">
          <cell r="M18">
            <v>1516.92</v>
          </cell>
          <cell r="Y18">
            <v>727.92</v>
          </cell>
          <cell r="AB18">
            <v>737.92</v>
          </cell>
          <cell r="AE18">
            <v>412.92</v>
          </cell>
        </row>
        <row r="19">
          <cell r="M19">
            <v>0</v>
          </cell>
          <cell r="Y19">
            <v>39.799999999999997</v>
          </cell>
          <cell r="AB19">
            <v>64.94</v>
          </cell>
          <cell r="AE19">
            <v>146.91999999999999</v>
          </cell>
        </row>
        <row r="20">
          <cell r="M20">
            <v>0</v>
          </cell>
          <cell r="Y20">
            <v>0</v>
          </cell>
          <cell r="AB20">
            <v>0</v>
          </cell>
          <cell r="AE20">
            <v>0</v>
          </cell>
        </row>
        <row r="21">
          <cell r="M21">
            <v>0</v>
          </cell>
          <cell r="Y21">
            <v>0</v>
          </cell>
          <cell r="AB21">
            <v>0</v>
          </cell>
          <cell r="AE21">
            <v>0</v>
          </cell>
        </row>
        <row r="22">
          <cell r="M22">
            <v>-5617.64</v>
          </cell>
          <cell r="Y22">
            <v>302.95999999999998</v>
          </cell>
          <cell r="AB22">
            <v>-5563.52</v>
          </cell>
          <cell r="AE22">
            <v>-5174.04</v>
          </cell>
        </row>
        <row r="23">
          <cell r="M23">
            <v>0</v>
          </cell>
          <cell r="Y23">
            <v>0</v>
          </cell>
          <cell r="AB23">
            <v>0</v>
          </cell>
          <cell r="AE23">
            <v>0</v>
          </cell>
        </row>
        <row r="24">
          <cell r="M24">
            <v>0</v>
          </cell>
          <cell r="Y24">
            <v>0</v>
          </cell>
          <cell r="AB24">
            <v>0</v>
          </cell>
          <cell r="AE24">
            <v>0</v>
          </cell>
        </row>
        <row r="25">
          <cell r="M25">
            <v>0</v>
          </cell>
          <cell r="Y25">
            <v>1358</v>
          </cell>
          <cell r="AB25">
            <v>1358</v>
          </cell>
          <cell r="AE25">
            <v>1358</v>
          </cell>
        </row>
        <row r="26">
          <cell r="M26">
            <v>27747.18</v>
          </cell>
          <cell r="Y26">
            <v>6347.06</v>
          </cell>
          <cell r="AB26">
            <v>398.28</v>
          </cell>
          <cell r="AE26">
            <v>45844.28</v>
          </cell>
        </row>
        <row r="27">
          <cell r="M27">
            <v>-112387.5</v>
          </cell>
          <cell r="Y27">
            <v>-225057.85</v>
          </cell>
          <cell r="AB27">
            <v>-224775</v>
          </cell>
          <cell r="AE27">
            <v>-224775</v>
          </cell>
        </row>
        <row r="28">
          <cell r="M28">
            <v>740.9</v>
          </cell>
          <cell r="Y28">
            <v>2986.1</v>
          </cell>
          <cell r="AB28">
            <v>2986.1</v>
          </cell>
          <cell r="AE28">
            <v>2986.1</v>
          </cell>
        </row>
        <row r="29">
          <cell r="M29">
            <v>11417.73</v>
          </cell>
          <cell r="Y29">
            <v>12109.81</v>
          </cell>
          <cell r="AB29">
            <v>12056.85</v>
          </cell>
          <cell r="AE29">
            <v>11623.1</v>
          </cell>
        </row>
        <row r="30">
          <cell r="M30">
            <v>3066.26</v>
          </cell>
          <cell r="Y30">
            <v>3252.12</v>
          </cell>
          <cell r="AB30">
            <v>3237.9</v>
          </cell>
          <cell r="AE30">
            <v>3121.42</v>
          </cell>
        </row>
        <row r="31">
          <cell r="M31">
            <v>2417.73</v>
          </cell>
          <cell r="Y31">
            <v>2564.2800000000002</v>
          </cell>
          <cell r="AB31">
            <v>2553.06</v>
          </cell>
          <cell r="AE31">
            <v>2461.21</v>
          </cell>
        </row>
        <row r="32">
          <cell r="M32">
            <v>0</v>
          </cell>
          <cell r="Y32">
            <v>2048.61</v>
          </cell>
          <cell r="AB32">
            <v>2039.65</v>
          </cell>
          <cell r="AE32">
            <v>1966.27</v>
          </cell>
        </row>
        <row r="33">
          <cell r="M33">
            <v>0</v>
          </cell>
          <cell r="Y33">
            <v>0</v>
          </cell>
          <cell r="AB33">
            <v>0</v>
          </cell>
          <cell r="AE33">
            <v>2096.96</v>
          </cell>
        </row>
        <row r="34">
          <cell r="M34">
            <v>42.96</v>
          </cell>
          <cell r="Y34">
            <v>42.96</v>
          </cell>
          <cell r="AB34">
            <v>42.96</v>
          </cell>
          <cell r="AE34">
            <v>42.96</v>
          </cell>
        </row>
        <row r="35">
          <cell r="M35">
            <v>-3032.85</v>
          </cell>
          <cell r="Y35">
            <v>0</v>
          </cell>
          <cell r="AB35">
            <v>0</v>
          </cell>
          <cell r="AE35">
            <v>0</v>
          </cell>
        </row>
        <row r="36">
          <cell r="M36">
            <v>39894.29</v>
          </cell>
          <cell r="Y36">
            <v>40937.14</v>
          </cell>
          <cell r="AB36">
            <v>40937.14</v>
          </cell>
          <cell r="AE36">
            <v>47237.9</v>
          </cell>
        </row>
        <row r="37">
          <cell r="M37">
            <v>24214.080000000002</v>
          </cell>
          <cell r="Y37">
            <v>61132.33</v>
          </cell>
          <cell r="AB37">
            <v>63371.73</v>
          </cell>
          <cell r="AE37">
            <v>64754.53</v>
          </cell>
        </row>
        <row r="38">
          <cell r="M38">
            <v>35348.85</v>
          </cell>
          <cell r="Y38">
            <v>55120.93</v>
          </cell>
          <cell r="AB38">
            <v>58538.21</v>
          </cell>
          <cell r="AE38">
            <v>59354.54</v>
          </cell>
        </row>
        <row r="39">
          <cell r="M39">
            <v>0</v>
          </cell>
          <cell r="Y39">
            <v>834.55</v>
          </cell>
          <cell r="AB39">
            <v>830.9</v>
          </cell>
          <cell r="AE39">
            <v>2006.65</v>
          </cell>
        </row>
        <row r="40">
          <cell r="M40">
            <v>192637.61</v>
          </cell>
          <cell r="Y40">
            <v>205650.6</v>
          </cell>
          <cell r="AB40">
            <v>206172.21</v>
          </cell>
          <cell r="AE40">
            <v>209130.31</v>
          </cell>
        </row>
        <row r="41">
          <cell r="M41">
            <v>-3816.88</v>
          </cell>
          <cell r="Y41">
            <v>-4753.58</v>
          </cell>
          <cell r="AB41">
            <v>-4996.96</v>
          </cell>
          <cell r="AE41">
            <v>-5278.8</v>
          </cell>
        </row>
        <row r="42">
          <cell r="M42">
            <v>-3452.74</v>
          </cell>
          <cell r="Y42">
            <v>-5049.17</v>
          </cell>
          <cell r="AB42">
            <v>-5583.1</v>
          </cell>
          <cell r="AE42">
            <v>-6121.33</v>
          </cell>
        </row>
        <row r="43">
          <cell r="M43">
            <v>-15734.87</v>
          </cell>
          <cell r="Y43">
            <v>-20207.32</v>
          </cell>
          <cell r="AB43">
            <v>-21848</v>
          </cell>
          <cell r="AE43">
            <v>-23511.56</v>
          </cell>
        </row>
        <row r="44">
          <cell r="M44">
            <v>-1437.82</v>
          </cell>
          <cell r="Y44">
            <v>-1473.83</v>
          </cell>
          <cell r="AB44">
            <v>-1483.98</v>
          </cell>
          <cell r="AE44">
            <v>-1501.14</v>
          </cell>
        </row>
        <row r="45">
          <cell r="M45">
            <v>-15229.28</v>
          </cell>
          <cell r="Y45">
            <v>-22751.68</v>
          </cell>
          <cell r="AB45">
            <v>-24688.92</v>
          </cell>
          <cell r="AE45">
            <v>-26636.94</v>
          </cell>
        </row>
        <row r="46">
          <cell r="M46">
            <v>14019.05</v>
          </cell>
          <cell r="Y46">
            <v>27114.68</v>
          </cell>
          <cell r="AB46">
            <v>15776.74</v>
          </cell>
          <cell r="AE46">
            <v>24490.9</v>
          </cell>
        </row>
        <row r="47">
          <cell r="M47">
            <v>-5604.64</v>
          </cell>
          <cell r="Y47">
            <v>0</v>
          </cell>
          <cell r="AB47">
            <v>-9469.39</v>
          </cell>
          <cell r="AE47">
            <v>0</v>
          </cell>
        </row>
        <row r="48">
          <cell r="M48">
            <v>-4395.3599999999997</v>
          </cell>
          <cell r="Y48">
            <v>2658.86</v>
          </cell>
          <cell r="AB48">
            <v>2647.23</v>
          </cell>
          <cell r="AE48">
            <v>2552</v>
          </cell>
        </row>
        <row r="49">
          <cell r="M49">
            <v>-17598.730000000003</v>
          </cell>
          <cell r="Y49">
            <v>-57142.42</v>
          </cell>
          <cell r="AB49">
            <v>72172.22</v>
          </cell>
          <cell r="AE49">
            <v>92801.65</v>
          </cell>
        </row>
        <row r="50">
          <cell r="M50">
            <v>0</v>
          </cell>
          <cell r="Y50">
            <v>0</v>
          </cell>
          <cell r="AB50">
            <v>0</v>
          </cell>
          <cell r="AE50">
            <v>0</v>
          </cell>
        </row>
        <row r="51">
          <cell r="M51">
            <v>13380.1</v>
          </cell>
          <cell r="Y51">
            <v>2760.86</v>
          </cell>
          <cell r="AB51">
            <v>6991.42</v>
          </cell>
          <cell r="AE51">
            <v>25940.29</v>
          </cell>
        </row>
        <row r="52">
          <cell r="M52">
            <v>1464.17</v>
          </cell>
          <cell r="Y52">
            <v>3156.77</v>
          </cell>
          <cell r="AB52">
            <v>3301.22</v>
          </cell>
          <cell r="AE52">
            <v>3274.82</v>
          </cell>
        </row>
        <row r="53">
          <cell r="M53">
            <v>2642.74</v>
          </cell>
          <cell r="Y53">
            <v>7927.96</v>
          </cell>
          <cell r="AB53">
            <v>7893.29</v>
          </cell>
          <cell r="AE53">
            <v>7600.06</v>
          </cell>
        </row>
        <row r="54">
          <cell r="M54">
            <v>1607.95</v>
          </cell>
          <cell r="Y54">
            <v>1705.42</v>
          </cell>
          <cell r="AB54">
            <v>1697.96</v>
          </cell>
          <cell r="AE54">
            <v>1636.87</v>
          </cell>
        </row>
        <row r="55">
          <cell r="M55">
            <v>0</v>
          </cell>
          <cell r="Y55">
            <v>0</v>
          </cell>
          <cell r="AB55">
            <v>0</v>
          </cell>
          <cell r="AE55">
            <v>0</v>
          </cell>
        </row>
        <row r="56">
          <cell r="M56">
            <v>0</v>
          </cell>
          <cell r="Y56">
            <v>0</v>
          </cell>
          <cell r="AB56">
            <v>0</v>
          </cell>
          <cell r="AE56">
            <v>0</v>
          </cell>
        </row>
        <row r="57">
          <cell r="M57">
            <v>0</v>
          </cell>
          <cell r="Y57">
            <v>0</v>
          </cell>
          <cell r="AB57">
            <v>0</v>
          </cell>
          <cell r="AE57">
            <v>0</v>
          </cell>
        </row>
        <row r="58">
          <cell r="M58">
            <v>-5869.5</v>
          </cell>
          <cell r="Y58">
            <v>-2525.11</v>
          </cell>
          <cell r="AB58">
            <v>-2525.11</v>
          </cell>
          <cell r="AE58">
            <v>-6146.69</v>
          </cell>
        </row>
        <row r="59">
          <cell r="M59">
            <v>3980.82</v>
          </cell>
          <cell r="Y59">
            <v>3980.82</v>
          </cell>
          <cell r="AB59">
            <v>3980.82</v>
          </cell>
          <cell r="AE59">
            <v>3980.82</v>
          </cell>
        </row>
        <row r="60">
          <cell r="M60">
            <v>0</v>
          </cell>
          <cell r="Y60">
            <v>0</v>
          </cell>
          <cell r="AB60">
            <v>0</v>
          </cell>
          <cell r="AE60">
            <v>5281.88</v>
          </cell>
        </row>
        <row r="61">
          <cell r="M61">
            <v>2715</v>
          </cell>
          <cell r="Y61">
            <v>0</v>
          </cell>
          <cell r="AB61">
            <v>-2715</v>
          </cell>
          <cell r="AE61">
            <v>-2715</v>
          </cell>
        </row>
        <row r="62">
          <cell r="M62">
            <v>0</v>
          </cell>
          <cell r="Y62">
            <v>0</v>
          </cell>
          <cell r="AB62">
            <v>0</v>
          </cell>
          <cell r="AE62">
            <v>0</v>
          </cell>
        </row>
        <row r="63">
          <cell r="M63">
            <v>3870.63</v>
          </cell>
          <cell r="Y63">
            <v>4105.25</v>
          </cell>
          <cell r="AB63">
            <v>4087.3</v>
          </cell>
          <cell r="AE63">
            <v>3940.26</v>
          </cell>
        </row>
        <row r="64">
          <cell r="M64">
            <v>0</v>
          </cell>
          <cell r="Y64">
            <v>0</v>
          </cell>
          <cell r="AB64">
            <v>0</v>
          </cell>
          <cell r="AE64">
            <v>0</v>
          </cell>
        </row>
        <row r="65">
          <cell r="M65">
            <v>0</v>
          </cell>
          <cell r="Y65">
            <v>0</v>
          </cell>
          <cell r="AB65">
            <v>-813.41</v>
          </cell>
          <cell r="AE65">
            <v>393.48</v>
          </cell>
        </row>
        <row r="66">
          <cell r="M66">
            <v>0</v>
          </cell>
          <cell r="Y66">
            <v>863.84</v>
          </cell>
          <cell r="AB66">
            <v>0</v>
          </cell>
          <cell r="AE66">
            <v>0</v>
          </cell>
        </row>
        <row r="67">
          <cell r="M67">
            <v>1028.07</v>
          </cell>
          <cell r="Y67">
            <v>686.09</v>
          </cell>
          <cell r="AB67">
            <v>544.29999999999995</v>
          </cell>
          <cell r="AE67">
            <v>898.45</v>
          </cell>
        </row>
        <row r="68">
          <cell r="M68">
            <v>0</v>
          </cell>
          <cell r="Y68">
            <v>0</v>
          </cell>
          <cell r="AB68">
            <v>0</v>
          </cell>
          <cell r="AE68">
            <v>0</v>
          </cell>
        </row>
        <row r="69">
          <cell r="M69">
            <v>0</v>
          </cell>
          <cell r="Y69">
            <v>0</v>
          </cell>
          <cell r="AB69">
            <v>0</v>
          </cell>
          <cell r="AE69">
            <v>0</v>
          </cell>
        </row>
        <row r="70">
          <cell r="M70">
            <v>-817.28</v>
          </cell>
          <cell r="Y70">
            <v>-15.41</v>
          </cell>
          <cell r="AB70">
            <v>207.2</v>
          </cell>
          <cell r="AE70">
            <v>343.9</v>
          </cell>
        </row>
        <row r="71">
          <cell r="M71">
            <v>0</v>
          </cell>
          <cell r="Y71">
            <v>0</v>
          </cell>
          <cell r="AB71">
            <v>0</v>
          </cell>
          <cell r="AE71">
            <v>0</v>
          </cell>
        </row>
        <row r="72">
          <cell r="M72">
            <v>0</v>
          </cell>
          <cell r="Y72">
            <v>0</v>
          </cell>
          <cell r="AB72">
            <v>0</v>
          </cell>
          <cell r="AE72">
            <v>0</v>
          </cell>
        </row>
        <row r="73">
          <cell r="M73">
            <v>-2155.0500000000002</v>
          </cell>
          <cell r="Y73">
            <v>3383.61</v>
          </cell>
          <cell r="AB73">
            <v>3368.81</v>
          </cell>
          <cell r="AE73">
            <v>3247.62</v>
          </cell>
        </row>
        <row r="74">
          <cell r="M74">
            <v>0</v>
          </cell>
          <cell r="Y74">
            <v>0</v>
          </cell>
          <cell r="AB74">
            <v>0</v>
          </cell>
          <cell r="AE74">
            <v>0</v>
          </cell>
        </row>
        <row r="75">
          <cell r="M75">
            <v>-585.39</v>
          </cell>
          <cell r="Y75">
            <v>-620.88</v>
          </cell>
          <cell r="AB75">
            <v>-618.16</v>
          </cell>
          <cell r="AE75">
            <v>-595.91999999999996</v>
          </cell>
        </row>
        <row r="76">
          <cell r="M76">
            <v>0</v>
          </cell>
          <cell r="Y76">
            <v>-219.62</v>
          </cell>
          <cell r="AB76">
            <v>-218.66</v>
          </cell>
          <cell r="AE76">
            <v>-210.79</v>
          </cell>
        </row>
        <row r="77">
          <cell r="M77">
            <v>-501.54</v>
          </cell>
          <cell r="Y77">
            <v>-136.44999999999999</v>
          </cell>
          <cell r="AB77">
            <v>-1956.34</v>
          </cell>
          <cell r="AE77">
            <v>-1815.54</v>
          </cell>
        </row>
        <row r="78">
          <cell r="M78">
            <v>-15372.72</v>
          </cell>
          <cell r="Y78">
            <v>0</v>
          </cell>
          <cell r="AB78">
            <v>0</v>
          </cell>
          <cell r="AE78">
            <v>0</v>
          </cell>
        </row>
        <row r="79">
          <cell r="M79">
            <v>0</v>
          </cell>
          <cell r="Y79">
            <v>1173.06</v>
          </cell>
          <cell r="AB79">
            <v>-252.48</v>
          </cell>
          <cell r="AE79">
            <v>-711.64</v>
          </cell>
        </row>
        <row r="80">
          <cell r="M80">
            <v>0</v>
          </cell>
          <cell r="Y80">
            <v>0</v>
          </cell>
          <cell r="AB80">
            <v>0</v>
          </cell>
          <cell r="AE80">
            <v>0</v>
          </cell>
        </row>
        <row r="81">
          <cell r="M81">
            <v>0</v>
          </cell>
          <cell r="Y81">
            <v>-5789.66</v>
          </cell>
          <cell r="AB81">
            <v>0</v>
          </cell>
          <cell r="AE81">
            <v>0</v>
          </cell>
        </row>
        <row r="82">
          <cell r="M82">
            <v>0</v>
          </cell>
          <cell r="Y82">
            <v>0</v>
          </cell>
          <cell r="AB82">
            <v>0</v>
          </cell>
          <cell r="AE82">
            <v>0</v>
          </cell>
        </row>
        <row r="83">
          <cell r="M83">
            <v>0</v>
          </cell>
          <cell r="Y83">
            <v>0</v>
          </cell>
          <cell r="AB83">
            <v>0</v>
          </cell>
          <cell r="AE83">
            <v>0</v>
          </cell>
        </row>
        <row r="84">
          <cell r="M84">
            <v>0</v>
          </cell>
          <cell r="Y84">
            <v>192.6</v>
          </cell>
          <cell r="AB84">
            <v>191.76</v>
          </cell>
          <cell r="AE84">
            <v>184.86</v>
          </cell>
        </row>
        <row r="85">
          <cell r="M85">
            <v>0</v>
          </cell>
          <cell r="Y85">
            <v>0</v>
          </cell>
          <cell r="AB85">
            <v>0</v>
          </cell>
          <cell r="AE85">
            <v>0</v>
          </cell>
        </row>
        <row r="86">
          <cell r="M86">
            <v>0</v>
          </cell>
          <cell r="Y86">
            <v>0</v>
          </cell>
          <cell r="AB86">
            <v>0</v>
          </cell>
          <cell r="AE86">
            <v>0</v>
          </cell>
        </row>
        <row r="87">
          <cell r="M87">
            <v>-99.92</v>
          </cell>
          <cell r="Y87">
            <v>0</v>
          </cell>
          <cell r="AB87">
            <v>-459.94</v>
          </cell>
          <cell r="AE87">
            <v>-352.11</v>
          </cell>
        </row>
        <row r="88">
          <cell r="M88">
            <v>0</v>
          </cell>
          <cell r="Y88">
            <v>0</v>
          </cell>
          <cell r="AB88">
            <v>0</v>
          </cell>
          <cell r="AE88">
            <v>0</v>
          </cell>
        </row>
        <row r="89">
          <cell r="M89">
            <v>-506.9</v>
          </cell>
          <cell r="Y89">
            <v>-30.45</v>
          </cell>
          <cell r="AB89">
            <v>-683.09</v>
          </cell>
          <cell r="AE89">
            <v>-278.25</v>
          </cell>
        </row>
        <row r="90">
          <cell r="M90">
            <v>-5573.6</v>
          </cell>
          <cell r="Y90">
            <v>0</v>
          </cell>
          <cell r="AB90">
            <v>0</v>
          </cell>
          <cell r="AE90">
            <v>0</v>
          </cell>
        </row>
        <row r="91">
          <cell r="M91">
            <v>0</v>
          </cell>
          <cell r="Y91">
            <v>0</v>
          </cell>
          <cell r="AB91">
            <v>-879.01</v>
          </cell>
          <cell r="AE91">
            <v>0</v>
          </cell>
        </row>
        <row r="92">
          <cell r="M92">
            <v>-38.65</v>
          </cell>
          <cell r="Y92">
            <v>696.93</v>
          </cell>
          <cell r="AB92">
            <v>-40.82</v>
          </cell>
          <cell r="AE92">
            <v>-39.35</v>
          </cell>
        </row>
        <row r="93">
          <cell r="M93">
            <v>-177.46</v>
          </cell>
          <cell r="Y93">
            <v>0</v>
          </cell>
          <cell r="AB93">
            <v>-234.75</v>
          </cell>
          <cell r="AE93">
            <v>-228.02</v>
          </cell>
        </row>
        <row r="94">
          <cell r="M94">
            <v>0</v>
          </cell>
          <cell r="Y94">
            <v>0</v>
          </cell>
          <cell r="AB94">
            <v>0</v>
          </cell>
          <cell r="AE94">
            <v>0</v>
          </cell>
        </row>
        <row r="95">
          <cell r="M95">
            <v>0</v>
          </cell>
          <cell r="Y95">
            <v>0</v>
          </cell>
          <cell r="AB95">
            <v>0</v>
          </cell>
          <cell r="AE95">
            <v>0</v>
          </cell>
        </row>
        <row r="96">
          <cell r="M96">
            <v>0</v>
          </cell>
          <cell r="Y96">
            <v>0</v>
          </cell>
          <cell r="AB96">
            <v>-165.6</v>
          </cell>
          <cell r="AE96">
            <v>0</v>
          </cell>
        </row>
        <row r="97">
          <cell r="M97">
            <v>0</v>
          </cell>
          <cell r="Y97">
            <v>565.55999999999995</v>
          </cell>
          <cell r="AB97">
            <v>563.09</v>
          </cell>
          <cell r="AE97">
            <v>542.83000000000004</v>
          </cell>
        </row>
        <row r="98">
          <cell r="M98">
            <v>89.18</v>
          </cell>
          <cell r="Y98">
            <v>26.06</v>
          </cell>
          <cell r="AB98">
            <v>25.95</v>
          </cell>
          <cell r="AE98">
            <v>152.61000000000001</v>
          </cell>
        </row>
        <row r="99">
          <cell r="M99">
            <v>-188.29</v>
          </cell>
          <cell r="Y99">
            <v>0</v>
          </cell>
          <cell r="AB99">
            <v>-904.37</v>
          </cell>
          <cell r="AE99">
            <v>0</v>
          </cell>
        </row>
        <row r="100">
          <cell r="M100">
            <v>589.29</v>
          </cell>
          <cell r="Y100">
            <v>625.01</v>
          </cell>
          <cell r="AB100">
            <v>622.27</v>
          </cell>
          <cell r="AE100">
            <v>599.89</v>
          </cell>
        </row>
        <row r="101">
          <cell r="M101">
            <v>539.47</v>
          </cell>
          <cell r="Y101">
            <v>286.24</v>
          </cell>
          <cell r="AB101">
            <v>295.33999999999997</v>
          </cell>
          <cell r="AE101">
            <v>549.16999999999996</v>
          </cell>
        </row>
        <row r="102">
          <cell r="M102">
            <v>0</v>
          </cell>
          <cell r="Y102">
            <v>0</v>
          </cell>
          <cell r="AB102">
            <v>1174.93</v>
          </cell>
          <cell r="AE102">
            <v>1132.6600000000001</v>
          </cell>
        </row>
        <row r="103">
          <cell r="M103">
            <v>0</v>
          </cell>
          <cell r="Y103">
            <v>-417.86</v>
          </cell>
          <cell r="AB103">
            <v>0</v>
          </cell>
          <cell r="AE103">
            <v>0</v>
          </cell>
        </row>
        <row r="104">
          <cell r="M104">
            <v>0</v>
          </cell>
          <cell r="Y104">
            <v>0</v>
          </cell>
          <cell r="AB104">
            <v>0</v>
          </cell>
          <cell r="AE104">
            <v>0</v>
          </cell>
        </row>
        <row r="105">
          <cell r="M105">
            <v>411.49</v>
          </cell>
          <cell r="Y105">
            <v>436.43</v>
          </cell>
          <cell r="AB105">
            <v>434.52</v>
          </cell>
          <cell r="AE105">
            <v>418.89</v>
          </cell>
        </row>
        <row r="106">
          <cell r="M106">
            <v>96.5</v>
          </cell>
          <cell r="Y106">
            <v>102.35</v>
          </cell>
          <cell r="AB106">
            <v>-82.63</v>
          </cell>
          <cell r="AE106">
            <v>-182.38</v>
          </cell>
        </row>
        <row r="107">
          <cell r="M107">
            <v>-208.17</v>
          </cell>
          <cell r="Y107">
            <v>0</v>
          </cell>
          <cell r="AB107">
            <v>0</v>
          </cell>
          <cell r="AE107">
            <v>0</v>
          </cell>
        </row>
        <row r="108">
          <cell r="M108">
            <v>0</v>
          </cell>
          <cell r="Y108">
            <v>0</v>
          </cell>
          <cell r="AB108">
            <v>0</v>
          </cell>
          <cell r="AE108">
            <v>0</v>
          </cell>
        </row>
        <row r="109">
          <cell r="M109">
            <v>0</v>
          </cell>
          <cell r="Y109">
            <v>0</v>
          </cell>
          <cell r="AB109">
            <v>0</v>
          </cell>
          <cell r="AE109">
            <v>0</v>
          </cell>
        </row>
        <row r="110">
          <cell r="M110">
            <v>0</v>
          </cell>
          <cell r="Y110">
            <v>0</v>
          </cell>
          <cell r="AB110">
            <v>0</v>
          </cell>
          <cell r="AE110">
            <v>0</v>
          </cell>
        </row>
        <row r="111">
          <cell r="M111">
            <v>0</v>
          </cell>
          <cell r="Y111">
            <v>0</v>
          </cell>
          <cell r="AB111">
            <v>-605.25</v>
          </cell>
          <cell r="AE111">
            <v>0</v>
          </cell>
        </row>
        <row r="112">
          <cell r="M112">
            <v>-349.81</v>
          </cell>
          <cell r="Y112">
            <v>0</v>
          </cell>
          <cell r="AB112">
            <v>-1132.6500000000001</v>
          </cell>
          <cell r="AE112">
            <v>-887.86</v>
          </cell>
        </row>
        <row r="113">
          <cell r="M113">
            <v>-763.39</v>
          </cell>
          <cell r="Y113">
            <v>0</v>
          </cell>
          <cell r="AB113">
            <v>0</v>
          </cell>
          <cell r="AE113">
            <v>-1075.04</v>
          </cell>
        </row>
        <row r="114">
          <cell r="M114">
            <v>0</v>
          </cell>
          <cell r="Y114">
            <v>0</v>
          </cell>
          <cell r="AB114">
            <v>0</v>
          </cell>
          <cell r="AE114">
            <v>0</v>
          </cell>
        </row>
        <row r="115">
          <cell r="M115">
            <v>54.75</v>
          </cell>
          <cell r="Y115">
            <v>58.07</v>
          </cell>
          <cell r="AB115">
            <v>-461.43</v>
          </cell>
          <cell r="AE115">
            <v>55.73</v>
          </cell>
        </row>
        <row r="116">
          <cell r="M116">
            <v>-149.63999999999999</v>
          </cell>
          <cell r="Y116">
            <v>0</v>
          </cell>
          <cell r="AB116">
            <v>-167.61</v>
          </cell>
          <cell r="AE116">
            <v>0</v>
          </cell>
        </row>
        <row r="117">
          <cell r="M117">
            <v>-180.32</v>
          </cell>
          <cell r="Y117">
            <v>-213</v>
          </cell>
          <cell r="AB117">
            <v>-480.94</v>
          </cell>
          <cell r="AE117">
            <v>865.71</v>
          </cell>
        </row>
        <row r="118">
          <cell r="M118">
            <v>0</v>
          </cell>
          <cell r="Y118">
            <v>0</v>
          </cell>
          <cell r="AB118">
            <v>0</v>
          </cell>
          <cell r="AE118">
            <v>0</v>
          </cell>
        </row>
        <row r="119">
          <cell r="M119">
            <v>128.35</v>
          </cell>
          <cell r="Y119">
            <v>136.13</v>
          </cell>
          <cell r="AB119">
            <v>135.53</v>
          </cell>
          <cell r="AE119">
            <v>130.66</v>
          </cell>
        </row>
        <row r="120">
          <cell r="M120">
            <v>0</v>
          </cell>
          <cell r="Y120">
            <v>0</v>
          </cell>
          <cell r="AB120">
            <v>0</v>
          </cell>
          <cell r="AE120">
            <v>0</v>
          </cell>
        </row>
        <row r="121">
          <cell r="M121">
            <v>-1760.63</v>
          </cell>
          <cell r="Y121">
            <v>-282.87</v>
          </cell>
          <cell r="AB121">
            <v>-2586.59</v>
          </cell>
          <cell r="AE121">
            <v>-1488.48</v>
          </cell>
        </row>
        <row r="122">
          <cell r="M122">
            <v>64.400000000000006</v>
          </cell>
          <cell r="Y122">
            <v>68.3</v>
          </cell>
          <cell r="AB122">
            <v>83.13</v>
          </cell>
          <cell r="AE122">
            <v>80.14</v>
          </cell>
        </row>
        <row r="123">
          <cell r="M123">
            <v>0</v>
          </cell>
          <cell r="Y123">
            <v>0</v>
          </cell>
          <cell r="AB123">
            <v>0</v>
          </cell>
          <cell r="AE123">
            <v>0</v>
          </cell>
        </row>
        <row r="124">
          <cell r="M124">
            <v>0</v>
          </cell>
          <cell r="Y124">
            <v>0</v>
          </cell>
          <cell r="AB124">
            <v>0</v>
          </cell>
          <cell r="AE124">
            <v>0</v>
          </cell>
        </row>
        <row r="125">
          <cell r="M125">
            <v>0</v>
          </cell>
          <cell r="Y125">
            <v>0</v>
          </cell>
          <cell r="AB125">
            <v>0</v>
          </cell>
          <cell r="AE125">
            <v>0</v>
          </cell>
        </row>
        <row r="126">
          <cell r="M126">
            <v>3138.87</v>
          </cell>
          <cell r="Y126">
            <v>-286.97000000000003</v>
          </cell>
          <cell r="AB126">
            <v>347.52</v>
          </cell>
          <cell r="AE126">
            <v>989.04</v>
          </cell>
        </row>
        <row r="127">
          <cell r="M127">
            <v>0</v>
          </cell>
          <cell r="Y127">
            <v>0</v>
          </cell>
          <cell r="AB127">
            <v>0</v>
          </cell>
          <cell r="AE127">
            <v>-1944.42</v>
          </cell>
        </row>
        <row r="128">
          <cell r="M128">
            <v>0</v>
          </cell>
          <cell r="Y128">
            <v>0</v>
          </cell>
          <cell r="AB128">
            <v>0</v>
          </cell>
          <cell r="AE128">
            <v>0</v>
          </cell>
        </row>
        <row r="129">
          <cell r="M129">
            <v>0</v>
          </cell>
          <cell r="Y129">
            <v>0</v>
          </cell>
          <cell r="AB129">
            <v>0</v>
          </cell>
          <cell r="AE129">
            <v>0</v>
          </cell>
        </row>
        <row r="130">
          <cell r="M130">
            <v>327.17</v>
          </cell>
          <cell r="Y130">
            <v>0</v>
          </cell>
          <cell r="AB130">
            <v>0</v>
          </cell>
          <cell r="AE130">
            <v>0</v>
          </cell>
        </row>
        <row r="131">
          <cell r="M131">
            <v>0</v>
          </cell>
          <cell r="Y131">
            <v>0</v>
          </cell>
          <cell r="AB131">
            <v>0</v>
          </cell>
          <cell r="AE131">
            <v>26.42</v>
          </cell>
        </row>
        <row r="132">
          <cell r="M132">
            <v>0</v>
          </cell>
          <cell r="Y132">
            <v>0</v>
          </cell>
          <cell r="AB132">
            <v>0</v>
          </cell>
          <cell r="AE132">
            <v>0</v>
          </cell>
        </row>
        <row r="133">
          <cell r="M133">
            <v>0</v>
          </cell>
          <cell r="Y133">
            <v>0</v>
          </cell>
          <cell r="AB133">
            <v>0</v>
          </cell>
          <cell r="AE133">
            <v>0</v>
          </cell>
        </row>
        <row r="134">
          <cell r="M134">
            <v>0</v>
          </cell>
          <cell r="Y134">
            <v>0</v>
          </cell>
          <cell r="AB134">
            <v>-1454.23</v>
          </cell>
          <cell r="AE134">
            <v>0</v>
          </cell>
        </row>
        <row r="135">
          <cell r="M135">
            <v>0</v>
          </cell>
          <cell r="Y135">
            <v>0</v>
          </cell>
          <cell r="AB135">
            <v>0</v>
          </cell>
          <cell r="AE135">
            <v>0</v>
          </cell>
        </row>
        <row r="136">
          <cell r="M136">
            <v>0</v>
          </cell>
          <cell r="Y136">
            <v>0</v>
          </cell>
          <cell r="AB136">
            <v>0</v>
          </cell>
          <cell r="AE136">
            <v>0</v>
          </cell>
        </row>
        <row r="137">
          <cell r="M137">
            <v>0</v>
          </cell>
          <cell r="Y137">
            <v>0</v>
          </cell>
          <cell r="AB137">
            <v>0</v>
          </cell>
          <cell r="AE137">
            <v>-4485.25</v>
          </cell>
        </row>
        <row r="138">
          <cell r="M138">
            <v>-112.09</v>
          </cell>
          <cell r="Y138">
            <v>-254.76</v>
          </cell>
          <cell r="AB138">
            <v>-253.64</v>
          </cell>
          <cell r="AE138">
            <v>-244.52</v>
          </cell>
        </row>
        <row r="139">
          <cell r="M139">
            <v>1448.37</v>
          </cell>
          <cell r="Y139">
            <v>1809.66</v>
          </cell>
          <cell r="AB139">
            <v>1326.82</v>
          </cell>
          <cell r="AE139">
            <v>1860.03</v>
          </cell>
        </row>
        <row r="140">
          <cell r="M140">
            <v>0</v>
          </cell>
          <cell r="Y140">
            <v>-3333.91</v>
          </cell>
          <cell r="AB140">
            <v>-3319.33</v>
          </cell>
          <cell r="AE140">
            <v>-3199.92</v>
          </cell>
        </row>
        <row r="141">
          <cell r="M141">
            <v>0</v>
          </cell>
          <cell r="Y141">
            <v>0</v>
          </cell>
          <cell r="AB141">
            <v>-169.1</v>
          </cell>
          <cell r="AE141">
            <v>0</v>
          </cell>
        </row>
        <row r="142">
          <cell r="M142">
            <v>0</v>
          </cell>
          <cell r="Y142">
            <v>-117.13</v>
          </cell>
          <cell r="AB142">
            <v>-116.62</v>
          </cell>
          <cell r="AE142">
            <v>-783.87</v>
          </cell>
        </row>
        <row r="143">
          <cell r="M143">
            <v>0</v>
          </cell>
          <cell r="Y143">
            <v>0</v>
          </cell>
          <cell r="AB143">
            <v>0</v>
          </cell>
          <cell r="AE143">
            <v>0</v>
          </cell>
        </row>
        <row r="144">
          <cell r="M144">
            <v>0</v>
          </cell>
          <cell r="Y144">
            <v>0</v>
          </cell>
          <cell r="AB144">
            <v>0</v>
          </cell>
          <cell r="AE144">
            <v>0</v>
          </cell>
        </row>
        <row r="145">
          <cell r="M145">
            <v>3282.72</v>
          </cell>
          <cell r="Y145">
            <v>3481.7</v>
          </cell>
          <cell r="AB145">
            <v>3466.47</v>
          </cell>
          <cell r="AE145">
            <v>4812.25</v>
          </cell>
        </row>
        <row r="146">
          <cell r="M146">
            <v>0</v>
          </cell>
          <cell r="Y146">
            <v>0</v>
          </cell>
          <cell r="AB146">
            <v>0</v>
          </cell>
          <cell r="AE146">
            <v>0</v>
          </cell>
        </row>
        <row r="147">
          <cell r="M147">
            <v>822.88</v>
          </cell>
          <cell r="Y147">
            <v>861.42</v>
          </cell>
          <cell r="AB147">
            <v>849.15</v>
          </cell>
          <cell r="AE147">
            <v>859.59</v>
          </cell>
        </row>
        <row r="148">
          <cell r="M148">
            <v>0</v>
          </cell>
          <cell r="Y148">
            <v>0</v>
          </cell>
          <cell r="AB148">
            <v>0</v>
          </cell>
          <cell r="AE148">
            <v>0</v>
          </cell>
        </row>
        <row r="149">
          <cell r="M149">
            <v>-6487.02</v>
          </cell>
          <cell r="Y149">
            <v>0</v>
          </cell>
          <cell r="AB149">
            <v>0</v>
          </cell>
          <cell r="AE149">
            <v>0</v>
          </cell>
        </row>
        <row r="150">
          <cell r="M150">
            <v>-258.7</v>
          </cell>
          <cell r="Y150">
            <v>0</v>
          </cell>
          <cell r="AB150">
            <v>-206.41</v>
          </cell>
          <cell r="AE150">
            <v>-69.98</v>
          </cell>
        </row>
        <row r="151">
          <cell r="M151">
            <v>0</v>
          </cell>
          <cell r="Y151">
            <v>0</v>
          </cell>
          <cell r="AB151">
            <v>0</v>
          </cell>
          <cell r="AE151">
            <v>0</v>
          </cell>
        </row>
        <row r="152">
          <cell r="M152">
            <v>0</v>
          </cell>
          <cell r="Y152">
            <v>0</v>
          </cell>
          <cell r="AB152">
            <v>-76.09</v>
          </cell>
          <cell r="AE152">
            <v>0</v>
          </cell>
        </row>
        <row r="153">
          <cell r="M153">
            <v>0</v>
          </cell>
          <cell r="Y153">
            <v>0</v>
          </cell>
          <cell r="AB153">
            <v>0</v>
          </cell>
          <cell r="AE153">
            <v>0</v>
          </cell>
        </row>
        <row r="154">
          <cell r="M154">
            <v>0</v>
          </cell>
          <cell r="Y154">
            <v>0</v>
          </cell>
          <cell r="AB154">
            <v>0</v>
          </cell>
          <cell r="AE154">
            <v>0</v>
          </cell>
        </row>
        <row r="155">
          <cell r="M155">
            <v>-510.04</v>
          </cell>
          <cell r="Y155">
            <v>0</v>
          </cell>
          <cell r="AB155">
            <v>0</v>
          </cell>
          <cell r="AE155">
            <v>-567.14</v>
          </cell>
        </row>
        <row r="156">
          <cell r="M156">
            <v>-775.53</v>
          </cell>
          <cell r="Y156">
            <v>-235.43</v>
          </cell>
          <cell r="AB156">
            <v>-1840.21</v>
          </cell>
          <cell r="AE156">
            <v>-1080.81</v>
          </cell>
        </row>
        <row r="157">
          <cell r="M157">
            <v>0</v>
          </cell>
          <cell r="Y157">
            <v>0</v>
          </cell>
          <cell r="AB157">
            <v>0</v>
          </cell>
          <cell r="AE157">
            <v>0</v>
          </cell>
        </row>
        <row r="158">
          <cell r="M158">
            <v>341.31</v>
          </cell>
          <cell r="Y158">
            <v>528.46</v>
          </cell>
          <cell r="AB158">
            <v>526.15</v>
          </cell>
          <cell r="AE158">
            <v>507.22</v>
          </cell>
        </row>
        <row r="159">
          <cell r="M159">
            <v>-12003.91</v>
          </cell>
          <cell r="Y159">
            <v>-11789.49</v>
          </cell>
          <cell r="AB159">
            <v>-11695.32</v>
          </cell>
          <cell r="AE159">
            <v>-10197.969999999999</v>
          </cell>
        </row>
        <row r="160">
          <cell r="M160">
            <v>0</v>
          </cell>
          <cell r="Y160">
            <v>0</v>
          </cell>
          <cell r="AB160">
            <v>-129.4</v>
          </cell>
          <cell r="AE160">
            <v>-2215.77</v>
          </cell>
        </row>
        <row r="161">
          <cell r="M161">
            <v>-156.29</v>
          </cell>
          <cell r="Y161">
            <v>0</v>
          </cell>
          <cell r="AB161">
            <v>0</v>
          </cell>
          <cell r="AE161">
            <v>0</v>
          </cell>
        </row>
        <row r="162">
          <cell r="M162">
            <v>0</v>
          </cell>
          <cell r="Y162">
            <v>0</v>
          </cell>
          <cell r="AB162">
            <v>-1917.49</v>
          </cell>
          <cell r="AE162">
            <v>0</v>
          </cell>
        </row>
        <row r="163">
          <cell r="M163">
            <v>0</v>
          </cell>
          <cell r="Y163">
            <v>0</v>
          </cell>
          <cell r="AB163">
            <v>0</v>
          </cell>
          <cell r="AE163">
            <v>0</v>
          </cell>
        </row>
        <row r="164">
          <cell r="M164">
            <v>-1309.8800000000001</v>
          </cell>
          <cell r="Y164">
            <v>0</v>
          </cell>
          <cell r="AB164">
            <v>-470.09</v>
          </cell>
          <cell r="AE164">
            <v>-521.64</v>
          </cell>
        </row>
        <row r="165">
          <cell r="M165">
            <v>170</v>
          </cell>
          <cell r="Y165">
            <v>170</v>
          </cell>
          <cell r="AB165">
            <v>170</v>
          </cell>
          <cell r="AE165">
            <v>170</v>
          </cell>
        </row>
        <row r="166">
          <cell r="M166">
            <v>220.78</v>
          </cell>
          <cell r="Y166">
            <v>2277.14</v>
          </cell>
          <cell r="AB166">
            <v>2267.1799999999998</v>
          </cell>
          <cell r="AE166">
            <v>2185.62</v>
          </cell>
        </row>
        <row r="167">
          <cell r="M167">
            <v>-506.65</v>
          </cell>
          <cell r="Y167">
            <v>-1401.19</v>
          </cell>
          <cell r="AB167">
            <v>-3905.27</v>
          </cell>
          <cell r="AE167">
            <v>-515.76</v>
          </cell>
        </row>
        <row r="168">
          <cell r="M168">
            <v>186.69</v>
          </cell>
          <cell r="Y168">
            <v>198.01</v>
          </cell>
          <cell r="AB168">
            <v>197.14</v>
          </cell>
          <cell r="AE168">
            <v>190.05</v>
          </cell>
        </row>
        <row r="169">
          <cell r="M169">
            <v>0</v>
          </cell>
          <cell r="Y169">
            <v>0</v>
          </cell>
          <cell r="AB169">
            <v>0</v>
          </cell>
          <cell r="AE169">
            <v>0</v>
          </cell>
        </row>
        <row r="170">
          <cell r="M170">
            <v>0</v>
          </cell>
          <cell r="Y170">
            <v>0</v>
          </cell>
          <cell r="AB170">
            <v>0</v>
          </cell>
          <cell r="AE170">
            <v>0</v>
          </cell>
        </row>
        <row r="171">
          <cell r="M171">
            <v>-251.41</v>
          </cell>
          <cell r="Y171">
            <v>0</v>
          </cell>
          <cell r="AB171">
            <v>-213.06</v>
          </cell>
          <cell r="AE171">
            <v>0</v>
          </cell>
        </row>
        <row r="172">
          <cell r="M172">
            <v>0</v>
          </cell>
          <cell r="Y172">
            <v>0</v>
          </cell>
          <cell r="AB172">
            <v>0</v>
          </cell>
          <cell r="AE172">
            <v>0</v>
          </cell>
        </row>
        <row r="173">
          <cell r="M173">
            <v>0</v>
          </cell>
          <cell r="Y173">
            <v>0</v>
          </cell>
          <cell r="AB173">
            <v>-83.25</v>
          </cell>
          <cell r="AE173">
            <v>0</v>
          </cell>
        </row>
        <row r="174">
          <cell r="M174">
            <v>0</v>
          </cell>
          <cell r="Y174">
            <v>-36.56</v>
          </cell>
          <cell r="AB174">
            <v>0</v>
          </cell>
          <cell r="AE174">
            <v>0</v>
          </cell>
        </row>
        <row r="175">
          <cell r="M175">
            <v>-1647.98</v>
          </cell>
          <cell r="Y175">
            <v>-1747.88</v>
          </cell>
          <cell r="AB175">
            <v>-1740.23</v>
          </cell>
          <cell r="AE175">
            <v>-1677.63</v>
          </cell>
        </row>
        <row r="176">
          <cell r="M176">
            <v>-1868.43</v>
          </cell>
          <cell r="Y176">
            <v>-1981.68</v>
          </cell>
          <cell r="AB176">
            <v>-1973.01</v>
          </cell>
          <cell r="AE176">
            <v>-1837.16</v>
          </cell>
        </row>
        <row r="177">
          <cell r="M177">
            <v>-4192.4399999999996</v>
          </cell>
          <cell r="Y177">
            <v>-4446.5600000000004</v>
          </cell>
          <cell r="AB177">
            <v>-4427.1099999999997</v>
          </cell>
          <cell r="AE177">
            <v>249.3</v>
          </cell>
        </row>
        <row r="178">
          <cell r="M178">
            <v>-4163.45</v>
          </cell>
          <cell r="Y178">
            <v>0</v>
          </cell>
          <cell r="AB178">
            <v>0</v>
          </cell>
          <cell r="AE178">
            <v>0</v>
          </cell>
        </row>
        <row r="179">
          <cell r="M179">
            <v>160</v>
          </cell>
          <cell r="Y179">
            <v>500</v>
          </cell>
          <cell r="AB179">
            <v>500</v>
          </cell>
          <cell r="AE179">
            <v>500</v>
          </cell>
        </row>
        <row r="180">
          <cell r="M180">
            <v>-72.06</v>
          </cell>
          <cell r="Y180">
            <v>1053</v>
          </cell>
          <cell r="AB180">
            <v>1048.4000000000001</v>
          </cell>
          <cell r="AE180">
            <v>-930.46</v>
          </cell>
        </row>
        <row r="181">
          <cell r="M181">
            <v>15.18</v>
          </cell>
          <cell r="Y181">
            <v>16.11</v>
          </cell>
          <cell r="AB181">
            <v>16.03</v>
          </cell>
          <cell r="AE181">
            <v>15.46</v>
          </cell>
        </row>
        <row r="182">
          <cell r="M182">
            <v>130.04</v>
          </cell>
          <cell r="Y182">
            <v>2002.27</v>
          </cell>
          <cell r="AB182">
            <v>1993.51</v>
          </cell>
          <cell r="AE182">
            <v>1921.8</v>
          </cell>
        </row>
        <row r="183">
          <cell r="M183">
            <v>254</v>
          </cell>
          <cell r="Y183">
            <v>269.39999999999998</v>
          </cell>
          <cell r="AB183">
            <v>268.22000000000003</v>
          </cell>
          <cell r="AE183">
            <v>258.57</v>
          </cell>
        </row>
        <row r="184">
          <cell r="M184">
            <v>0</v>
          </cell>
          <cell r="Y184">
            <v>-3003</v>
          </cell>
          <cell r="AB184">
            <v>-3003</v>
          </cell>
          <cell r="AE184">
            <v>-3003</v>
          </cell>
        </row>
        <row r="185">
          <cell r="M185">
            <v>0</v>
          </cell>
          <cell r="Y185">
            <v>0</v>
          </cell>
          <cell r="AB185">
            <v>0</v>
          </cell>
          <cell r="AE185">
            <v>0</v>
          </cell>
        </row>
        <row r="186">
          <cell r="M186">
            <v>0</v>
          </cell>
          <cell r="Y186">
            <v>-305.70999999999998</v>
          </cell>
          <cell r="AB186">
            <v>-304.37</v>
          </cell>
          <cell r="AE186">
            <v>-293.42</v>
          </cell>
        </row>
        <row r="187">
          <cell r="M187">
            <v>0</v>
          </cell>
          <cell r="Y187">
            <v>0</v>
          </cell>
          <cell r="AB187">
            <v>0</v>
          </cell>
          <cell r="AE187">
            <v>0</v>
          </cell>
        </row>
        <row r="188">
          <cell r="M188">
            <v>0</v>
          </cell>
          <cell r="Y188">
            <v>2338.59</v>
          </cell>
          <cell r="AB188">
            <v>2328.37</v>
          </cell>
          <cell r="AE188">
            <v>2244.6</v>
          </cell>
        </row>
        <row r="189">
          <cell r="M189">
            <v>0</v>
          </cell>
          <cell r="Y189">
            <v>305.70999999999998</v>
          </cell>
          <cell r="AB189">
            <v>304.37</v>
          </cell>
          <cell r="AE189">
            <v>293.42</v>
          </cell>
        </row>
        <row r="190">
          <cell r="M190">
            <v>0</v>
          </cell>
          <cell r="Y190">
            <v>0</v>
          </cell>
          <cell r="AB190">
            <v>0</v>
          </cell>
          <cell r="AE190">
            <v>0</v>
          </cell>
        </row>
        <row r="191">
          <cell r="M191">
            <v>0</v>
          </cell>
          <cell r="Y191">
            <v>-2594.11</v>
          </cell>
          <cell r="AB191">
            <v>-228.17</v>
          </cell>
          <cell r="AE191">
            <v>-2489.1999999999998</v>
          </cell>
        </row>
        <row r="192">
          <cell r="M192">
            <v>0</v>
          </cell>
          <cell r="Y192">
            <v>0</v>
          </cell>
          <cell r="AB192">
            <v>0</v>
          </cell>
          <cell r="AE192">
            <v>0</v>
          </cell>
        </row>
        <row r="193">
          <cell r="M193">
            <v>0</v>
          </cell>
          <cell r="Y193">
            <v>2010.98</v>
          </cell>
          <cell r="AB193">
            <v>2002.19</v>
          </cell>
          <cell r="AE193">
            <v>1930.16</v>
          </cell>
        </row>
        <row r="194">
          <cell r="M194">
            <v>0</v>
          </cell>
          <cell r="Y194">
            <v>2591.7399999999998</v>
          </cell>
          <cell r="AB194">
            <v>-2661.57</v>
          </cell>
          <cell r="AE194">
            <v>2487.58</v>
          </cell>
        </row>
        <row r="195">
          <cell r="M195">
            <v>0</v>
          </cell>
          <cell r="Y195">
            <v>89.9</v>
          </cell>
          <cell r="AB195">
            <v>89.5</v>
          </cell>
          <cell r="AE195">
            <v>86.28</v>
          </cell>
        </row>
        <row r="196">
          <cell r="M196">
            <v>0</v>
          </cell>
          <cell r="Y196">
            <v>0</v>
          </cell>
          <cell r="AB196">
            <v>-552.94000000000005</v>
          </cell>
          <cell r="AE196">
            <v>-2577.23</v>
          </cell>
        </row>
        <row r="197">
          <cell r="M197">
            <v>0</v>
          </cell>
          <cell r="Y197">
            <v>1356.37</v>
          </cell>
          <cell r="AB197">
            <v>1350.44</v>
          </cell>
          <cell r="AE197">
            <v>1301.8499999999999</v>
          </cell>
        </row>
        <row r="198">
          <cell r="M198">
            <v>0</v>
          </cell>
          <cell r="Y198">
            <v>-2363.98</v>
          </cell>
          <cell r="AB198">
            <v>-2353.64</v>
          </cell>
          <cell r="AE198">
            <v>-2268.9699999999998</v>
          </cell>
        </row>
        <row r="199">
          <cell r="M199">
            <v>0</v>
          </cell>
          <cell r="Y199">
            <v>0</v>
          </cell>
          <cell r="AB199">
            <v>0</v>
          </cell>
          <cell r="AE199">
            <v>0</v>
          </cell>
        </row>
        <row r="200">
          <cell r="M200">
            <v>0</v>
          </cell>
          <cell r="Y200">
            <v>0</v>
          </cell>
          <cell r="AB200">
            <v>0</v>
          </cell>
          <cell r="AE200">
            <v>0</v>
          </cell>
        </row>
        <row r="201">
          <cell r="M201">
            <v>0</v>
          </cell>
          <cell r="Y201">
            <v>0</v>
          </cell>
          <cell r="AB201">
            <v>0</v>
          </cell>
          <cell r="AE201">
            <v>0</v>
          </cell>
        </row>
        <row r="202">
          <cell r="M202">
            <v>0</v>
          </cell>
          <cell r="Y202">
            <v>0</v>
          </cell>
          <cell r="AB202">
            <v>0</v>
          </cell>
          <cell r="AE202">
            <v>0</v>
          </cell>
        </row>
        <row r="203">
          <cell r="M203">
            <v>0</v>
          </cell>
          <cell r="Y203">
            <v>995.61</v>
          </cell>
          <cell r="AB203">
            <v>0</v>
          </cell>
          <cell r="AE203">
            <v>0</v>
          </cell>
        </row>
        <row r="204">
          <cell r="M204">
            <v>0</v>
          </cell>
          <cell r="Y204">
            <v>-2293.89</v>
          </cell>
          <cell r="AB204">
            <v>-2283.86</v>
          </cell>
          <cell r="AE204">
            <v>0</v>
          </cell>
        </row>
        <row r="205">
          <cell r="M205">
            <v>0</v>
          </cell>
          <cell r="Y205">
            <v>0</v>
          </cell>
          <cell r="AB205">
            <v>-5749.56</v>
          </cell>
          <cell r="AE205">
            <v>-3372.96</v>
          </cell>
        </row>
        <row r="206">
          <cell r="M206">
            <v>0</v>
          </cell>
          <cell r="Y206">
            <v>2315.36</v>
          </cell>
          <cell r="AB206">
            <v>2305.23</v>
          </cell>
          <cell r="AE206">
            <v>2222.3000000000002</v>
          </cell>
        </row>
        <row r="207">
          <cell r="M207">
            <v>0</v>
          </cell>
          <cell r="Y207">
            <v>0</v>
          </cell>
          <cell r="AB207">
            <v>2111.66</v>
          </cell>
          <cell r="AE207">
            <v>-146.71</v>
          </cell>
        </row>
        <row r="208">
          <cell r="M208">
            <v>0</v>
          </cell>
          <cell r="Y208">
            <v>0</v>
          </cell>
          <cell r="AB208">
            <v>-2486.88</v>
          </cell>
          <cell r="AE208">
            <v>0</v>
          </cell>
        </row>
        <row r="209">
          <cell r="M209">
            <v>0</v>
          </cell>
          <cell r="Y209">
            <v>0</v>
          </cell>
          <cell r="AB209">
            <v>-1361.22</v>
          </cell>
          <cell r="AE209">
            <v>0</v>
          </cell>
        </row>
        <row r="210">
          <cell r="M210">
            <v>0</v>
          </cell>
          <cell r="Y210">
            <v>0</v>
          </cell>
          <cell r="AB210">
            <v>-1486.36</v>
          </cell>
          <cell r="AE210">
            <v>3295.47</v>
          </cell>
        </row>
        <row r="211">
          <cell r="M211">
            <v>0</v>
          </cell>
          <cell r="Y211">
            <v>0</v>
          </cell>
          <cell r="AB211">
            <v>85.09</v>
          </cell>
          <cell r="AE211">
            <v>316.95999999999998</v>
          </cell>
        </row>
        <row r="212">
          <cell r="M212">
            <v>0</v>
          </cell>
          <cell r="Y212">
            <v>0</v>
          </cell>
          <cell r="AB212">
            <v>1223.32</v>
          </cell>
          <cell r="AE212">
            <v>1179.31</v>
          </cell>
        </row>
        <row r="213">
          <cell r="M213">
            <v>0</v>
          </cell>
          <cell r="Y213">
            <v>0</v>
          </cell>
          <cell r="AB213">
            <v>0</v>
          </cell>
          <cell r="AE213">
            <v>36</v>
          </cell>
        </row>
        <row r="214">
          <cell r="M214">
            <v>0</v>
          </cell>
          <cell r="Y214">
            <v>0</v>
          </cell>
          <cell r="AB214">
            <v>0</v>
          </cell>
          <cell r="AE214">
            <v>3097.25</v>
          </cell>
        </row>
        <row r="215">
          <cell r="M215">
            <v>0</v>
          </cell>
          <cell r="Y215">
            <v>0</v>
          </cell>
          <cell r="AB215">
            <v>0</v>
          </cell>
          <cell r="AE215">
            <v>-1075.8900000000001</v>
          </cell>
        </row>
        <row r="216">
          <cell r="M216">
            <v>0</v>
          </cell>
          <cell r="Y216">
            <v>0</v>
          </cell>
          <cell r="AB216">
            <v>0</v>
          </cell>
          <cell r="AE216">
            <v>-81.510000000000005</v>
          </cell>
        </row>
        <row r="217">
          <cell r="M217">
            <v>0</v>
          </cell>
          <cell r="Y217">
            <v>0</v>
          </cell>
          <cell r="AB217">
            <v>0</v>
          </cell>
          <cell r="AE217">
            <v>-2200.67</v>
          </cell>
        </row>
        <row r="218">
          <cell r="M218">
            <v>0</v>
          </cell>
          <cell r="Y218">
            <v>0</v>
          </cell>
          <cell r="AB218">
            <v>0</v>
          </cell>
          <cell r="AE218">
            <v>0</v>
          </cell>
        </row>
        <row r="219">
          <cell r="M219">
            <v>0</v>
          </cell>
          <cell r="Y219">
            <v>0</v>
          </cell>
          <cell r="AB219">
            <v>0</v>
          </cell>
          <cell r="AE219">
            <v>0</v>
          </cell>
        </row>
        <row r="220">
          <cell r="M220">
            <v>0</v>
          </cell>
          <cell r="Y220">
            <v>0</v>
          </cell>
          <cell r="AB220">
            <v>0</v>
          </cell>
          <cell r="AE220">
            <v>0</v>
          </cell>
        </row>
        <row r="221">
          <cell r="M221">
            <v>0</v>
          </cell>
          <cell r="Y221">
            <v>0</v>
          </cell>
          <cell r="AB221">
            <v>0</v>
          </cell>
          <cell r="AE221">
            <v>0</v>
          </cell>
        </row>
        <row r="222">
          <cell r="M222">
            <v>0</v>
          </cell>
          <cell r="Y222">
            <v>0</v>
          </cell>
          <cell r="AB222">
            <v>0</v>
          </cell>
          <cell r="AE222">
            <v>0</v>
          </cell>
        </row>
        <row r="223">
          <cell r="M223">
            <v>0</v>
          </cell>
          <cell r="Y223">
            <v>0</v>
          </cell>
          <cell r="AB223">
            <v>0</v>
          </cell>
          <cell r="AE223">
            <v>0</v>
          </cell>
        </row>
        <row r="224">
          <cell r="M224">
            <v>0</v>
          </cell>
          <cell r="Y224">
            <v>0</v>
          </cell>
          <cell r="AB224">
            <v>0</v>
          </cell>
          <cell r="AE224">
            <v>0</v>
          </cell>
        </row>
        <row r="225">
          <cell r="M225">
            <v>0</v>
          </cell>
          <cell r="Y225">
            <v>0</v>
          </cell>
          <cell r="AB225">
            <v>0</v>
          </cell>
          <cell r="AE225">
            <v>0</v>
          </cell>
        </row>
        <row r="226">
          <cell r="M226">
            <v>0</v>
          </cell>
          <cell r="Y226">
            <v>0</v>
          </cell>
          <cell r="AB226">
            <v>0</v>
          </cell>
          <cell r="AE226">
            <v>0</v>
          </cell>
        </row>
        <row r="227">
          <cell r="M227">
            <v>0</v>
          </cell>
          <cell r="Y227">
            <v>7.72</v>
          </cell>
          <cell r="AB227">
            <v>0</v>
          </cell>
          <cell r="AE227">
            <v>0</v>
          </cell>
        </row>
        <row r="228">
          <cell r="M228">
            <v>0</v>
          </cell>
          <cell r="Y228">
            <v>165.82</v>
          </cell>
          <cell r="AB228">
            <v>165.09</v>
          </cell>
          <cell r="AE228">
            <v>159.15</v>
          </cell>
        </row>
        <row r="229">
          <cell r="M229">
            <v>0</v>
          </cell>
          <cell r="Y229">
            <v>0</v>
          </cell>
          <cell r="AB229">
            <v>0</v>
          </cell>
          <cell r="AE229">
            <v>240.5</v>
          </cell>
        </row>
        <row r="230">
          <cell r="M230">
            <v>0</v>
          </cell>
          <cell r="Y230">
            <v>0</v>
          </cell>
          <cell r="AB230">
            <v>0</v>
          </cell>
          <cell r="AE230">
            <v>0</v>
          </cell>
        </row>
        <row r="231">
          <cell r="M231">
            <v>0</v>
          </cell>
          <cell r="Y231">
            <v>0</v>
          </cell>
          <cell r="AB231">
            <v>0</v>
          </cell>
          <cell r="AE231">
            <v>0</v>
          </cell>
        </row>
        <row r="232">
          <cell r="M232">
            <v>0</v>
          </cell>
          <cell r="Y232">
            <v>0</v>
          </cell>
          <cell r="AB232">
            <v>0</v>
          </cell>
          <cell r="AE232">
            <v>0</v>
          </cell>
        </row>
        <row r="233">
          <cell r="M233">
            <v>0</v>
          </cell>
          <cell r="Y233">
            <v>0</v>
          </cell>
          <cell r="AB233">
            <v>0</v>
          </cell>
          <cell r="AE233">
            <v>0</v>
          </cell>
        </row>
        <row r="234">
          <cell r="M234">
            <v>0</v>
          </cell>
          <cell r="Y234">
            <v>0</v>
          </cell>
          <cell r="AB234">
            <v>0</v>
          </cell>
          <cell r="AE234">
            <v>0</v>
          </cell>
        </row>
        <row r="235">
          <cell r="M235">
            <v>-7437</v>
          </cell>
          <cell r="Y235">
            <v>-89604.42</v>
          </cell>
          <cell r="AB235">
            <v>-63777.5</v>
          </cell>
          <cell r="AE235">
            <v>-54376.03</v>
          </cell>
        </row>
        <row r="236">
          <cell r="M236">
            <v>42465.49</v>
          </cell>
          <cell r="Y236">
            <v>0</v>
          </cell>
          <cell r="AB236">
            <v>0</v>
          </cell>
          <cell r="AE236">
            <v>28689.16</v>
          </cell>
        </row>
        <row r="237">
          <cell r="M237">
            <v>0</v>
          </cell>
          <cell r="Y237">
            <v>0</v>
          </cell>
          <cell r="AB237">
            <v>0</v>
          </cell>
          <cell r="AE237">
            <v>0</v>
          </cell>
        </row>
        <row r="238">
          <cell r="M238">
            <v>-0.01</v>
          </cell>
          <cell r="Y238">
            <v>26056.240000000002</v>
          </cell>
          <cell r="AB238">
            <v>8812.0300000000007</v>
          </cell>
          <cell r="AE238">
            <v>-0.01</v>
          </cell>
        </row>
        <row r="239">
          <cell r="M239">
            <v>-0.09</v>
          </cell>
          <cell r="Y239">
            <v>5009.18</v>
          </cell>
          <cell r="AB239">
            <v>982.82</v>
          </cell>
          <cell r="AE239">
            <v>-0.01</v>
          </cell>
        </row>
        <row r="240">
          <cell r="M240">
            <v>-4147.9799999999996</v>
          </cell>
          <cell r="Y240">
            <v>0</v>
          </cell>
          <cell r="AB240">
            <v>0</v>
          </cell>
          <cell r="AE240">
            <v>0</v>
          </cell>
        </row>
        <row r="241">
          <cell r="M241">
            <v>4147.9799999999996</v>
          </cell>
          <cell r="Y241">
            <v>0</v>
          </cell>
          <cell r="AB241">
            <v>0</v>
          </cell>
          <cell r="AE241">
            <v>0</v>
          </cell>
        </row>
        <row r="242">
          <cell r="M242">
            <v>-36286.58</v>
          </cell>
          <cell r="Y242">
            <v>-23340.85</v>
          </cell>
          <cell r="AB242">
            <v>-47963.56</v>
          </cell>
          <cell r="AE242">
            <v>-23498.59</v>
          </cell>
        </row>
        <row r="243">
          <cell r="M243">
            <v>-14086.42</v>
          </cell>
          <cell r="Y243">
            <v>-17267.939999999999</v>
          </cell>
          <cell r="AB243">
            <v>-26194.17</v>
          </cell>
          <cell r="AE243">
            <v>-16650.37</v>
          </cell>
        </row>
        <row r="244">
          <cell r="M244">
            <v>0</v>
          </cell>
          <cell r="Y244">
            <v>0</v>
          </cell>
          <cell r="AB244">
            <v>0</v>
          </cell>
          <cell r="AE244">
            <v>0</v>
          </cell>
        </row>
        <row r="245">
          <cell r="M245">
            <v>0</v>
          </cell>
          <cell r="Y245">
            <v>0</v>
          </cell>
          <cell r="AB245">
            <v>0</v>
          </cell>
          <cell r="AE245">
            <v>0</v>
          </cell>
        </row>
        <row r="246">
          <cell r="M246">
            <v>0</v>
          </cell>
          <cell r="Y246">
            <v>0</v>
          </cell>
          <cell r="AB246">
            <v>0</v>
          </cell>
          <cell r="AE246">
            <v>0</v>
          </cell>
        </row>
        <row r="247">
          <cell r="M247">
            <v>1932.63</v>
          </cell>
          <cell r="Y247">
            <v>2049.7800000000002</v>
          </cell>
          <cell r="AB247">
            <v>2040.82</v>
          </cell>
          <cell r="AE247">
            <v>1967.4</v>
          </cell>
        </row>
        <row r="248">
          <cell r="M248">
            <v>459.97</v>
          </cell>
          <cell r="Y248">
            <v>487.85</v>
          </cell>
          <cell r="AB248">
            <v>485.71</v>
          </cell>
          <cell r="AE248">
            <v>468.24</v>
          </cell>
        </row>
        <row r="249">
          <cell r="M249">
            <v>3589.18</v>
          </cell>
          <cell r="Y249">
            <v>3806.73</v>
          </cell>
          <cell r="AB249">
            <v>3790.09</v>
          </cell>
          <cell r="AE249">
            <v>3653.74</v>
          </cell>
        </row>
        <row r="250">
          <cell r="M250">
            <v>0</v>
          </cell>
          <cell r="Y250">
            <v>2943.19</v>
          </cell>
          <cell r="AB250">
            <v>2930.32</v>
          </cell>
          <cell r="AE250">
            <v>4827.71</v>
          </cell>
        </row>
        <row r="251">
          <cell r="M251">
            <v>0</v>
          </cell>
          <cell r="Y251">
            <v>1260.9100000000001</v>
          </cell>
          <cell r="AB251">
            <v>1255.3900000000001</v>
          </cell>
          <cell r="AE251">
            <v>1210.23</v>
          </cell>
        </row>
        <row r="252">
          <cell r="M252">
            <v>-14888.74</v>
          </cell>
          <cell r="Y252">
            <v>-22450.080000000002</v>
          </cell>
          <cell r="AB252">
            <v>0</v>
          </cell>
          <cell r="AE252">
            <v>-25340.63</v>
          </cell>
        </row>
        <row r="253">
          <cell r="M253">
            <v>0</v>
          </cell>
          <cell r="Y253">
            <v>-0.28999999999999998</v>
          </cell>
          <cell r="AB253">
            <v>0</v>
          </cell>
          <cell r="AE253">
            <v>-2783.31</v>
          </cell>
        </row>
        <row r="254">
          <cell r="M254">
            <v>-53867.75</v>
          </cell>
          <cell r="Y254">
            <v>-67436.02</v>
          </cell>
          <cell r="AB254">
            <v>-71879.59</v>
          </cell>
          <cell r="AE254">
            <v>-55640.53</v>
          </cell>
        </row>
        <row r="255">
          <cell r="M255">
            <v>0</v>
          </cell>
          <cell r="Y255">
            <v>2895.41</v>
          </cell>
          <cell r="AB255">
            <v>1294.75</v>
          </cell>
          <cell r="AE255">
            <v>1248.17</v>
          </cell>
        </row>
        <row r="256">
          <cell r="M256">
            <v>0</v>
          </cell>
          <cell r="Y256">
            <v>-436.7</v>
          </cell>
          <cell r="AB256">
            <v>0</v>
          </cell>
          <cell r="AE256">
            <v>0</v>
          </cell>
        </row>
        <row r="257">
          <cell r="M257">
            <v>0</v>
          </cell>
          <cell r="Y257">
            <v>0.04</v>
          </cell>
          <cell r="AB257">
            <v>0</v>
          </cell>
          <cell r="AE257">
            <v>0</v>
          </cell>
        </row>
        <row r="258">
          <cell r="M258">
            <v>0</v>
          </cell>
          <cell r="Y258">
            <v>2375.3000000000002</v>
          </cell>
          <cell r="AB258">
            <v>1367.06</v>
          </cell>
          <cell r="AE258">
            <v>1317.88</v>
          </cell>
        </row>
        <row r="259">
          <cell r="M259">
            <v>0</v>
          </cell>
          <cell r="Y259">
            <v>3361.42</v>
          </cell>
          <cell r="AB259">
            <v>0</v>
          </cell>
          <cell r="AE259">
            <v>0</v>
          </cell>
        </row>
        <row r="260">
          <cell r="M260">
            <v>0</v>
          </cell>
          <cell r="Y260">
            <v>-524.52</v>
          </cell>
          <cell r="AB260">
            <v>-1789.73</v>
          </cell>
          <cell r="AE260">
            <v>0</v>
          </cell>
        </row>
        <row r="261">
          <cell r="M261">
            <v>0</v>
          </cell>
          <cell r="Y261">
            <v>-227.17</v>
          </cell>
          <cell r="AB261">
            <v>0</v>
          </cell>
          <cell r="AE261">
            <v>0</v>
          </cell>
        </row>
        <row r="262">
          <cell r="M262">
            <v>-156.76</v>
          </cell>
          <cell r="Y262">
            <v>-1164.8599999999999</v>
          </cell>
          <cell r="AB262">
            <v>0</v>
          </cell>
          <cell r="AE262">
            <v>0</v>
          </cell>
        </row>
        <row r="263">
          <cell r="M263">
            <v>-18.22</v>
          </cell>
          <cell r="Y263">
            <v>-0.06</v>
          </cell>
          <cell r="AB263">
            <v>0</v>
          </cell>
          <cell r="AE263">
            <v>0</v>
          </cell>
        </row>
        <row r="264">
          <cell r="M264">
            <v>-387.63</v>
          </cell>
          <cell r="Y264">
            <v>-11.129999999999995</v>
          </cell>
          <cell r="AB264">
            <v>-80.87</v>
          </cell>
          <cell r="AE264">
            <v>683.53</v>
          </cell>
        </row>
        <row r="265">
          <cell r="M265">
            <v>-387.99</v>
          </cell>
          <cell r="Y265">
            <v>-1454.57</v>
          </cell>
          <cell r="AB265">
            <v>0</v>
          </cell>
          <cell r="AE265">
            <v>595.84</v>
          </cell>
        </row>
        <row r="266">
          <cell r="M266">
            <v>0</v>
          </cell>
          <cell r="Y266">
            <v>33.090000000000003</v>
          </cell>
          <cell r="AB266">
            <v>0</v>
          </cell>
          <cell r="AE266">
            <v>0</v>
          </cell>
        </row>
        <row r="267">
          <cell r="M267">
            <v>0</v>
          </cell>
          <cell r="Y267">
            <v>26.65</v>
          </cell>
          <cell r="AB267">
            <v>0</v>
          </cell>
          <cell r="AE267">
            <v>0</v>
          </cell>
        </row>
        <row r="268">
          <cell r="M268">
            <v>0</v>
          </cell>
          <cell r="Y268">
            <v>0</v>
          </cell>
          <cell r="AB268">
            <v>0</v>
          </cell>
          <cell r="AE268">
            <v>0</v>
          </cell>
        </row>
        <row r="269">
          <cell r="M269">
            <v>0</v>
          </cell>
          <cell r="Y269">
            <v>26.65</v>
          </cell>
          <cell r="AB269">
            <v>0</v>
          </cell>
          <cell r="AE269">
            <v>0</v>
          </cell>
        </row>
        <row r="270">
          <cell r="M270">
            <v>0</v>
          </cell>
          <cell r="Y270">
            <v>64.709999999999994</v>
          </cell>
          <cell r="AB270">
            <v>0</v>
          </cell>
          <cell r="AE270">
            <v>0</v>
          </cell>
        </row>
        <row r="271">
          <cell r="M271">
            <v>0</v>
          </cell>
          <cell r="Y271">
            <v>0.12</v>
          </cell>
          <cell r="AB271">
            <v>0</v>
          </cell>
          <cell r="AE271">
            <v>0</v>
          </cell>
        </row>
        <row r="272">
          <cell r="M272">
            <v>0</v>
          </cell>
          <cell r="Y272">
            <v>0</v>
          </cell>
          <cell r="AB272">
            <v>0</v>
          </cell>
          <cell r="AE272">
            <v>-30455</v>
          </cell>
        </row>
        <row r="273">
          <cell r="M273">
            <v>0</v>
          </cell>
          <cell r="Y273">
            <v>0</v>
          </cell>
          <cell r="AB273">
            <v>0</v>
          </cell>
          <cell r="AE273">
            <v>12159</v>
          </cell>
        </row>
        <row r="274">
          <cell r="M274">
            <v>-1815.82</v>
          </cell>
          <cell r="Y274">
            <v>4837.24</v>
          </cell>
          <cell r="AB274">
            <v>0</v>
          </cell>
          <cell r="AE274">
            <v>0</v>
          </cell>
        </row>
        <row r="275">
          <cell r="M275">
            <v>0</v>
          </cell>
          <cell r="Y275">
            <v>-0.02</v>
          </cell>
          <cell r="AB275">
            <v>0</v>
          </cell>
          <cell r="AE275">
            <v>0</v>
          </cell>
        </row>
        <row r="276">
          <cell r="M276">
            <v>0</v>
          </cell>
          <cell r="Y276">
            <v>0</v>
          </cell>
          <cell r="AB276">
            <v>0</v>
          </cell>
          <cell r="AE276">
            <v>-7991</v>
          </cell>
        </row>
        <row r="277">
          <cell r="M277">
            <v>-72290.87</v>
          </cell>
          <cell r="Y277">
            <v>-118821.39</v>
          </cell>
          <cell r="AB277">
            <v>-116496.73</v>
          </cell>
          <cell r="AE277">
            <v>-104423.5</v>
          </cell>
        </row>
        <row r="278">
          <cell r="M278">
            <v>-67052.773754831593</v>
          </cell>
          <cell r="Y278">
            <v>-90753.82607613469</v>
          </cell>
          <cell r="AB278">
            <v>-200606.26900874634</v>
          </cell>
          <cell r="AE278">
            <v>-340494.61997751542</v>
          </cell>
        </row>
        <row r="279">
          <cell r="M279">
            <v>0.37</v>
          </cell>
          <cell r="Y279">
            <v>0.37</v>
          </cell>
          <cell r="AB279">
            <v>0.37</v>
          </cell>
          <cell r="AE279">
            <v>0.37</v>
          </cell>
        </row>
        <row r="280">
          <cell r="M280">
            <v>0</v>
          </cell>
          <cell r="Y280">
            <v>0</v>
          </cell>
          <cell r="AB280">
            <v>0</v>
          </cell>
          <cell r="AE280">
            <v>0</v>
          </cell>
        </row>
        <row r="281">
          <cell r="M281">
            <v>-30</v>
          </cell>
          <cell r="Y281">
            <v>-30</v>
          </cell>
          <cell r="AB281">
            <v>-30</v>
          </cell>
          <cell r="AE281">
            <v>-30</v>
          </cell>
        </row>
        <row r="282">
          <cell r="M282">
            <v>114080</v>
          </cell>
          <cell r="Y282">
            <v>114080</v>
          </cell>
          <cell r="AB282">
            <v>114080</v>
          </cell>
          <cell r="AE282">
            <v>114080</v>
          </cell>
        </row>
        <row r="283">
          <cell r="M283">
            <v>0</v>
          </cell>
          <cell r="Y283">
            <v>0</v>
          </cell>
          <cell r="AB283">
            <v>0</v>
          </cell>
          <cell r="AE283">
            <v>-114080</v>
          </cell>
        </row>
        <row r="284">
          <cell r="M284">
            <v>-27796</v>
          </cell>
          <cell r="Y284">
            <v>-27796</v>
          </cell>
          <cell r="AB284">
            <v>-47796</v>
          </cell>
          <cell r="AE284">
            <v>-47796</v>
          </cell>
        </row>
        <row r="285">
          <cell r="M285">
            <v>-150000</v>
          </cell>
          <cell r="Y285">
            <v>-150000</v>
          </cell>
          <cell r="AB285">
            <v>-130000</v>
          </cell>
          <cell r="AE285">
            <v>-130000</v>
          </cell>
        </row>
        <row r="286">
          <cell r="M286">
            <v>-9900.6</v>
          </cell>
          <cell r="Y286">
            <v>-9900.6</v>
          </cell>
          <cell r="AB286">
            <v>-14143.240000000002</v>
          </cell>
          <cell r="AE286">
            <v>-14143.240000000002</v>
          </cell>
        </row>
        <row r="287">
          <cell r="M287">
            <v>-9544.89</v>
          </cell>
          <cell r="Y287">
            <v>-9544.89</v>
          </cell>
          <cell r="AB287">
            <v>-9544.89</v>
          </cell>
          <cell r="AE287">
            <v>-9544.89</v>
          </cell>
        </row>
        <row r="288">
          <cell r="M288">
            <v>-11.48</v>
          </cell>
          <cell r="Y288">
            <v>-11.48</v>
          </cell>
          <cell r="AB288">
            <v>-11.48</v>
          </cell>
          <cell r="AE288">
            <v>-11.48</v>
          </cell>
        </row>
        <row r="289">
          <cell r="M289">
            <v>-999995</v>
          </cell>
          <cell r="Y289">
            <v>-1599995</v>
          </cell>
          <cell r="AB289">
            <v>-1599995</v>
          </cell>
          <cell r="AE289">
            <v>-1599995</v>
          </cell>
        </row>
        <row r="290">
          <cell r="M290">
            <v>-86797.42</v>
          </cell>
          <cell r="Y290">
            <v>-86797.42</v>
          </cell>
          <cell r="AB290">
            <v>-86797.42</v>
          </cell>
          <cell r="AE290">
            <v>-86797.42</v>
          </cell>
        </row>
        <row r="291">
          <cell r="M291">
            <v>-116976.29</v>
          </cell>
          <cell r="Y291">
            <v>-116976.29</v>
          </cell>
          <cell r="AB291">
            <v>-116976.29</v>
          </cell>
          <cell r="AE291">
            <v>-116976.29</v>
          </cell>
        </row>
        <row r="292">
          <cell r="M292">
            <v>-130348.7</v>
          </cell>
          <cell r="Y292">
            <v>-130348.7</v>
          </cell>
          <cell r="AB292">
            <v>-130348.7</v>
          </cell>
          <cell r="AE292">
            <v>-130348.7</v>
          </cell>
        </row>
        <row r="293">
          <cell r="M293">
            <v>-30000</v>
          </cell>
          <cell r="Y293">
            <v>-30000</v>
          </cell>
          <cell r="AB293">
            <v>-100000</v>
          </cell>
          <cell r="AE293">
            <v>-100000</v>
          </cell>
        </row>
        <row r="294">
          <cell r="M294">
            <v>0</v>
          </cell>
          <cell r="Y294">
            <v>0</v>
          </cell>
          <cell r="AB294">
            <v>-7995.01</v>
          </cell>
          <cell r="AE294">
            <v>-7995.01</v>
          </cell>
        </row>
        <row r="295">
          <cell r="M295">
            <v>-1302117</v>
          </cell>
          <cell r="Y295">
            <v>-1302117</v>
          </cell>
          <cell r="AB295">
            <v>-1302117</v>
          </cell>
          <cell r="AE295">
            <v>-1302117</v>
          </cell>
        </row>
        <row r="296">
          <cell r="M296">
            <v>-2552322.5</v>
          </cell>
          <cell r="Y296">
            <v>-2552322.5</v>
          </cell>
          <cell r="AB296">
            <v>-2602302.5</v>
          </cell>
          <cell r="AE296">
            <v>-2602302.5</v>
          </cell>
        </row>
        <row r="297">
          <cell r="M297">
            <v>0</v>
          </cell>
          <cell r="Y297">
            <v>0</v>
          </cell>
          <cell r="AB297">
            <v>0</v>
          </cell>
          <cell r="AE297">
            <v>3545754</v>
          </cell>
        </row>
        <row r="298">
          <cell r="M298">
            <v>0</v>
          </cell>
          <cell r="Y298">
            <v>0</v>
          </cell>
          <cell r="AB298">
            <v>0</v>
          </cell>
          <cell r="AE298">
            <v>-66697</v>
          </cell>
        </row>
        <row r="299">
          <cell r="M299">
            <v>4758702.75</v>
          </cell>
          <cell r="Y299">
            <v>4761298.0999999996</v>
          </cell>
          <cell r="AB299">
            <v>4761298.0999999996</v>
          </cell>
          <cell r="AE299">
            <v>4804479.37</v>
          </cell>
        </row>
        <row r="300">
          <cell r="M300">
            <v>-8319.7900000000009</v>
          </cell>
          <cell r="Y300">
            <v>-8319.7900000000009</v>
          </cell>
          <cell r="AB300">
            <v>-8319.7900000000009</v>
          </cell>
          <cell r="AE300">
            <v>-8319.7900000000009</v>
          </cell>
        </row>
        <row r="301">
          <cell r="M301">
            <v>0</v>
          </cell>
          <cell r="Y301">
            <v>0</v>
          </cell>
          <cell r="AB301">
            <v>0</v>
          </cell>
          <cell r="AE301">
            <v>0</v>
          </cell>
        </row>
        <row r="302">
          <cell r="M302">
            <v>-37207.279999999999</v>
          </cell>
          <cell r="Y302">
            <v>-39949.460000000006</v>
          </cell>
          <cell r="AB302">
            <v>-39949.460000000006</v>
          </cell>
          <cell r="AE302">
            <v>-146.72999999999999</v>
          </cell>
        </row>
        <row r="303">
          <cell r="M303">
            <v>-493236.45</v>
          </cell>
          <cell r="Y303">
            <v>-1067984.29</v>
          </cell>
          <cell r="AB303">
            <v>-1068055.5900000001</v>
          </cell>
          <cell r="AE303">
            <v>-4521342.21</v>
          </cell>
        </row>
        <row r="304">
          <cell r="M304">
            <v>0</v>
          </cell>
          <cell r="Y304">
            <v>0</v>
          </cell>
          <cell r="AB304">
            <v>0</v>
          </cell>
          <cell r="AE304">
            <v>0</v>
          </cell>
        </row>
        <row r="305">
          <cell r="M305">
            <v>0</v>
          </cell>
          <cell r="Y305">
            <v>-100000</v>
          </cell>
          <cell r="AB305">
            <v>-100000</v>
          </cell>
          <cell r="AE305">
            <v>-100000</v>
          </cell>
        </row>
        <row r="306">
          <cell r="M306">
            <v>0</v>
          </cell>
          <cell r="Y306">
            <v>0</v>
          </cell>
          <cell r="AB306">
            <v>0</v>
          </cell>
          <cell r="AE306">
            <v>0</v>
          </cell>
        </row>
        <row r="307">
          <cell r="M307">
            <v>0</v>
          </cell>
          <cell r="Y307">
            <v>0</v>
          </cell>
          <cell r="AB307">
            <v>0</v>
          </cell>
          <cell r="AE307">
            <v>0</v>
          </cell>
        </row>
        <row r="308">
          <cell r="M308">
            <v>0</v>
          </cell>
          <cell r="Y308">
            <v>5065.8977891654467</v>
          </cell>
          <cell r="AB308">
            <v>7368.38</v>
          </cell>
          <cell r="AE308">
            <v>12222.230477796515</v>
          </cell>
        </row>
        <row r="309">
          <cell r="M309">
            <v>0</v>
          </cell>
          <cell r="Y309">
            <v>0</v>
          </cell>
          <cell r="AB309">
            <v>0</v>
          </cell>
          <cell r="AE309">
            <v>0</v>
          </cell>
        </row>
        <row r="310">
          <cell r="M310">
            <v>0</v>
          </cell>
          <cell r="Y310">
            <v>0</v>
          </cell>
          <cell r="AB310">
            <v>0</v>
          </cell>
          <cell r="AE310">
            <v>0</v>
          </cell>
        </row>
        <row r="311">
          <cell r="M311">
            <v>7497.81</v>
          </cell>
          <cell r="Y311">
            <v>3575.41</v>
          </cell>
          <cell r="AB311">
            <v>12504.87</v>
          </cell>
          <cell r="AE311">
            <v>24266.52</v>
          </cell>
        </row>
        <row r="312">
          <cell r="M312">
            <v>2396.44</v>
          </cell>
          <cell r="Y312">
            <v>5715.53</v>
          </cell>
          <cell r="AB312">
            <v>7371.76</v>
          </cell>
          <cell r="AE312">
            <v>7621.83</v>
          </cell>
        </row>
        <row r="313">
          <cell r="M313">
            <v>4207.91</v>
          </cell>
          <cell r="Y313">
            <v>12992.71</v>
          </cell>
          <cell r="AB313">
            <v>14467.68</v>
          </cell>
          <cell r="AE313">
            <v>17872.95</v>
          </cell>
        </row>
        <row r="314">
          <cell r="M314">
            <v>13043.47</v>
          </cell>
          <cell r="Y314">
            <v>18201.150000000001</v>
          </cell>
          <cell r="AB314">
            <v>18201.150000000001</v>
          </cell>
          <cell r="AE314">
            <v>18201.150000000001</v>
          </cell>
        </row>
        <row r="315">
          <cell r="M315">
            <v>12183.38</v>
          </cell>
          <cell r="Y315">
            <v>82585.850000000006</v>
          </cell>
          <cell r="AB315">
            <v>102519.99</v>
          </cell>
          <cell r="AE315">
            <v>126944.50903878584</v>
          </cell>
        </row>
        <row r="316">
          <cell r="M316">
            <v>8155.59</v>
          </cell>
          <cell r="Y316">
            <v>38139.31</v>
          </cell>
          <cell r="AB316">
            <v>35345.760000000002</v>
          </cell>
          <cell r="AE316">
            <v>30490.15</v>
          </cell>
        </row>
        <row r="317">
          <cell r="M317">
            <v>0</v>
          </cell>
          <cell r="Y317">
            <v>0</v>
          </cell>
          <cell r="AB317">
            <v>147.06</v>
          </cell>
          <cell r="AE317">
            <v>147.06</v>
          </cell>
        </row>
        <row r="318">
          <cell r="M318">
            <v>284.01</v>
          </cell>
          <cell r="Y318">
            <v>489.99</v>
          </cell>
          <cell r="AB318">
            <v>489.99</v>
          </cell>
          <cell r="AE318">
            <v>489.99</v>
          </cell>
        </row>
        <row r="319">
          <cell r="M319">
            <v>0</v>
          </cell>
          <cell r="Y319">
            <v>11.72</v>
          </cell>
          <cell r="AB319">
            <v>101.1</v>
          </cell>
          <cell r="AE319">
            <v>189.35</v>
          </cell>
        </row>
        <row r="320">
          <cell r="M320">
            <v>0</v>
          </cell>
          <cell r="Y320">
            <v>1030.8499999999999</v>
          </cell>
          <cell r="AB320">
            <v>1719.83</v>
          </cell>
          <cell r="AE320">
            <v>3289.98</v>
          </cell>
        </row>
        <row r="321">
          <cell r="M321">
            <v>9558.93</v>
          </cell>
          <cell r="Y321">
            <v>14716.52</v>
          </cell>
          <cell r="AB321">
            <v>25951.81</v>
          </cell>
          <cell r="AE321">
            <v>28951.81</v>
          </cell>
        </row>
        <row r="322">
          <cell r="M322">
            <v>0</v>
          </cell>
          <cell r="Y322">
            <v>39.630000000000003</v>
          </cell>
          <cell r="AB322">
            <v>39.630000000000003</v>
          </cell>
          <cell r="AE322">
            <v>39.630000000000003</v>
          </cell>
        </row>
        <row r="323">
          <cell r="M323">
            <v>4397.13</v>
          </cell>
          <cell r="Y323">
            <v>15475.066383601756</v>
          </cell>
          <cell r="AB323">
            <v>17526.399999999998</v>
          </cell>
          <cell r="AE323">
            <v>18711.64</v>
          </cell>
        </row>
        <row r="324">
          <cell r="M324">
            <v>0</v>
          </cell>
          <cell r="Y324">
            <v>0</v>
          </cell>
          <cell r="AB324">
            <v>756.69</v>
          </cell>
          <cell r="AE324">
            <v>756.69</v>
          </cell>
        </row>
        <row r="325">
          <cell r="M325">
            <v>0</v>
          </cell>
          <cell r="Y325">
            <v>0</v>
          </cell>
          <cell r="AB325">
            <v>0</v>
          </cell>
          <cell r="AE325">
            <v>0</v>
          </cell>
        </row>
        <row r="326">
          <cell r="M326">
            <v>0</v>
          </cell>
          <cell r="Y326">
            <v>0</v>
          </cell>
          <cell r="AB326">
            <v>218.99</v>
          </cell>
          <cell r="AE326">
            <v>218.99</v>
          </cell>
        </row>
        <row r="327">
          <cell r="M327">
            <v>466.88</v>
          </cell>
          <cell r="Y327">
            <v>1232.99</v>
          </cell>
          <cell r="AB327">
            <v>2730.44</v>
          </cell>
          <cell r="AE327">
            <v>2730.44</v>
          </cell>
        </row>
        <row r="328">
          <cell r="M328">
            <v>1850.76</v>
          </cell>
          <cell r="Y328">
            <v>3331.03</v>
          </cell>
          <cell r="AB328">
            <v>4202.8100000000004</v>
          </cell>
          <cell r="AE328">
            <v>6017.92</v>
          </cell>
        </row>
        <row r="329">
          <cell r="M329">
            <v>0</v>
          </cell>
          <cell r="Y329">
            <v>-882.89</v>
          </cell>
          <cell r="AB329">
            <v>-1322.25</v>
          </cell>
          <cell r="AE329">
            <v>-1037.82</v>
          </cell>
        </row>
        <row r="330">
          <cell r="M330">
            <v>0</v>
          </cell>
          <cell r="Y330">
            <v>0</v>
          </cell>
          <cell r="AB330">
            <v>0</v>
          </cell>
          <cell r="AE330">
            <v>0</v>
          </cell>
        </row>
        <row r="331">
          <cell r="M331">
            <v>65446.62</v>
          </cell>
          <cell r="Y331">
            <v>305977.53000000003</v>
          </cell>
          <cell r="AB331">
            <v>278149.53000000003</v>
          </cell>
          <cell r="AE331">
            <v>326340.53000000003</v>
          </cell>
        </row>
        <row r="332">
          <cell r="M332">
            <v>37289.599999999999</v>
          </cell>
          <cell r="Y332">
            <v>57659.19</v>
          </cell>
          <cell r="AB332">
            <v>57659.19</v>
          </cell>
          <cell r="AE332">
            <v>57659.19</v>
          </cell>
        </row>
        <row r="333">
          <cell r="M333">
            <v>0</v>
          </cell>
          <cell r="Y333">
            <v>0</v>
          </cell>
          <cell r="AB333">
            <v>0</v>
          </cell>
          <cell r="AE333">
            <v>0</v>
          </cell>
        </row>
        <row r="334">
          <cell r="M334">
            <v>0</v>
          </cell>
          <cell r="Y334">
            <v>0</v>
          </cell>
          <cell r="AB334">
            <v>0</v>
          </cell>
          <cell r="AE334">
            <v>0</v>
          </cell>
        </row>
        <row r="335">
          <cell r="M335">
            <v>0</v>
          </cell>
          <cell r="Y335">
            <v>0</v>
          </cell>
          <cell r="AB335">
            <v>0</v>
          </cell>
          <cell r="AE335">
            <v>0</v>
          </cell>
        </row>
        <row r="336">
          <cell r="M336">
            <v>5592.26</v>
          </cell>
          <cell r="Y336">
            <v>5592.26</v>
          </cell>
          <cell r="AB336">
            <v>5592.26</v>
          </cell>
          <cell r="AE336">
            <v>5592.26</v>
          </cell>
        </row>
        <row r="337">
          <cell r="M337">
            <v>0</v>
          </cell>
          <cell r="Y337">
            <v>0</v>
          </cell>
          <cell r="AB337">
            <v>0</v>
          </cell>
          <cell r="AE337">
            <v>7000</v>
          </cell>
        </row>
        <row r="338">
          <cell r="M338">
            <v>0</v>
          </cell>
          <cell r="Y338">
            <v>0</v>
          </cell>
          <cell r="AB338">
            <v>0</v>
          </cell>
          <cell r="AE338">
            <v>0</v>
          </cell>
        </row>
        <row r="339">
          <cell r="M339">
            <v>16031.21</v>
          </cell>
          <cell r="Y339">
            <v>56844.453938506587</v>
          </cell>
          <cell r="AB339">
            <v>60367.65</v>
          </cell>
          <cell r="AE339">
            <v>73781.399999999994</v>
          </cell>
        </row>
        <row r="340">
          <cell r="M340">
            <v>115619.94</v>
          </cell>
          <cell r="Y340">
            <v>420038.12</v>
          </cell>
          <cell r="AB340">
            <v>534519.48</v>
          </cell>
          <cell r="AE340">
            <v>616187.29814502527</v>
          </cell>
        </row>
        <row r="341">
          <cell r="M341">
            <v>6165.82</v>
          </cell>
          <cell r="Y341">
            <v>22827.79</v>
          </cell>
          <cell r="AB341">
            <v>29037.41</v>
          </cell>
          <cell r="AE341">
            <v>33483.449999999997</v>
          </cell>
        </row>
        <row r="342">
          <cell r="M342">
            <v>13658.38</v>
          </cell>
          <cell r="Y342">
            <v>56232.57</v>
          </cell>
          <cell r="AB342">
            <v>66271.05</v>
          </cell>
          <cell r="AE342">
            <v>79101.86</v>
          </cell>
        </row>
        <row r="343">
          <cell r="M343">
            <v>5221.57</v>
          </cell>
          <cell r="Y343">
            <v>17788.39</v>
          </cell>
          <cell r="AB343">
            <v>22950.2</v>
          </cell>
          <cell r="AE343">
            <v>27658.18</v>
          </cell>
        </row>
        <row r="344">
          <cell r="M344">
            <v>136.41</v>
          </cell>
          <cell r="Y344">
            <v>515.64</v>
          </cell>
          <cell r="AB344">
            <v>617.67999999999995</v>
          </cell>
          <cell r="AE344">
            <v>716.05</v>
          </cell>
        </row>
        <row r="345">
          <cell r="M345">
            <v>-5848.57</v>
          </cell>
          <cell r="Y345">
            <v>-21910.39</v>
          </cell>
          <cell r="AB345">
            <v>-27547.71</v>
          </cell>
          <cell r="AE345">
            <v>-32714.38</v>
          </cell>
        </row>
        <row r="346">
          <cell r="M346">
            <v>4558.93</v>
          </cell>
          <cell r="Y346">
            <v>17038.05</v>
          </cell>
          <cell r="AB346">
            <v>20114.43</v>
          </cell>
          <cell r="AE346">
            <v>24627.360000000001</v>
          </cell>
        </row>
        <row r="347">
          <cell r="M347">
            <v>0</v>
          </cell>
          <cell r="Y347">
            <v>1476.88</v>
          </cell>
          <cell r="AB347">
            <v>1476.88</v>
          </cell>
          <cell r="AE347">
            <v>1476.88</v>
          </cell>
        </row>
        <row r="348">
          <cell r="M348">
            <v>434.26</v>
          </cell>
          <cell r="Y348">
            <v>2132.41</v>
          </cell>
          <cell r="AB348">
            <v>2506.17</v>
          </cell>
          <cell r="AE348">
            <v>2866.48</v>
          </cell>
        </row>
        <row r="349">
          <cell r="M349">
            <v>0</v>
          </cell>
          <cell r="Y349">
            <v>0</v>
          </cell>
          <cell r="AB349">
            <v>0</v>
          </cell>
          <cell r="AE349">
            <v>0</v>
          </cell>
        </row>
        <row r="350">
          <cell r="M350">
            <v>0</v>
          </cell>
          <cell r="Y350">
            <v>0</v>
          </cell>
          <cell r="AB350">
            <v>0</v>
          </cell>
          <cell r="AE350">
            <v>0</v>
          </cell>
        </row>
        <row r="351">
          <cell r="M351">
            <v>56.32</v>
          </cell>
          <cell r="Y351">
            <v>-2.95</v>
          </cell>
          <cell r="AB351">
            <v>-3.24</v>
          </cell>
          <cell r="AE351">
            <v>-3.24</v>
          </cell>
        </row>
        <row r="352">
          <cell r="M352">
            <v>0</v>
          </cell>
          <cell r="Y352">
            <v>0</v>
          </cell>
          <cell r="AB352">
            <v>0</v>
          </cell>
          <cell r="AE352">
            <v>0</v>
          </cell>
        </row>
        <row r="353">
          <cell r="M353">
            <v>0</v>
          </cell>
          <cell r="Y353">
            <v>0</v>
          </cell>
          <cell r="AB353">
            <v>0</v>
          </cell>
          <cell r="AE353">
            <v>0</v>
          </cell>
        </row>
        <row r="354">
          <cell r="M354">
            <v>0</v>
          </cell>
          <cell r="Y354">
            <v>0</v>
          </cell>
          <cell r="AB354">
            <v>0</v>
          </cell>
          <cell r="AE354">
            <v>1000</v>
          </cell>
        </row>
        <row r="355">
          <cell r="M355">
            <v>0</v>
          </cell>
          <cell r="Y355">
            <v>0</v>
          </cell>
          <cell r="AB355">
            <v>0</v>
          </cell>
          <cell r="AE355">
            <v>0</v>
          </cell>
        </row>
        <row r="356">
          <cell r="M356">
            <v>0</v>
          </cell>
          <cell r="Y356">
            <v>0</v>
          </cell>
          <cell r="AB356">
            <v>0</v>
          </cell>
          <cell r="AE356">
            <v>0</v>
          </cell>
        </row>
        <row r="357">
          <cell r="M357">
            <v>0</v>
          </cell>
          <cell r="Y357">
            <v>0</v>
          </cell>
          <cell r="AB357">
            <v>0</v>
          </cell>
          <cell r="AE357">
            <v>0</v>
          </cell>
        </row>
        <row r="358">
          <cell r="M358">
            <v>1493.23</v>
          </cell>
          <cell r="Y358">
            <v>4921.66</v>
          </cell>
          <cell r="AB358">
            <v>4921.66</v>
          </cell>
          <cell r="AE358">
            <v>5343.25</v>
          </cell>
        </row>
        <row r="359">
          <cell r="M359">
            <v>0</v>
          </cell>
          <cell r="Y359">
            <v>0</v>
          </cell>
          <cell r="AB359">
            <v>1281.1300000000001</v>
          </cell>
          <cell r="AE359">
            <v>2836.67</v>
          </cell>
        </row>
        <row r="360">
          <cell r="M360">
            <v>0</v>
          </cell>
          <cell r="Y360">
            <v>0</v>
          </cell>
          <cell r="AB360">
            <v>709.43</v>
          </cell>
          <cell r="AE360">
            <v>1930.03</v>
          </cell>
        </row>
        <row r="361">
          <cell r="M361">
            <v>0</v>
          </cell>
          <cell r="Y361">
            <v>-22368.7</v>
          </cell>
          <cell r="AB361">
            <v>-56425</v>
          </cell>
          <cell r="AE361">
            <v>-56425</v>
          </cell>
        </row>
        <row r="362">
          <cell r="M362">
            <v>463</v>
          </cell>
          <cell r="Y362">
            <v>463</v>
          </cell>
          <cell r="AB362">
            <v>463</v>
          </cell>
          <cell r="AE362">
            <v>463</v>
          </cell>
        </row>
        <row r="363">
          <cell r="M363">
            <v>735</v>
          </cell>
          <cell r="Y363">
            <v>2920.18</v>
          </cell>
          <cell r="AB363">
            <v>10231.18</v>
          </cell>
          <cell r="AE363">
            <v>10573.51</v>
          </cell>
        </row>
        <row r="364">
          <cell r="M364">
            <v>63</v>
          </cell>
          <cell r="Y364">
            <v>369.91</v>
          </cell>
          <cell r="AB364">
            <v>369.91</v>
          </cell>
          <cell r="AE364">
            <v>369.91</v>
          </cell>
        </row>
        <row r="365">
          <cell r="M365">
            <v>0</v>
          </cell>
          <cell r="Y365">
            <v>1270.78</v>
          </cell>
          <cell r="AB365">
            <v>1270.78</v>
          </cell>
          <cell r="AE365">
            <v>1270.78</v>
          </cell>
        </row>
        <row r="366">
          <cell r="M366">
            <v>1499.57</v>
          </cell>
          <cell r="Y366">
            <v>1499.57</v>
          </cell>
          <cell r="AB366">
            <v>1499.57</v>
          </cell>
          <cell r="AE366">
            <v>1499.57</v>
          </cell>
        </row>
        <row r="367">
          <cell r="M367">
            <v>704.6</v>
          </cell>
          <cell r="Y367">
            <v>704.6</v>
          </cell>
          <cell r="AB367">
            <v>704.6</v>
          </cell>
          <cell r="AE367">
            <v>704.6</v>
          </cell>
        </row>
        <row r="368">
          <cell r="M368">
            <v>390</v>
          </cell>
          <cell r="Y368">
            <v>0</v>
          </cell>
          <cell r="AB368">
            <v>0</v>
          </cell>
          <cell r="AE368">
            <v>0</v>
          </cell>
        </row>
        <row r="369">
          <cell r="M369">
            <v>7218.6</v>
          </cell>
          <cell r="Y369">
            <v>7218.6</v>
          </cell>
          <cell r="AB369">
            <v>8058.6</v>
          </cell>
          <cell r="AE369">
            <v>8058.6</v>
          </cell>
        </row>
        <row r="370">
          <cell r="M370">
            <v>2349.09</v>
          </cell>
          <cell r="Y370">
            <v>2121.09</v>
          </cell>
          <cell r="AB370">
            <v>2121.09</v>
          </cell>
          <cell r="AE370">
            <v>2121.09</v>
          </cell>
        </row>
        <row r="371">
          <cell r="M371">
            <v>1615.69</v>
          </cell>
          <cell r="Y371">
            <v>1615.69</v>
          </cell>
          <cell r="AB371">
            <v>1615.69</v>
          </cell>
          <cell r="AE371">
            <v>1615.69</v>
          </cell>
        </row>
        <row r="372">
          <cell r="M372">
            <v>3451.03</v>
          </cell>
          <cell r="Y372">
            <v>3227.03</v>
          </cell>
          <cell r="AB372">
            <v>3227.03</v>
          </cell>
          <cell r="AE372">
            <v>3227.03</v>
          </cell>
        </row>
        <row r="373">
          <cell r="M373">
            <v>3918.74</v>
          </cell>
          <cell r="Y373">
            <v>9810.23</v>
          </cell>
          <cell r="AB373">
            <v>9810.23</v>
          </cell>
          <cell r="AE373">
            <v>9810.23</v>
          </cell>
        </row>
        <row r="374">
          <cell r="M374">
            <v>6012.29</v>
          </cell>
          <cell r="Y374">
            <v>9341.89</v>
          </cell>
          <cell r="AB374">
            <v>9341.89</v>
          </cell>
          <cell r="AE374">
            <v>9341.89</v>
          </cell>
        </row>
        <row r="375">
          <cell r="M375">
            <v>144.56</v>
          </cell>
          <cell r="Y375">
            <v>4560.87</v>
          </cell>
          <cell r="AB375">
            <v>3389.15</v>
          </cell>
          <cell r="AE375">
            <v>3389.15</v>
          </cell>
        </row>
        <row r="376">
          <cell r="M376">
            <v>174</v>
          </cell>
          <cell r="Y376">
            <v>174</v>
          </cell>
          <cell r="AB376">
            <v>174</v>
          </cell>
          <cell r="AE376">
            <v>174</v>
          </cell>
        </row>
        <row r="377">
          <cell r="M377">
            <v>4392.7</v>
          </cell>
          <cell r="Y377">
            <v>4483.7</v>
          </cell>
          <cell r="AB377">
            <v>4483.7</v>
          </cell>
          <cell r="AE377">
            <v>4483.7</v>
          </cell>
        </row>
        <row r="378">
          <cell r="M378">
            <v>1458.92</v>
          </cell>
          <cell r="Y378">
            <v>6635.37</v>
          </cell>
          <cell r="AB378">
            <v>6635.37</v>
          </cell>
          <cell r="AE378">
            <v>6635.37</v>
          </cell>
        </row>
        <row r="379">
          <cell r="M379">
            <v>8522.67</v>
          </cell>
          <cell r="Y379">
            <v>8522.67</v>
          </cell>
          <cell r="AB379">
            <v>8522.67</v>
          </cell>
          <cell r="AE379">
            <v>8522.67</v>
          </cell>
        </row>
        <row r="380">
          <cell r="M380">
            <v>32477.16</v>
          </cell>
          <cell r="Y380">
            <v>21458.560000000001</v>
          </cell>
          <cell r="AB380">
            <v>21458.560000000001</v>
          </cell>
          <cell r="AE380">
            <v>25478.45</v>
          </cell>
        </row>
        <row r="381">
          <cell r="M381">
            <v>0</v>
          </cell>
          <cell r="Y381">
            <v>1522.79</v>
          </cell>
          <cell r="AB381">
            <v>1522.79</v>
          </cell>
          <cell r="AE381">
            <v>1522.79</v>
          </cell>
        </row>
        <row r="382">
          <cell r="M382">
            <v>0</v>
          </cell>
          <cell r="Y382">
            <v>2797.91</v>
          </cell>
          <cell r="AB382">
            <v>2797.91</v>
          </cell>
          <cell r="AE382">
            <v>2797.91</v>
          </cell>
        </row>
        <row r="383">
          <cell r="M383">
            <v>0</v>
          </cell>
          <cell r="Y383">
            <v>1607.3</v>
          </cell>
          <cell r="AB383">
            <v>1607.3</v>
          </cell>
          <cell r="AE383">
            <v>1607.3</v>
          </cell>
        </row>
        <row r="384">
          <cell r="M384">
            <v>0</v>
          </cell>
          <cell r="Y384">
            <v>280.75</v>
          </cell>
          <cell r="AB384">
            <v>1810.75</v>
          </cell>
          <cell r="AE384">
            <v>1810.75</v>
          </cell>
        </row>
        <row r="385">
          <cell r="M385">
            <v>0</v>
          </cell>
          <cell r="Y385">
            <v>7939.56</v>
          </cell>
          <cell r="AB385">
            <v>6630.88</v>
          </cell>
          <cell r="AE385">
            <v>6630.88</v>
          </cell>
        </row>
        <row r="386">
          <cell r="M386">
            <v>0</v>
          </cell>
          <cell r="Y386">
            <v>2140.2199999999998</v>
          </cell>
          <cell r="AB386">
            <v>2344.2199999999998</v>
          </cell>
          <cell r="AE386">
            <v>2344.2199999999998</v>
          </cell>
        </row>
        <row r="387">
          <cell r="M387">
            <v>0</v>
          </cell>
          <cell r="Y387">
            <v>2672.09</v>
          </cell>
          <cell r="AB387">
            <v>2672.09</v>
          </cell>
          <cell r="AE387">
            <v>2672.09</v>
          </cell>
        </row>
        <row r="388">
          <cell r="M388">
            <v>0</v>
          </cell>
          <cell r="Y388">
            <v>1001</v>
          </cell>
          <cell r="AB388">
            <v>4352.2700000000004</v>
          </cell>
          <cell r="AE388">
            <v>4352.2700000000004</v>
          </cell>
        </row>
        <row r="389">
          <cell r="M389">
            <v>0</v>
          </cell>
          <cell r="Y389">
            <v>2685.56</v>
          </cell>
          <cell r="AB389">
            <v>2685.56</v>
          </cell>
          <cell r="AE389">
            <v>2685.56</v>
          </cell>
        </row>
        <row r="390">
          <cell r="M390">
            <v>0</v>
          </cell>
          <cell r="Y390">
            <v>1782.7</v>
          </cell>
          <cell r="AB390">
            <v>4812.7</v>
          </cell>
          <cell r="AE390">
            <v>19282.43</v>
          </cell>
        </row>
        <row r="391">
          <cell r="M391">
            <v>0</v>
          </cell>
          <cell r="Y391">
            <v>4019.89</v>
          </cell>
          <cell r="AB391">
            <v>4019.89</v>
          </cell>
          <cell r="AE391">
            <v>4019.89</v>
          </cell>
        </row>
        <row r="392">
          <cell r="M392">
            <v>0</v>
          </cell>
          <cell r="Y392">
            <v>2579.98</v>
          </cell>
          <cell r="AB392">
            <v>2579.98</v>
          </cell>
          <cell r="AE392">
            <v>2579.98</v>
          </cell>
        </row>
        <row r="393">
          <cell r="M393">
            <v>0</v>
          </cell>
          <cell r="Y393">
            <v>0</v>
          </cell>
          <cell r="AB393">
            <v>0</v>
          </cell>
          <cell r="AE393">
            <v>0</v>
          </cell>
        </row>
        <row r="394">
          <cell r="M394">
            <v>0</v>
          </cell>
          <cell r="Y394">
            <v>554</v>
          </cell>
          <cell r="AB394">
            <v>554</v>
          </cell>
          <cell r="AE394">
            <v>554</v>
          </cell>
        </row>
        <row r="395">
          <cell r="M395">
            <v>0</v>
          </cell>
          <cell r="Y395">
            <v>943.87</v>
          </cell>
          <cell r="AB395">
            <v>943.87</v>
          </cell>
          <cell r="AE395">
            <v>943.87</v>
          </cell>
        </row>
        <row r="396">
          <cell r="M396">
            <v>0</v>
          </cell>
          <cell r="Y396">
            <v>3</v>
          </cell>
          <cell r="AB396">
            <v>3</v>
          </cell>
          <cell r="AE396">
            <v>3996.95</v>
          </cell>
        </row>
        <row r="397">
          <cell r="M397">
            <v>0</v>
          </cell>
          <cell r="Y397">
            <v>0</v>
          </cell>
          <cell r="AB397">
            <v>4197.55</v>
          </cell>
          <cell r="AE397">
            <v>4372.55</v>
          </cell>
        </row>
        <row r="398">
          <cell r="M398">
            <v>0</v>
          </cell>
          <cell r="Y398">
            <v>0</v>
          </cell>
          <cell r="AB398">
            <v>93</v>
          </cell>
          <cell r="AE398">
            <v>11820.96</v>
          </cell>
        </row>
        <row r="399">
          <cell r="M399">
            <v>0</v>
          </cell>
          <cell r="Y399">
            <v>0</v>
          </cell>
          <cell r="AB399">
            <v>0</v>
          </cell>
          <cell r="AE399">
            <v>0</v>
          </cell>
        </row>
        <row r="400">
          <cell r="M400">
            <v>0</v>
          </cell>
          <cell r="Y400">
            <v>0</v>
          </cell>
          <cell r="AB400">
            <v>0</v>
          </cell>
          <cell r="AE400">
            <v>329.63</v>
          </cell>
        </row>
        <row r="401">
          <cell r="M401">
            <v>0</v>
          </cell>
          <cell r="Y401">
            <v>0</v>
          </cell>
          <cell r="AB401">
            <v>0</v>
          </cell>
          <cell r="AE401">
            <v>5281.88</v>
          </cell>
        </row>
        <row r="402">
          <cell r="M402">
            <v>0</v>
          </cell>
          <cell r="Y402">
            <v>0</v>
          </cell>
          <cell r="AB402">
            <v>0</v>
          </cell>
          <cell r="AE402">
            <v>0</v>
          </cell>
        </row>
        <row r="403">
          <cell r="M403">
            <v>0</v>
          </cell>
          <cell r="Y403">
            <v>0</v>
          </cell>
          <cell r="AB403">
            <v>0</v>
          </cell>
          <cell r="AE403">
            <v>0</v>
          </cell>
        </row>
        <row r="404">
          <cell r="M404">
            <v>0</v>
          </cell>
          <cell r="Y404">
            <v>0</v>
          </cell>
          <cell r="AB404">
            <v>0</v>
          </cell>
          <cell r="AE404">
            <v>0</v>
          </cell>
        </row>
        <row r="405">
          <cell r="M405">
            <v>0</v>
          </cell>
          <cell r="Y405">
            <v>0</v>
          </cell>
          <cell r="AB405">
            <v>0</v>
          </cell>
          <cell r="AE405">
            <v>0</v>
          </cell>
        </row>
        <row r="406">
          <cell r="M406">
            <v>0</v>
          </cell>
          <cell r="Y406">
            <v>0</v>
          </cell>
          <cell r="AB406">
            <v>0</v>
          </cell>
          <cell r="AE406">
            <v>0</v>
          </cell>
        </row>
        <row r="407">
          <cell r="M407">
            <v>0</v>
          </cell>
          <cell r="Y407">
            <v>0</v>
          </cell>
          <cell r="AB407">
            <v>0</v>
          </cell>
          <cell r="AE407">
            <v>0</v>
          </cell>
        </row>
        <row r="408">
          <cell r="M408">
            <v>0</v>
          </cell>
          <cell r="Y408">
            <v>0</v>
          </cell>
          <cell r="AB408">
            <v>0</v>
          </cell>
          <cell r="AE408">
            <v>50435.293985385048</v>
          </cell>
        </row>
        <row r="409">
          <cell r="M409">
            <v>0</v>
          </cell>
          <cell r="Y409">
            <v>642.55329428989739</v>
          </cell>
          <cell r="AB409">
            <v>2401.12</v>
          </cell>
          <cell r="AE409">
            <v>2420.84</v>
          </cell>
        </row>
        <row r="410">
          <cell r="M410">
            <v>0</v>
          </cell>
          <cell r="Y410">
            <v>0</v>
          </cell>
          <cell r="AB410">
            <v>0</v>
          </cell>
          <cell r="AE410">
            <v>0</v>
          </cell>
        </row>
        <row r="411">
          <cell r="M411">
            <v>17167.86</v>
          </cell>
          <cell r="Y411">
            <v>61623.32</v>
          </cell>
          <cell r="AB411">
            <v>72702.039999999994</v>
          </cell>
          <cell r="AE411">
            <v>83382.210000000006</v>
          </cell>
        </row>
        <row r="412">
          <cell r="M412">
            <v>970.46</v>
          </cell>
          <cell r="Y412">
            <v>3727.18</v>
          </cell>
          <cell r="AB412">
            <v>4414.0600000000004</v>
          </cell>
          <cell r="AE412">
            <v>5076.2299999999996</v>
          </cell>
        </row>
        <row r="413">
          <cell r="M413">
            <v>0</v>
          </cell>
          <cell r="Y413">
            <v>3542.82</v>
          </cell>
          <cell r="AB413">
            <v>4169.6400000000003</v>
          </cell>
          <cell r="AE413">
            <v>4773.91</v>
          </cell>
        </row>
        <row r="414">
          <cell r="M414">
            <v>0</v>
          </cell>
          <cell r="Y414">
            <v>5177.2</v>
          </cell>
          <cell r="AB414">
            <v>6099.94</v>
          </cell>
          <cell r="AE414">
            <v>6989.48</v>
          </cell>
        </row>
        <row r="415">
          <cell r="M415">
            <v>0</v>
          </cell>
          <cell r="Y415">
            <v>438.78</v>
          </cell>
          <cell r="AB415">
            <v>538.49</v>
          </cell>
          <cell r="AE415">
            <v>634.61</v>
          </cell>
        </row>
        <row r="416">
          <cell r="M416">
            <v>0</v>
          </cell>
          <cell r="Y416">
            <v>2050.1799999999998</v>
          </cell>
          <cell r="AB416">
            <v>2393.62</v>
          </cell>
          <cell r="AE416">
            <v>2724.7</v>
          </cell>
        </row>
        <row r="417">
          <cell r="M417">
            <v>1980.26</v>
          </cell>
          <cell r="Y417">
            <v>5153.3</v>
          </cell>
          <cell r="AB417">
            <v>6431.36</v>
          </cell>
          <cell r="AE417">
            <v>2118.9</v>
          </cell>
        </row>
        <row r="418">
          <cell r="M418">
            <v>-1107.1199999999999</v>
          </cell>
          <cell r="Y418">
            <v>-6603.45</v>
          </cell>
          <cell r="AB418">
            <v>-7772.25</v>
          </cell>
          <cell r="AE418">
            <v>-8899.01</v>
          </cell>
        </row>
        <row r="419">
          <cell r="M419">
            <v>1079.51</v>
          </cell>
          <cell r="Y419">
            <v>5637.01</v>
          </cell>
          <cell r="AB419">
            <v>6776.95</v>
          </cell>
          <cell r="AE419">
            <v>7875.88</v>
          </cell>
        </row>
        <row r="420">
          <cell r="M420">
            <v>27.61</v>
          </cell>
          <cell r="Y420">
            <v>144.18</v>
          </cell>
          <cell r="AB420">
            <v>173.33</v>
          </cell>
          <cell r="AE420">
            <v>201.44</v>
          </cell>
        </row>
        <row r="421">
          <cell r="M421">
            <v>0</v>
          </cell>
          <cell r="Y421">
            <v>338.12</v>
          </cell>
          <cell r="AB421">
            <v>338.12</v>
          </cell>
          <cell r="AE421">
            <v>337.84</v>
          </cell>
        </row>
        <row r="422">
          <cell r="M422">
            <v>0</v>
          </cell>
          <cell r="Y422">
            <v>-4.26</v>
          </cell>
          <cell r="AB422">
            <v>-4.26</v>
          </cell>
          <cell r="AE422">
            <v>-4.26</v>
          </cell>
        </row>
        <row r="423">
          <cell r="M423">
            <v>0</v>
          </cell>
          <cell r="Y423">
            <v>365.28</v>
          </cell>
          <cell r="AB423">
            <v>364.99</v>
          </cell>
          <cell r="AE423">
            <v>364.99</v>
          </cell>
        </row>
        <row r="424">
          <cell r="M424">
            <v>0</v>
          </cell>
          <cell r="Y424">
            <v>123.12</v>
          </cell>
          <cell r="AB424">
            <v>123.12</v>
          </cell>
          <cell r="AE424">
            <v>123.12</v>
          </cell>
        </row>
        <row r="425">
          <cell r="M425">
            <v>826.2</v>
          </cell>
          <cell r="Y425">
            <v>6799.76</v>
          </cell>
          <cell r="AB425">
            <v>7905.17</v>
          </cell>
          <cell r="AE425">
            <v>9560.98</v>
          </cell>
        </row>
        <row r="426">
          <cell r="M426">
            <v>0</v>
          </cell>
          <cell r="Y426">
            <v>1778.5500000000002</v>
          </cell>
          <cell r="AB426">
            <v>1778.55</v>
          </cell>
          <cell r="AE426">
            <v>1378.55</v>
          </cell>
        </row>
        <row r="427">
          <cell r="M427">
            <v>0</v>
          </cell>
          <cell r="Y427">
            <v>2651.02</v>
          </cell>
          <cell r="AB427">
            <v>2651.02</v>
          </cell>
          <cell r="AE427">
            <v>2651.02</v>
          </cell>
        </row>
        <row r="428">
          <cell r="M428">
            <v>0</v>
          </cell>
          <cell r="Y428">
            <v>0</v>
          </cell>
          <cell r="AB428">
            <v>0</v>
          </cell>
          <cell r="AE428">
            <v>0</v>
          </cell>
        </row>
        <row r="429">
          <cell r="M429">
            <v>0</v>
          </cell>
          <cell r="Y429">
            <v>0</v>
          </cell>
          <cell r="AB429">
            <v>0</v>
          </cell>
          <cell r="AE429">
            <v>0</v>
          </cell>
        </row>
        <row r="430">
          <cell r="M430">
            <v>1840.1</v>
          </cell>
          <cell r="Y430">
            <v>2857.57</v>
          </cell>
          <cell r="AB430">
            <v>3867.75</v>
          </cell>
          <cell r="AE430">
            <v>4143.04</v>
          </cell>
        </row>
        <row r="431">
          <cell r="M431">
            <v>236.1</v>
          </cell>
          <cell r="Y431">
            <v>236.1</v>
          </cell>
          <cell r="AB431">
            <v>236.1</v>
          </cell>
          <cell r="AE431">
            <v>1701.51</v>
          </cell>
        </row>
        <row r="432">
          <cell r="M432">
            <v>290.10000000000002</v>
          </cell>
          <cell r="Y432">
            <v>290.10000000000002</v>
          </cell>
          <cell r="AB432">
            <v>290.10000000000002</v>
          </cell>
          <cell r="AE432">
            <v>290.10000000000002</v>
          </cell>
        </row>
        <row r="433">
          <cell r="M433">
            <v>79.989999999999995</v>
          </cell>
          <cell r="Y433">
            <v>208.79</v>
          </cell>
          <cell r="AB433">
            <v>217.27</v>
          </cell>
          <cell r="AE433">
            <v>266.2</v>
          </cell>
        </row>
        <row r="434">
          <cell r="M434">
            <v>1459.17</v>
          </cell>
          <cell r="Y434">
            <v>2295.1</v>
          </cell>
          <cell r="AB434">
            <v>6604.21</v>
          </cell>
          <cell r="AE434">
            <v>7004.92</v>
          </cell>
        </row>
        <row r="435">
          <cell r="M435">
            <v>1128.17</v>
          </cell>
          <cell r="Y435">
            <v>4197.1753294289902</v>
          </cell>
          <cell r="AB435">
            <v>4992.3999999999996</v>
          </cell>
          <cell r="AE435">
            <v>5945.31</v>
          </cell>
        </row>
        <row r="436">
          <cell r="M436">
            <v>1139.31</v>
          </cell>
          <cell r="Y436">
            <v>3703.43</v>
          </cell>
          <cell r="AB436">
            <v>3261.23</v>
          </cell>
          <cell r="AE436">
            <v>4470.76</v>
          </cell>
        </row>
        <row r="437">
          <cell r="M437">
            <v>0</v>
          </cell>
          <cell r="Y437">
            <v>257.01</v>
          </cell>
          <cell r="AB437">
            <v>598.12</v>
          </cell>
          <cell r="AE437">
            <v>598.12</v>
          </cell>
        </row>
        <row r="438">
          <cell r="M438">
            <v>3572.89</v>
          </cell>
          <cell r="Y438">
            <v>6973.5448901903374</v>
          </cell>
          <cell r="AB438">
            <v>8401.4599999999991</v>
          </cell>
          <cell r="AE438">
            <v>8243.74</v>
          </cell>
        </row>
        <row r="439">
          <cell r="M439">
            <v>747.09</v>
          </cell>
          <cell r="Y439">
            <v>2210.27</v>
          </cell>
          <cell r="AB439">
            <v>2973.4</v>
          </cell>
          <cell r="AE439">
            <v>3856.06</v>
          </cell>
        </row>
        <row r="440">
          <cell r="M440">
            <v>97.62</v>
          </cell>
          <cell r="Y440">
            <v>205.49</v>
          </cell>
          <cell r="AB440">
            <v>205.49</v>
          </cell>
          <cell r="AE440">
            <v>205.49</v>
          </cell>
        </row>
        <row r="441">
          <cell r="M441">
            <v>-56.81</v>
          </cell>
          <cell r="Y441">
            <v>1683.516017569546</v>
          </cell>
          <cell r="AB441">
            <v>3533.83</v>
          </cell>
          <cell r="AE441">
            <v>4766.18</v>
          </cell>
        </row>
        <row r="442">
          <cell r="M442">
            <v>3.99</v>
          </cell>
          <cell r="Y442">
            <v>196.15</v>
          </cell>
          <cell r="AB442">
            <v>196.15</v>
          </cell>
          <cell r="AE442">
            <v>196.15</v>
          </cell>
        </row>
        <row r="443">
          <cell r="M443">
            <v>328.05</v>
          </cell>
          <cell r="Y443">
            <v>364.39</v>
          </cell>
          <cell r="AB443">
            <v>404.39</v>
          </cell>
          <cell r="AE443">
            <v>2038.29</v>
          </cell>
        </row>
        <row r="444">
          <cell r="M444">
            <v>3640.0268801766979</v>
          </cell>
          <cell r="Y444">
            <v>11964.858433382138</v>
          </cell>
          <cell r="AB444">
            <v>14862.28</v>
          </cell>
          <cell r="AE444">
            <v>19993.949381675098</v>
          </cell>
        </row>
        <row r="445">
          <cell r="M445">
            <v>518.80161789066801</v>
          </cell>
          <cell r="Y445">
            <v>2330.02</v>
          </cell>
          <cell r="AB445">
            <v>2703.679008746356</v>
          </cell>
          <cell r="AE445">
            <v>3443.43</v>
          </cell>
        </row>
        <row r="446">
          <cell r="M446">
            <v>7501.58</v>
          </cell>
          <cell r="Y446">
            <v>22146.15</v>
          </cell>
          <cell r="AB446">
            <v>25325.21</v>
          </cell>
          <cell r="AE446">
            <v>29770.63</v>
          </cell>
        </row>
        <row r="447">
          <cell r="M447">
            <v>2006.09</v>
          </cell>
          <cell r="Y447">
            <v>10826.59</v>
          </cell>
          <cell r="AB447">
            <v>10537.05</v>
          </cell>
          <cell r="AE447">
            <v>11822.88</v>
          </cell>
        </row>
        <row r="448">
          <cell r="M448">
            <v>11774.71</v>
          </cell>
          <cell r="Y448">
            <v>36633.440000000002</v>
          </cell>
          <cell r="AB448">
            <v>47278.06</v>
          </cell>
          <cell r="AE448">
            <v>62350.74</v>
          </cell>
        </row>
        <row r="449">
          <cell r="M449">
            <v>321.69</v>
          </cell>
          <cell r="Y449">
            <v>321.69</v>
          </cell>
          <cell r="AB449">
            <v>321.69</v>
          </cell>
          <cell r="AE449">
            <v>15321.69</v>
          </cell>
        </row>
        <row r="450">
          <cell r="M450">
            <v>20336.145256764219</v>
          </cell>
          <cell r="Y450">
            <v>61092.69</v>
          </cell>
          <cell r="AB450">
            <v>66092.69</v>
          </cell>
          <cell r="AE450">
            <v>92570.62</v>
          </cell>
        </row>
        <row r="451">
          <cell r="M451">
            <v>1857.16</v>
          </cell>
          <cell r="Y451">
            <v>6329.61</v>
          </cell>
          <cell r="AB451">
            <v>7970.29</v>
          </cell>
          <cell r="AE451">
            <v>9633.85</v>
          </cell>
        </row>
        <row r="452">
          <cell r="M452">
            <v>434.71</v>
          </cell>
          <cell r="Y452">
            <v>1371.41</v>
          </cell>
          <cell r="AB452">
            <v>1614.79</v>
          </cell>
          <cell r="AE452">
            <v>1896.63</v>
          </cell>
        </row>
        <row r="453">
          <cell r="M453">
            <v>0</v>
          </cell>
          <cell r="Y453">
            <v>36.01</v>
          </cell>
          <cell r="AB453">
            <v>46.16</v>
          </cell>
          <cell r="AE453">
            <v>63.32</v>
          </cell>
        </row>
        <row r="454">
          <cell r="M454">
            <v>391.41</v>
          </cell>
          <cell r="Y454">
            <v>1987.84</v>
          </cell>
          <cell r="AB454">
            <v>2521.77</v>
          </cell>
          <cell r="AE454">
            <v>3060</v>
          </cell>
        </row>
        <row r="455">
          <cell r="M455">
            <v>3126.72</v>
          </cell>
          <cell r="Y455">
            <v>10649.12</v>
          </cell>
          <cell r="AB455">
            <v>12586.36</v>
          </cell>
          <cell r="AE455">
            <v>14534.38</v>
          </cell>
        </row>
        <row r="456">
          <cell r="M456">
            <v>8883.61</v>
          </cell>
          <cell r="Y456">
            <v>31082.09</v>
          </cell>
          <cell r="AB456">
            <v>36631.699999999997</v>
          </cell>
          <cell r="AE456">
            <v>45800.74</v>
          </cell>
        </row>
        <row r="457">
          <cell r="M457">
            <v>1196.28</v>
          </cell>
          <cell r="Y457">
            <v>3848.34</v>
          </cell>
          <cell r="AB457">
            <v>4348.34</v>
          </cell>
          <cell r="AE457">
            <v>7212.68</v>
          </cell>
        </row>
        <row r="458">
          <cell r="M458">
            <v>3347.76</v>
          </cell>
          <cell r="Y458">
            <v>3629.21</v>
          </cell>
          <cell r="AB458">
            <v>4491.79</v>
          </cell>
          <cell r="AE458">
            <v>4491.79</v>
          </cell>
        </row>
        <row r="459">
          <cell r="M459">
            <v>460.58</v>
          </cell>
          <cell r="Y459">
            <v>3775.27</v>
          </cell>
          <cell r="AB459">
            <v>4863.82</v>
          </cell>
          <cell r="AE459">
            <v>4863.82</v>
          </cell>
        </row>
        <row r="460">
          <cell r="M460">
            <v>0</v>
          </cell>
          <cell r="Y460">
            <v>0</v>
          </cell>
          <cell r="AB460">
            <v>0</v>
          </cell>
          <cell r="AE460">
            <v>0</v>
          </cell>
        </row>
        <row r="461">
          <cell r="M461">
            <v>1778.38</v>
          </cell>
          <cell r="Y461">
            <v>4892.8500000000004</v>
          </cell>
          <cell r="AB461">
            <v>6549.09</v>
          </cell>
          <cell r="AE461">
            <v>6799.16</v>
          </cell>
        </row>
        <row r="462">
          <cell r="M462">
            <v>1162.18</v>
          </cell>
          <cell r="Y462">
            <v>1991.74</v>
          </cell>
          <cell r="AB462">
            <v>1991.74</v>
          </cell>
          <cell r="AE462">
            <v>2390.9299999999998</v>
          </cell>
        </row>
        <row r="463">
          <cell r="M463">
            <v>0</v>
          </cell>
          <cell r="Y463">
            <v>18.91</v>
          </cell>
          <cell r="AB463">
            <v>418.08</v>
          </cell>
          <cell r="AE463">
            <v>418.08</v>
          </cell>
        </row>
        <row r="464">
          <cell r="M464">
            <v>0</v>
          </cell>
          <cell r="Y464">
            <v>220.91</v>
          </cell>
          <cell r="AB464">
            <v>220.91</v>
          </cell>
          <cell r="AE464">
            <v>220.91</v>
          </cell>
        </row>
        <row r="465">
          <cell r="M465">
            <v>1486.23</v>
          </cell>
          <cell r="Y465">
            <v>1486.23</v>
          </cell>
          <cell r="AB465">
            <v>1486.23</v>
          </cell>
          <cell r="AE465">
            <v>1879.37</v>
          </cell>
        </row>
        <row r="466">
          <cell r="M466">
            <v>222.11</v>
          </cell>
          <cell r="Y466">
            <v>861.08</v>
          </cell>
          <cell r="AB466">
            <v>861.08</v>
          </cell>
          <cell r="AE466">
            <v>1282.04</v>
          </cell>
        </row>
        <row r="467">
          <cell r="M467">
            <v>0</v>
          </cell>
          <cell r="Y467">
            <v>1801.77</v>
          </cell>
          <cell r="AB467">
            <v>1801.77</v>
          </cell>
          <cell r="AE467">
            <v>1801.77</v>
          </cell>
        </row>
        <row r="468">
          <cell r="M468">
            <v>0</v>
          </cell>
          <cell r="Y468">
            <v>1357</v>
          </cell>
          <cell r="AB468">
            <v>1357</v>
          </cell>
          <cell r="AE468">
            <v>1357</v>
          </cell>
        </row>
        <row r="469">
          <cell r="M469">
            <v>0</v>
          </cell>
          <cell r="Y469">
            <v>-15.23</v>
          </cell>
          <cell r="AB469">
            <v>60.54</v>
          </cell>
          <cell r="AE469">
            <v>189</v>
          </cell>
        </row>
        <row r="470">
          <cell r="M470">
            <v>0</v>
          </cell>
          <cell r="Y470">
            <v>0</v>
          </cell>
          <cell r="AB470">
            <v>0</v>
          </cell>
          <cell r="AE470">
            <v>0</v>
          </cell>
        </row>
        <row r="471">
          <cell r="M471">
            <v>0</v>
          </cell>
          <cell r="Y471">
            <v>0</v>
          </cell>
          <cell r="AB471">
            <v>0</v>
          </cell>
          <cell r="AE471">
            <v>236</v>
          </cell>
        </row>
        <row r="472">
          <cell r="M472">
            <v>0</v>
          </cell>
          <cell r="Y472">
            <v>0</v>
          </cell>
          <cell r="AB472">
            <v>0</v>
          </cell>
          <cell r="AE472">
            <v>0</v>
          </cell>
        </row>
        <row r="473">
          <cell r="M473">
            <v>0</v>
          </cell>
          <cell r="Y473">
            <v>0</v>
          </cell>
          <cell r="AB473">
            <v>0</v>
          </cell>
          <cell r="AE473">
            <v>0</v>
          </cell>
        </row>
        <row r="474">
          <cell r="M474">
            <v>0</v>
          </cell>
          <cell r="Y474">
            <v>0</v>
          </cell>
          <cell r="AB474">
            <v>0</v>
          </cell>
          <cell r="AE474">
            <v>0</v>
          </cell>
        </row>
        <row r="475">
          <cell r="M475">
            <v>17693.939999999999</v>
          </cell>
          <cell r="Y475">
            <v>66442.63</v>
          </cell>
          <cell r="AB475">
            <v>103942.92</v>
          </cell>
          <cell r="AE475">
            <v>115035.11</v>
          </cell>
        </row>
        <row r="476">
          <cell r="M476">
            <v>983.06</v>
          </cell>
          <cell r="Y476">
            <v>3736.24</v>
          </cell>
          <cell r="AB476">
            <v>5680.85</v>
          </cell>
          <cell r="AE476">
            <v>6332.34</v>
          </cell>
        </row>
        <row r="477">
          <cell r="M477">
            <v>1290.42</v>
          </cell>
          <cell r="Y477">
            <v>4047.06</v>
          </cell>
          <cell r="AB477">
            <v>4736.5600000000004</v>
          </cell>
          <cell r="AE477">
            <v>5401.26</v>
          </cell>
        </row>
        <row r="478">
          <cell r="M478">
            <v>2629.46</v>
          </cell>
          <cell r="Y478">
            <v>8733.11</v>
          </cell>
          <cell r="AB478">
            <v>10299.870000000001</v>
          </cell>
          <cell r="AE478">
            <v>11810.27</v>
          </cell>
        </row>
        <row r="479">
          <cell r="M479">
            <v>0</v>
          </cell>
          <cell r="Y479">
            <v>221.5</v>
          </cell>
          <cell r="AB479">
            <v>221.5</v>
          </cell>
          <cell r="AE479">
            <v>221.5</v>
          </cell>
        </row>
        <row r="480">
          <cell r="M480">
            <v>81.84</v>
          </cell>
          <cell r="Y480">
            <v>256.67</v>
          </cell>
          <cell r="AB480">
            <v>300.39999999999998</v>
          </cell>
          <cell r="AE480">
            <v>342.56</v>
          </cell>
        </row>
        <row r="481">
          <cell r="M481">
            <v>689.68</v>
          </cell>
          <cell r="Y481">
            <v>2162.9899999999998</v>
          </cell>
          <cell r="AB481">
            <v>2531.5</v>
          </cell>
          <cell r="AE481">
            <v>2886.76</v>
          </cell>
        </row>
        <row r="482">
          <cell r="M482">
            <v>228.15</v>
          </cell>
          <cell r="Y482">
            <v>715.08</v>
          </cell>
          <cell r="AB482">
            <v>836.95</v>
          </cell>
          <cell r="AE482">
            <v>954.43</v>
          </cell>
        </row>
        <row r="483">
          <cell r="M483">
            <v>-1600.42</v>
          </cell>
          <cell r="Y483">
            <v>-5240.34</v>
          </cell>
          <cell r="AB483">
            <v>-6095.44</v>
          </cell>
          <cell r="AE483">
            <v>-6919.78</v>
          </cell>
        </row>
        <row r="484">
          <cell r="M484">
            <v>0</v>
          </cell>
          <cell r="Y484">
            <v>0</v>
          </cell>
          <cell r="AB484">
            <v>26742</v>
          </cell>
          <cell r="AE484">
            <v>26742</v>
          </cell>
        </row>
        <row r="485">
          <cell r="M485">
            <v>1421.71</v>
          </cell>
          <cell r="Y485">
            <v>4261.83</v>
          </cell>
          <cell r="AB485">
            <v>4913.2299999999996</v>
          </cell>
          <cell r="AE485">
            <v>5452.43</v>
          </cell>
        </row>
        <row r="486">
          <cell r="M486">
            <v>0</v>
          </cell>
          <cell r="Y486">
            <v>-0.01</v>
          </cell>
          <cell r="AB486">
            <v>-0.01</v>
          </cell>
          <cell r="AE486">
            <v>-0.01</v>
          </cell>
        </row>
        <row r="487">
          <cell r="M487">
            <v>8.86</v>
          </cell>
          <cell r="Y487">
            <v>18.260000000000002</v>
          </cell>
          <cell r="AB487">
            <v>26.78</v>
          </cell>
          <cell r="AE487">
            <v>30.97</v>
          </cell>
        </row>
        <row r="488">
          <cell r="M488">
            <v>0</v>
          </cell>
          <cell r="Y488">
            <v>426.1</v>
          </cell>
          <cell r="AB488">
            <v>426.1</v>
          </cell>
          <cell r="AE488">
            <v>426.1</v>
          </cell>
        </row>
        <row r="489">
          <cell r="M489">
            <v>1997.6399999999999</v>
          </cell>
          <cell r="Y489">
            <v>22477.84</v>
          </cell>
          <cell r="AB489">
            <v>23973.27</v>
          </cell>
          <cell r="AE489">
            <v>23186</v>
          </cell>
        </row>
        <row r="490">
          <cell r="M490">
            <v>0</v>
          </cell>
          <cell r="Y490">
            <v>361.89</v>
          </cell>
          <cell r="AB490">
            <v>139.47</v>
          </cell>
          <cell r="AE490">
            <v>139.47</v>
          </cell>
        </row>
        <row r="491">
          <cell r="M491">
            <v>0</v>
          </cell>
          <cell r="Y491">
            <v>5.81</v>
          </cell>
          <cell r="AB491">
            <v>24.32</v>
          </cell>
          <cell r="AE491">
            <v>48.09</v>
          </cell>
        </row>
        <row r="492">
          <cell r="M492">
            <v>0</v>
          </cell>
          <cell r="Y492">
            <v>32.24</v>
          </cell>
          <cell r="AB492">
            <v>32.24</v>
          </cell>
          <cell r="AE492">
            <v>48.43</v>
          </cell>
        </row>
        <row r="493">
          <cell r="M493">
            <v>15.9</v>
          </cell>
          <cell r="Y493">
            <v>14.67</v>
          </cell>
          <cell r="AB493">
            <v>15.65</v>
          </cell>
          <cell r="AE493">
            <v>27.23</v>
          </cell>
        </row>
        <row r="494">
          <cell r="M494">
            <v>0</v>
          </cell>
          <cell r="Y494">
            <v>26742</v>
          </cell>
          <cell r="AB494">
            <v>34056</v>
          </cell>
          <cell r="AE494">
            <v>0</v>
          </cell>
        </row>
        <row r="495">
          <cell r="M495">
            <v>0</v>
          </cell>
          <cell r="Y495">
            <v>0</v>
          </cell>
          <cell r="AB495">
            <v>0</v>
          </cell>
          <cell r="AE495">
            <v>0</v>
          </cell>
        </row>
        <row r="496">
          <cell r="M496">
            <v>0</v>
          </cell>
          <cell r="Y496">
            <v>0</v>
          </cell>
          <cell r="AB496">
            <v>0</v>
          </cell>
          <cell r="AE496">
            <v>485.02</v>
          </cell>
        </row>
        <row r="497">
          <cell r="M497">
            <v>0</v>
          </cell>
          <cell r="Y497">
            <v>0</v>
          </cell>
          <cell r="AB497">
            <v>0</v>
          </cell>
          <cell r="AE497">
            <v>1197.3018549747048</v>
          </cell>
        </row>
        <row r="498">
          <cell r="M498">
            <v>0</v>
          </cell>
          <cell r="Y498">
            <v>0</v>
          </cell>
          <cell r="AB498">
            <v>1960</v>
          </cell>
          <cell r="AE498">
            <v>0</v>
          </cell>
        </row>
        <row r="499">
          <cell r="M499">
            <v>0</v>
          </cell>
          <cell r="Y499">
            <v>0</v>
          </cell>
          <cell r="AB499">
            <v>0</v>
          </cell>
          <cell r="AE499">
            <v>6710</v>
          </cell>
        </row>
        <row r="500">
          <cell r="M500">
            <v>0</v>
          </cell>
          <cell r="Y500">
            <v>0</v>
          </cell>
          <cell r="AB500">
            <v>0</v>
          </cell>
          <cell r="AE500">
            <v>1124.2270938729623</v>
          </cell>
        </row>
        <row r="501">
          <cell r="M501">
            <v>0</v>
          </cell>
          <cell r="Y501">
            <v>-2715</v>
          </cell>
          <cell r="AB501">
            <v>0</v>
          </cell>
          <cell r="AE501">
            <v>0</v>
          </cell>
        </row>
        <row r="502">
          <cell r="M502">
            <v>0</v>
          </cell>
          <cell r="Y502">
            <v>0</v>
          </cell>
          <cell r="AB502">
            <v>0</v>
          </cell>
          <cell r="AE502">
            <v>0</v>
          </cell>
        </row>
        <row r="503">
          <cell r="M503">
            <v>0</v>
          </cell>
          <cell r="Y503">
            <v>0</v>
          </cell>
          <cell r="AB503">
            <v>0</v>
          </cell>
          <cell r="AE503">
            <v>0</v>
          </cell>
        </row>
        <row r="504">
          <cell r="M504">
            <v>0</v>
          </cell>
          <cell r="Y504">
            <v>0</v>
          </cell>
          <cell r="AB504">
            <v>0</v>
          </cell>
          <cell r="AE504">
            <v>0</v>
          </cell>
        </row>
        <row r="505">
          <cell r="M505">
            <v>0</v>
          </cell>
          <cell r="Y505">
            <v>0</v>
          </cell>
          <cell r="AB505">
            <v>0</v>
          </cell>
          <cell r="AE505">
            <v>0</v>
          </cell>
        </row>
        <row r="506">
          <cell r="M506">
            <v>0</v>
          </cell>
          <cell r="Y506">
            <v>0</v>
          </cell>
          <cell r="AB506">
            <v>0</v>
          </cell>
          <cell r="AE506">
            <v>0</v>
          </cell>
        </row>
        <row r="507">
          <cell r="M507">
            <v>0</v>
          </cell>
          <cell r="Y507">
            <v>0</v>
          </cell>
          <cell r="AB507">
            <v>0</v>
          </cell>
          <cell r="AE507">
            <v>0</v>
          </cell>
        </row>
        <row r="508">
          <cell r="M508">
            <v>0</v>
          </cell>
          <cell r="Y508">
            <v>0</v>
          </cell>
          <cell r="AB508">
            <v>0</v>
          </cell>
          <cell r="AE508">
            <v>0</v>
          </cell>
        </row>
        <row r="509">
          <cell r="M509">
            <v>0</v>
          </cell>
          <cell r="Y509">
            <v>0</v>
          </cell>
          <cell r="AB509">
            <v>0</v>
          </cell>
          <cell r="AE509">
            <v>0</v>
          </cell>
        </row>
        <row r="510">
          <cell r="M510">
            <v>0</v>
          </cell>
          <cell r="Y510">
            <v>0</v>
          </cell>
          <cell r="AB510">
            <v>0</v>
          </cell>
          <cell r="AE510">
            <v>0</v>
          </cell>
        </row>
        <row r="511">
          <cell r="M511">
            <v>0</v>
          </cell>
          <cell r="Y511">
            <v>0</v>
          </cell>
          <cell r="AB511">
            <v>0</v>
          </cell>
          <cell r="AE511">
            <v>0</v>
          </cell>
        </row>
        <row r="512">
          <cell r="M512">
            <v>0</v>
          </cell>
          <cell r="Y512">
            <v>0</v>
          </cell>
          <cell r="AB512">
            <v>0</v>
          </cell>
          <cell r="AE512">
            <v>0</v>
          </cell>
        </row>
        <row r="513">
          <cell r="M513">
            <v>0</v>
          </cell>
          <cell r="Y513">
            <v>0</v>
          </cell>
          <cell r="AB513">
            <v>0</v>
          </cell>
          <cell r="AE513">
            <v>0</v>
          </cell>
        </row>
        <row r="514">
          <cell r="M514">
            <v>0</v>
          </cell>
          <cell r="Y514">
            <v>0</v>
          </cell>
          <cell r="AB514">
            <v>0</v>
          </cell>
          <cell r="AE514">
            <v>0</v>
          </cell>
        </row>
        <row r="515">
          <cell r="M515">
            <v>0</v>
          </cell>
          <cell r="Y515">
            <v>0</v>
          </cell>
          <cell r="AB515">
            <v>0</v>
          </cell>
          <cell r="AE515">
            <v>0</v>
          </cell>
        </row>
        <row r="516">
          <cell r="M516">
            <v>0</v>
          </cell>
          <cell r="Y516">
            <v>0</v>
          </cell>
          <cell r="AB516">
            <v>0</v>
          </cell>
          <cell r="AE516">
            <v>0</v>
          </cell>
        </row>
        <row r="517">
          <cell r="M517">
            <v>0</v>
          </cell>
          <cell r="Y517">
            <v>0</v>
          </cell>
          <cell r="AB517">
            <v>0</v>
          </cell>
          <cell r="AE517">
            <v>0</v>
          </cell>
        </row>
        <row r="518">
          <cell r="M518">
            <v>0</v>
          </cell>
          <cell r="Y518">
            <v>0</v>
          </cell>
          <cell r="AB518">
            <v>0</v>
          </cell>
          <cell r="AE518">
            <v>0</v>
          </cell>
        </row>
        <row r="519">
          <cell r="M519">
            <v>0</v>
          </cell>
          <cell r="Y519">
            <v>0</v>
          </cell>
          <cell r="AB519">
            <v>0</v>
          </cell>
          <cell r="AE519">
            <v>0</v>
          </cell>
        </row>
        <row r="520">
          <cell r="M520">
            <v>0</v>
          </cell>
          <cell r="Y520">
            <v>0</v>
          </cell>
          <cell r="AB520">
            <v>0</v>
          </cell>
          <cell r="AE520">
            <v>0</v>
          </cell>
        </row>
        <row r="521">
          <cell r="M521">
            <v>0</v>
          </cell>
          <cell r="Y521">
            <v>0</v>
          </cell>
          <cell r="AB521">
            <v>0</v>
          </cell>
          <cell r="AE521">
            <v>0</v>
          </cell>
        </row>
        <row r="522">
          <cell r="M522">
            <v>0</v>
          </cell>
          <cell r="Y522">
            <v>0</v>
          </cell>
          <cell r="AB522">
            <v>0</v>
          </cell>
          <cell r="AE52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9">
          <cell r="A9">
            <v>900001</v>
          </cell>
        </row>
        <row r="10">
          <cell r="A10">
            <v>900001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84</v>
          </cell>
        </row>
        <row r="18">
          <cell r="A18">
            <v>810000</v>
          </cell>
        </row>
        <row r="19">
          <cell r="A19">
            <v>810001</v>
          </cell>
        </row>
        <row r="20">
          <cell r="A20">
            <v>810002</v>
          </cell>
        </row>
        <row r="21">
          <cell r="A21">
            <v>840000</v>
          </cell>
        </row>
        <row r="22">
          <cell r="A22">
            <v>840001</v>
          </cell>
        </row>
        <row r="23">
          <cell r="A23">
            <v>840002</v>
          </cell>
        </row>
        <row r="24">
          <cell r="A24">
            <v>840003</v>
          </cell>
        </row>
        <row r="25">
          <cell r="A25">
            <v>840004</v>
          </cell>
        </row>
        <row r="26">
          <cell r="A26">
            <v>840005</v>
          </cell>
        </row>
        <row r="27">
          <cell r="A27">
            <v>840006</v>
          </cell>
        </row>
        <row r="28">
          <cell r="A28">
            <v>840007</v>
          </cell>
        </row>
        <row r="29">
          <cell r="A29">
            <v>840008</v>
          </cell>
        </row>
        <row r="30">
          <cell r="A30">
            <v>840009</v>
          </cell>
        </row>
        <row r="31">
          <cell r="A31">
            <v>840010</v>
          </cell>
        </row>
        <row r="32">
          <cell r="A32">
            <v>840011</v>
          </cell>
        </row>
        <row r="33">
          <cell r="A33">
            <v>840012</v>
          </cell>
        </row>
        <row r="34">
          <cell r="A34">
            <v>840013</v>
          </cell>
        </row>
        <row r="35">
          <cell r="A35">
            <v>840014</v>
          </cell>
        </row>
        <row r="36">
          <cell r="A36">
            <v>840015</v>
          </cell>
        </row>
        <row r="37">
          <cell r="A37">
            <v>840016</v>
          </cell>
        </row>
        <row r="38">
          <cell r="A38">
            <v>840017</v>
          </cell>
        </row>
        <row r="39">
          <cell r="A39">
            <v>840018</v>
          </cell>
        </row>
        <row r="40">
          <cell r="A40">
            <v>840019</v>
          </cell>
        </row>
        <row r="41">
          <cell r="A41">
            <v>840020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870000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880000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890001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eral ledger"/>
      <sheetName val="Pivot table"/>
      <sheetName val="Actual Monthly I &amp; E"/>
      <sheetName val="Actual Balance Sheet"/>
      <sheetName val="Actual Cash Flow"/>
      <sheetName val="forcast"/>
    </sheetNames>
    <sheetDataSet>
      <sheetData sheetId="0" refreshError="1"/>
      <sheetData sheetId="1" refreshError="1">
        <row r="3">
          <cell r="E3">
            <v>100000</v>
          </cell>
          <cell r="R3">
            <v>6608.06</v>
          </cell>
          <cell r="S3">
            <v>44152.1</v>
          </cell>
        </row>
        <row r="5">
          <cell r="R5">
            <v>-7227.03</v>
          </cell>
          <cell r="S5">
            <v>-6698.8</v>
          </cell>
        </row>
        <row r="6">
          <cell r="R6">
            <v>238.45</v>
          </cell>
          <cell r="S6">
            <v>251.64</v>
          </cell>
        </row>
        <row r="7">
          <cell r="R7">
            <v>7.0000000000000007E-2</v>
          </cell>
        </row>
        <row r="8">
          <cell r="R8">
            <v>0.02</v>
          </cell>
        </row>
        <row r="9">
          <cell r="R9">
            <v>25270.06</v>
          </cell>
          <cell r="S9">
            <v>2863.81</v>
          </cell>
        </row>
        <row r="10">
          <cell r="R10">
            <v>1195536.81</v>
          </cell>
          <cell r="S10">
            <v>1115746.42</v>
          </cell>
        </row>
        <row r="11">
          <cell r="R11">
            <v>375643.97</v>
          </cell>
          <cell r="S11">
            <v>375946.22</v>
          </cell>
        </row>
        <row r="12">
          <cell r="R12">
            <v>3558.04</v>
          </cell>
          <cell r="S12">
            <v>3487.44</v>
          </cell>
        </row>
        <row r="13">
          <cell r="R13">
            <v>3608.87</v>
          </cell>
          <cell r="S13">
            <v>3537.26</v>
          </cell>
        </row>
        <row r="14">
          <cell r="R14">
            <v>1687.49</v>
          </cell>
          <cell r="S14">
            <v>1654</v>
          </cell>
        </row>
        <row r="15">
          <cell r="R15">
            <v>1676.93</v>
          </cell>
          <cell r="S15">
            <v>1643.66</v>
          </cell>
        </row>
        <row r="16">
          <cell r="R16">
            <v>1836.53</v>
          </cell>
          <cell r="S16">
            <v>1800.08</v>
          </cell>
        </row>
        <row r="17">
          <cell r="S17">
            <v>1886.85</v>
          </cell>
        </row>
        <row r="18">
          <cell r="S18">
            <v>1754.06</v>
          </cell>
        </row>
        <row r="19">
          <cell r="R19">
            <v>430.76</v>
          </cell>
          <cell r="S19">
            <v>422.21</v>
          </cell>
        </row>
        <row r="20">
          <cell r="R20">
            <v>50144.320000000007</v>
          </cell>
          <cell r="S20">
            <v>0</v>
          </cell>
        </row>
        <row r="21">
          <cell r="R21">
            <v>8812.74</v>
          </cell>
          <cell r="S21">
            <v>4150.1099999999997</v>
          </cell>
        </row>
        <row r="22">
          <cell r="S22">
            <v>-455.77</v>
          </cell>
        </row>
        <row r="23">
          <cell r="R23">
            <v>0</v>
          </cell>
          <cell r="S23">
            <v>-2666.46</v>
          </cell>
        </row>
        <row r="24">
          <cell r="R24">
            <v>-222.79</v>
          </cell>
          <cell r="S24">
            <v>-218.37</v>
          </cell>
        </row>
        <row r="25">
          <cell r="R25">
            <v>0</v>
          </cell>
        </row>
        <row r="26">
          <cell r="R26">
            <v>-2.42</v>
          </cell>
        </row>
        <row r="27">
          <cell r="S27">
            <v>-232.68</v>
          </cell>
        </row>
        <row r="28">
          <cell r="S28">
            <v>-162.13</v>
          </cell>
        </row>
        <row r="29">
          <cell r="S29">
            <v>-55.94</v>
          </cell>
        </row>
        <row r="30">
          <cell r="R30">
            <v>0</v>
          </cell>
          <cell r="S30">
            <v>-721.65</v>
          </cell>
        </row>
        <row r="31">
          <cell r="R31">
            <v>2.59</v>
          </cell>
        </row>
        <row r="32">
          <cell r="R32">
            <v>-0.13</v>
          </cell>
        </row>
        <row r="33">
          <cell r="R33">
            <v>3.91</v>
          </cell>
        </row>
        <row r="34">
          <cell r="R34">
            <v>-123.01</v>
          </cell>
        </row>
        <row r="35">
          <cell r="S35">
            <v>-19.63</v>
          </cell>
        </row>
        <row r="36">
          <cell r="S36">
            <v>-10</v>
          </cell>
        </row>
        <row r="37">
          <cell r="R37">
            <v>0</v>
          </cell>
        </row>
        <row r="38">
          <cell r="R38">
            <v>0</v>
          </cell>
        </row>
        <row r="39">
          <cell r="R39">
            <v>-10</v>
          </cell>
        </row>
        <row r="40">
          <cell r="R40">
            <v>0</v>
          </cell>
        </row>
        <row r="41">
          <cell r="R41">
            <v>3021.25</v>
          </cell>
          <cell r="S41">
            <v>3312.58</v>
          </cell>
        </row>
        <row r="42">
          <cell r="R42">
            <v>0</v>
          </cell>
        </row>
        <row r="43">
          <cell r="R43">
            <v>8566.6</v>
          </cell>
          <cell r="S43">
            <v>8312.5499999999993</v>
          </cell>
        </row>
        <row r="44">
          <cell r="R44">
            <v>0</v>
          </cell>
        </row>
        <row r="45">
          <cell r="R45">
            <v>0</v>
          </cell>
        </row>
        <row r="46">
          <cell r="R46">
            <v>-856.99</v>
          </cell>
        </row>
        <row r="47">
          <cell r="R47">
            <v>-7786.71</v>
          </cell>
          <cell r="S47">
            <v>-19612.34633312223</v>
          </cell>
        </row>
        <row r="48">
          <cell r="R48">
            <v>0</v>
          </cell>
        </row>
        <row r="49">
          <cell r="R49">
            <v>5547.08</v>
          </cell>
          <cell r="S49">
            <v>8502.7999999999993</v>
          </cell>
        </row>
        <row r="50">
          <cell r="R50">
            <v>1172.52</v>
          </cell>
          <cell r="S50">
            <v>3125.75</v>
          </cell>
        </row>
        <row r="51">
          <cell r="R51">
            <v>-15994.18</v>
          </cell>
          <cell r="S51">
            <v>-13095.63</v>
          </cell>
        </row>
        <row r="52">
          <cell r="R52">
            <v>-6702.78</v>
          </cell>
          <cell r="S52">
            <v>-6089.09</v>
          </cell>
        </row>
        <row r="53">
          <cell r="R53">
            <v>-8858.7099999999991</v>
          </cell>
          <cell r="S53">
            <v>-4420.7299999999996</v>
          </cell>
        </row>
        <row r="54">
          <cell r="R54">
            <v>-517.77</v>
          </cell>
          <cell r="S54">
            <v>-817.82</v>
          </cell>
        </row>
        <row r="55">
          <cell r="R55">
            <v>-4012.49</v>
          </cell>
          <cell r="S55">
            <v>-1254.5899999999999</v>
          </cell>
        </row>
        <row r="56">
          <cell r="R56">
            <v>-1129.01</v>
          </cell>
        </row>
        <row r="57">
          <cell r="R57">
            <v>-112.64</v>
          </cell>
          <cell r="S57">
            <v>-352.75</v>
          </cell>
        </row>
        <row r="58">
          <cell r="R58">
            <v>-9682.75</v>
          </cell>
          <cell r="S58">
            <v>-4702.7700000000004</v>
          </cell>
        </row>
        <row r="59">
          <cell r="R59">
            <v>-11761.25</v>
          </cell>
          <cell r="S59">
            <v>-15031.4</v>
          </cell>
        </row>
        <row r="60">
          <cell r="R60">
            <v>2754.57</v>
          </cell>
          <cell r="S60">
            <v>3126.35</v>
          </cell>
        </row>
        <row r="61">
          <cell r="R61">
            <v>484.6</v>
          </cell>
          <cell r="S61">
            <v>949.97</v>
          </cell>
        </row>
        <row r="62">
          <cell r="R62">
            <v>-3450.57</v>
          </cell>
          <cell r="S62">
            <v>-3398.99</v>
          </cell>
        </row>
        <row r="63">
          <cell r="R63">
            <v>-3364.85</v>
          </cell>
          <cell r="S63">
            <v>-3743.51</v>
          </cell>
        </row>
        <row r="64">
          <cell r="R64">
            <v>-1650.23</v>
          </cell>
          <cell r="S64">
            <v>-1628.46</v>
          </cell>
        </row>
        <row r="65">
          <cell r="R65">
            <v>-1467.37</v>
          </cell>
          <cell r="S65">
            <v>-1279.92</v>
          </cell>
        </row>
        <row r="66">
          <cell r="R66">
            <v>-1491.92</v>
          </cell>
          <cell r="S66">
            <v>-1631.62</v>
          </cell>
        </row>
        <row r="67">
          <cell r="R67">
            <v>-2591.64</v>
          </cell>
          <cell r="S67">
            <v>-2808.53</v>
          </cell>
        </row>
        <row r="68">
          <cell r="R68">
            <v>-1197.29</v>
          </cell>
          <cell r="S68">
            <v>-1244.46</v>
          </cell>
        </row>
        <row r="69">
          <cell r="R69">
            <v>-202.89</v>
          </cell>
          <cell r="S69">
            <v>-212.58</v>
          </cell>
        </row>
        <row r="70">
          <cell r="R70">
            <v>-4751.88</v>
          </cell>
          <cell r="S70">
            <v>-38</v>
          </cell>
        </row>
        <row r="71">
          <cell r="R71">
            <v>-1160.24</v>
          </cell>
          <cell r="S71">
            <v>-2075.79</v>
          </cell>
        </row>
        <row r="72">
          <cell r="S72">
            <v>-1641.12</v>
          </cell>
        </row>
        <row r="73">
          <cell r="S73">
            <v>-1513.83</v>
          </cell>
        </row>
        <row r="74">
          <cell r="R74">
            <v>-2485</v>
          </cell>
          <cell r="S74">
            <v>-4321</v>
          </cell>
        </row>
        <row r="75">
          <cell r="R75">
            <v>4009.71</v>
          </cell>
          <cell r="S75">
            <v>5089.28</v>
          </cell>
        </row>
        <row r="76">
          <cell r="R76">
            <v>5871.91</v>
          </cell>
          <cell r="S76">
            <v>5871.91</v>
          </cell>
        </row>
        <row r="77">
          <cell r="S77">
            <v>2109.64</v>
          </cell>
        </row>
        <row r="78">
          <cell r="R78">
            <v>2143.7399999999998</v>
          </cell>
          <cell r="S78">
            <v>2143.7399999999998</v>
          </cell>
        </row>
        <row r="79">
          <cell r="R79">
            <v>8951.99</v>
          </cell>
          <cell r="S79">
            <v>12316.06</v>
          </cell>
        </row>
        <row r="80">
          <cell r="R80">
            <v>14290.96</v>
          </cell>
          <cell r="S80">
            <v>19556.12</v>
          </cell>
        </row>
        <row r="81">
          <cell r="R81">
            <v>20276.009999999998</v>
          </cell>
          <cell r="S81">
            <v>20276.009999999998</v>
          </cell>
        </row>
        <row r="82">
          <cell r="R82">
            <v>-1999981</v>
          </cell>
          <cell r="S82">
            <v>-1999981</v>
          </cell>
        </row>
        <row r="83">
          <cell r="R83">
            <v>51145.94</v>
          </cell>
          <cell r="S83">
            <v>60294.77</v>
          </cell>
        </row>
        <row r="84">
          <cell r="R84">
            <v>-2292.79</v>
          </cell>
          <cell r="S84">
            <v>-2824.77</v>
          </cell>
        </row>
        <row r="85">
          <cell r="R85">
            <v>3022.25</v>
          </cell>
          <cell r="S85">
            <v>3596.24</v>
          </cell>
        </row>
        <row r="86">
          <cell r="R86">
            <v>5805.17</v>
          </cell>
          <cell r="S86">
            <v>6838.31</v>
          </cell>
        </row>
        <row r="87">
          <cell r="R87">
            <v>1867.85</v>
          </cell>
          <cell r="S87">
            <v>2215.54</v>
          </cell>
        </row>
        <row r="88">
          <cell r="R88">
            <v>2251.7399999999998</v>
          </cell>
          <cell r="S88">
            <v>2779.5</v>
          </cell>
        </row>
        <row r="89">
          <cell r="R89">
            <v>41.06</v>
          </cell>
          <cell r="S89">
            <v>41.06</v>
          </cell>
        </row>
        <row r="90">
          <cell r="S90">
            <v>4.22</v>
          </cell>
        </row>
        <row r="91">
          <cell r="R91">
            <v>1926.4</v>
          </cell>
          <cell r="S91">
            <v>2006.44</v>
          </cell>
        </row>
        <row r="92">
          <cell r="R92">
            <v>137.62</v>
          </cell>
          <cell r="S92">
            <v>137.62</v>
          </cell>
        </row>
        <row r="93">
          <cell r="R93">
            <v>1046.3599999999999</v>
          </cell>
          <cell r="S93">
            <v>1310.5999999999999</v>
          </cell>
        </row>
        <row r="94">
          <cell r="R94">
            <v>101.75</v>
          </cell>
          <cell r="S94">
            <v>126.94</v>
          </cell>
        </row>
        <row r="95">
          <cell r="R95">
            <v>1468.92</v>
          </cell>
          <cell r="S95">
            <v>1468.92</v>
          </cell>
        </row>
        <row r="96">
          <cell r="S96">
            <v>54.54</v>
          </cell>
        </row>
        <row r="97">
          <cell r="R97">
            <v>30.19</v>
          </cell>
          <cell r="S97">
            <v>42.59</v>
          </cell>
        </row>
        <row r="98">
          <cell r="R98">
            <v>541.36</v>
          </cell>
          <cell r="S98">
            <v>730.77</v>
          </cell>
        </row>
        <row r="99">
          <cell r="R99">
            <v>9349.4</v>
          </cell>
          <cell r="S99">
            <v>10926.71</v>
          </cell>
        </row>
        <row r="100">
          <cell r="R100">
            <v>4663.55</v>
          </cell>
          <cell r="S100">
            <v>5397.88</v>
          </cell>
        </row>
        <row r="101">
          <cell r="R101">
            <v>1946.69</v>
          </cell>
          <cell r="S101">
            <v>2456.0300000000002</v>
          </cell>
        </row>
        <row r="102">
          <cell r="R102">
            <v>45.07</v>
          </cell>
          <cell r="S102">
            <v>64.34</v>
          </cell>
        </row>
        <row r="103">
          <cell r="R103">
            <v>1478.88</v>
          </cell>
          <cell r="S103">
            <v>3051.99</v>
          </cell>
        </row>
        <row r="104">
          <cell r="R104">
            <v>-82.11</v>
          </cell>
          <cell r="S104">
            <v>-82.11</v>
          </cell>
        </row>
        <row r="105">
          <cell r="R105">
            <v>439.17</v>
          </cell>
          <cell r="S105">
            <v>655.48</v>
          </cell>
        </row>
        <row r="106">
          <cell r="S106">
            <v>995</v>
          </cell>
        </row>
        <row r="107">
          <cell r="R107">
            <v>45645.81</v>
          </cell>
          <cell r="S107">
            <v>48375.861515727251</v>
          </cell>
        </row>
        <row r="108">
          <cell r="R108">
            <v>1339.4</v>
          </cell>
          <cell r="S108">
            <v>1769.51</v>
          </cell>
        </row>
        <row r="109">
          <cell r="R109">
            <v>150.44999999999999</v>
          </cell>
          <cell r="S109">
            <v>155.79</v>
          </cell>
        </row>
        <row r="110">
          <cell r="R110">
            <v>29.44</v>
          </cell>
          <cell r="S110">
            <v>29.44</v>
          </cell>
        </row>
        <row r="111">
          <cell r="R111">
            <v>288.83999999999997</v>
          </cell>
          <cell r="S111">
            <v>288.83999999999997</v>
          </cell>
        </row>
        <row r="112">
          <cell r="S112">
            <v>228.5</v>
          </cell>
        </row>
        <row r="113">
          <cell r="R113">
            <v>762</v>
          </cell>
          <cell r="S113">
            <v>968</v>
          </cell>
        </row>
        <row r="114">
          <cell r="R114">
            <v>357.63</v>
          </cell>
          <cell r="S114">
            <v>539.44000000000005</v>
          </cell>
        </row>
        <row r="115">
          <cell r="R115">
            <v>54.82</v>
          </cell>
          <cell r="S115">
            <v>54.82</v>
          </cell>
        </row>
        <row r="116">
          <cell r="R116">
            <v>19112.21</v>
          </cell>
          <cell r="S116">
            <v>23774.84</v>
          </cell>
        </row>
        <row r="117">
          <cell r="R117">
            <v>3296.32</v>
          </cell>
          <cell r="S117">
            <v>4426.16</v>
          </cell>
        </row>
        <row r="118">
          <cell r="R118">
            <v>1328.32</v>
          </cell>
          <cell r="S118">
            <v>1328.32</v>
          </cell>
        </row>
        <row r="119">
          <cell r="R119">
            <v>638.49</v>
          </cell>
          <cell r="S119">
            <v>638.49</v>
          </cell>
        </row>
        <row r="120">
          <cell r="R120">
            <v>2142.12</v>
          </cell>
          <cell r="S120">
            <v>2855.11</v>
          </cell>
        </row>
        <row r="121">
          <cell r="S121">
            <v>3050.75</v>
          </cell>
        </row>
        <row r="122">
          <cell r="R122">
            <v>910.74</v>
          </cell>
          <cell r="S122">
            <v>1136.4100000000001</v>
          </cell>
        </row>
        <row r="123">
          <cell r="R123">
            <v>-22.99</v>
          </cell>
          <cell r="S123">
            <v>-22.99</v>
          </cell>
        </row>
        <row r="124">
          <cell r="R124">
            <v>55.36</v>
          </cell>
          <cell r="S124">
            <v>68.66</v>
          </cell>
        </row>
        <row r="125">
          <cell r="R125">
            <v>22.99</v>
          </cell>
          <cell r="S125">
            <v>22.99</v>
          </cell>
        </row>
        <row r="126">
          <cell r="R126">
            <v>118235.73</v>
          </cell>
          <cell r="S126">
            <v>147857.22</v>
          </cell>
        </row>
        <row r="127">
          <cell r="R127">
            <v>-2891.04</v>
          </cell>
          <cell r="S127">
            <v>-4230.51</v>
          </cell>
        </row>
        <row r="128">
          <cell r="R128">
            <v>7003.38</v>
          </cell>
          <cell r="S128">
            <v>8839.35</v>
          </cell>
        </row>
        <row r="129">
          <cell r="R129">
            <v>13684.78</v>
          </cell>
          <cell r="S129">
            <v>16491.2</v>
          </cell>
        </row>
        <row r="130">
          <cell r="R130">
            <v>5262.11</v>
          </cell>
          <cell r="S130">
            <v>6760.74</v>
          </cell>
        </row>
        <row r="131">
          <cell r="R131">
            <v>2776.07</v>
          </cell>
          <cell r="S131">
            <v>4056.42</v>
          </cell>
        </row>
        <row r="132">
          <cell r="R132">
            <v>114.97</v>
          </cell>
          <cell r="S132">
            <v>114.97</v>
          </cell>
        </row>
        <row r="133">
          <cell r="S133">
            <v>59.11</v>
          </cell>
        </row>
        <row r="134">
          <cell r="R134">
            <v>453.16</v>
          </cell>
          <cell r="S134">
            <v>453.16</v>
          </cell>
        </row>
        <row r="135">
          <cell r="S135">
            <v>26.24</v>
          </cell>
        </row>
        <row r="136">
          <cell r="R136">
            <v>6880.65</v>
          </cell>
          <cell r="S136">
            <v>9632.39</v>
          </cell>
        </row>
        <row r="137">
          <cell r="R137">
            <v>465.85</v>
          </cell>
          <cell r="S137">
            <v>1323.71</v>
          </cell>
        </row>
        <row r="138">
          <cell r="R138">
            <v>168.44</v>
          </cell>
          <cell r="S138">
            <v>172.29</v>
          </cell>
        </row>
        <row r="139">
          <cell r="R139">
            <v>316.02999999999997</v>
          </cell>
          <cell r="S139">
            <v>4716.03</v>
          </cell>
        </row>
        <row r="140">
          <cell r="R140">
            <v>1886.04</v>
          </cell>
          <cell r="S140">
            <v>1886.04</v>
          </cell>
        </row>
        <row r="141">
          <cell r="R141">
            <v>3.08</v>
          </cell>
          <cell r="S141">
            <v>3.08</v>
          </cell>
        </row>
        <row r="142">
          <cell r="R142">
            <v>5.0999999999999996</v>
          </cell>
          <cell r="S142">
            <v>5.0999999999999996</v>
          </cell>
        </row>
        <row r="143">
          <cell r="R143">
            <v>97.42</v>
          </cell>
          <cell r="S143">
            <v>97.42</v>
          </cell>
        </row>
        <row r="144">
          <cell r="R144">
            <v>14.42</v>
          </cell>
          <cell r="S144">
            <v>14.42</v>
          </cell>
        </row>
        <row r="145">
          <cell r="R145">
            <v>27154.149999999998</v>
          </cell>
          <cell r="S145">
            <v>43114.41</v>
          </cell>
        </row>
        <row r="146">
          <cell r="R146">
            <v>1723</v>
          </cell>
          <cell r="S146">
            <v>3353</v>
          </cell>
        </row>
        <row r="147">
          <cell r="R147">
            <v>387.68</v>
          </cell>
          <cell r="S147">
            <v>281.67</v>
          </cell>
        </row>
        <row r="148">
          <cell r="R148">
            <v>3823.85</v>
          </cell>
          <cell r="S148">
            <v>4758.1099999999997</v>
          </cell>
        </row>
        <row r="149">
          <cell r="R149">
            <v>3067.87</v>
          </cell>
          <cell r="S149">
            <v>3787.68</v>
          </cell>
        </row>
        <row r="150">
          <cell r="R150">
            <v>1078.8</v>
          </cell>
          <cell r="S150">
            <v>1807.96</v>
          </cell>
        </row>
        <row r="151">
          <cell r="R151">
            <v>12.64</v>
          </cell>
          <cell r="S151">
            <v>1213.7</v>
          </cell>
        </row>
        <row r="152">
          <cell r="S152">
            <v>1195.05</v>
          </cell>
        </row>
        <row r="153">
          <cell r="R153">
            <v>36.99</v>
          </cell>
          <cell r="S153">
            <v>36.99</v>
          </cell>
        </row>
        <row r="154">
          <cell r="S154">
            <v>27.64</v>
          </cell>
        </row>
        <row r="155">
          <cell r="S155">
            <v>31.14</v>
          </cell>
        </row>
        <row r="156">
          <cell r="S156">
            <v>51.18</v>
          </cell>
        </row>
        <row r="157">
          <cell r="S157">
            <v>1654.66</v>
          </cell>
        </row>
        <row r="158">
          <cell r="R158">
            <v>986.35</v>
          </cell>
          <cell r="S158">
            <v>986.35</v>
          </cell>
        </row>
        <row r="159">
          <cell r="R159">
            <v>54.9</v>
          </cell>
          <cell r="S159">
            <v>72.37</v>
          </cell>
        </row>
        <row r="160">
          <cell r="R160">
            <v>15.92</v>
          </cell>
          <cell r="S160">
            <v>15.92</v>
          </cell>
        </row>
        <row r="161">
          <cell r="R161">
            <v>1130.05</v>
          </cell>
          <cell r="S161">
            <v>1217.77</v>
          </cell>
        </row>
        <row r="162">
          <cell r="R162">
            <v>740.2</v>
          </cell>
          <cell r="S162">
            <v>838.55</v>
          </cell>
        </row>
        <row r="163">
          <cell r="R163">
            <v>-217.81</v>
          </cell>
          <cell r="S163">
            <v>830.12</v>
          </cell>
        </row>
        <row r="164">
          <cell r="R164">
            <v>11</v>
          </cell>
          <cell r="S164">
            <v>11</v>
          </cell>
        </row>
        <row r="165">
          <cell r="R165">
            <v>-2902.19</v>
          </cell>
          <cell r="S165">
            <v>-2949.92</v>
          </cell>
        </row>
        <row r="166">
          <cell r="R166">
            <v>-5600.3</v>
          </cell>
          <cell r="S166">
            <v>-6266.93</v>
          </cell>
        </row>
        <row r="167">
          <cell r="R167">
            <v>-7.08</v>
          </cell>
          <cell r="S167">
            <v>-5.62</v>
          </cell>
        </row>
        <row r="168">
          <cell r="R168">
            <v>-373.45</v>
          </cell>
          <cell r="S168">
            <v>-675.7</v>
          </cell>
        </row>
        <row r="169">
          <cell r="S169">
            <v>2322.1448173949757</v>
          </cell>
        </row>
        <row r="170">
          <cell r="S170">
            <v>183.67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"/>
      <sheetName val="שטרי הון"/>
      <sheetName val="השקעה בפיננסים מותאם"/>
      <sheetName val="השקעה בפיננסים נומינלי"/>
      <sheetName val="גיליון4"/>
      <sheetName val="גיליון5"/>
      <sheetName val="גיליון6"/>
      <sheetName val="גיליון7"/>
      <sheetName val="גיליון8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</sheetNames>
    <sheetDataSet>
      <sheetData sheetId="0" refreshError="1">
        <row r="1">
          <cell r="A1" t="str">
            <v>מבטח שמיר ניירות ערך בע"מ</v>
          </cell>
        </row>
        <row r="4">
          <cell r="A4" t="str">
            <v xml:space="preserve">הרכבת דוחות כספיים </v>
          </cell>
        </row>
        <row r="6">
          <cell r="A6" t="str">
            <v>ליום 31 בדצמבר  2005</v>
          </cell>
        </row>
        <row r="8">
          <cell r="C8" t="str">
            <v>לדוח המאוחד</v>
          </cell>
          <cell r="G8" t="str">
            <v>לצורך מס הכנסה</v>
          </cell>
        </row>
        <row r="9">
          <cell r="C9" t="str">
            <v>נומינלי</v>
          </cell>
          <cell r="E9" t="str">
            <v>מתואם</v>
          </cell>
          <cell r="G9" t="str">
            <v>נומינלי</v>
          </cell>
          <cell r="I9" t="str">
            <v>מתואם</v>
          </cell>
        </row>
        <row r="10">
          <cell r="C10" t="str">
            <v>שקלים חדשים</v>
          </cell>
        </row>
        <row r="11">
          <cell r="A11" t="str">
            <v>מאזן</v>
          </cell>
          <cell r="C11" t="str">
            <v>מדד 12/03</v>
          </cell>
          <cell r="E11">
            <v>99.4</v>
          </cell>
          <cell r="I11">
            <v>99.4</v>
          </cell>
        </row>
        <row r="13">
          <cell r="A13" t="str">
            <v>מזומנים ושווי מזומנים</v>
          </cell>
          <cell r="C13">
            <v>627</v>
          </cell>
          <cell r="E13">
            <v>627</v>
          </cell>
          <cell r="G13">
            <v>627</v>
          </cell>
          <cell r="I13">
            <v>627</v>
          </cell>
        </row>
        <row r="15">
          <cell r="A15" t="str">
            <v>צדדים קשורים</v>
          </cell>
          <cell r="E15">
            <v>0</v>
          </cell>
          <cell r="G15">
            <v>0</v>
          </cell>
          <cell r="I15">
            <v>0</v>
          </cell>
        </row>
        <row r="17">
          <cell r="A17" t="str">
            <v>שטר הון אחזקות</v>
          </cell>
          <cell r="C17">
            <v>-23175473</v>
          </cell>
          <cell r="E17">
            <v>-23175473</v>
          </cell>
          <cell r="G17">
            <v>-23175473</v>
          </cell>
          <cell r="I17">
            <v>-23175473</v>
          </cell>
        </row>
        <row r="19">
          <cell r="A19" t="str">
            <v>השקעות</v>
          </cell>
        </row>
        <row r="20">
          <cell r="A20" t="str">
            <v>השקעה במבטח פיננסים</v>
          </cell>
          <cell r="C20">
            <v>-2452571.532225966</v>
          </cell>
          <cell r="E20">
            <v>-2492582.8097133199</v>
          </cell>
          <cell r="G20">
            <v>32779020</v>
          </cell>
          <cell r="I20">
            <v>44629327</v>
          </cell>
        </row>
        <row r="22">
          <cell r="C22">
            <v>-25627417.532225966</v>
          </cell>
          <cell r="E22">
            <v>-25667428.809713319</v>
          </cell>
          <cell r="G22">
            <v>9604174</v>
          </cell>
          <cell r="I22">
            <v>21454481</v>
          </cell>
        </row>
        <row r="25">
          <cell r="A25" t="str">
            <v>אשראי לזמן קצר</v>
          </cell>
        </row>
        <row r="27">
          <cell r="A27" t="str">
            <v>הון עצמי</v>
          </cell>
        </row>
        <row r="28">
          <cell r="A28" t="str">
            <v>תקבולים ע"ח הון - אחזקות</v>
          </cell>
        </row>
        <row r="29">
          <cell r="A29" t="str">
            <v>הון מניות</v>
          </cell>
          <cell r="C29">
            <v>2701000</v>
          </cell>
          <cell r="E29">
            <v>5365398</v>
          </cell>
          <cell r="G29">
            <v>2701000</v>
          </cell>
          <cell r="I29">
            <v>5365398</v>
          </cell>
        </row>
        <row r="30">
          <cell r="A30" t="str">
            <v xml:space="preserve">פרמיה </v>
          </cell>
          <cell r="C30">
            <v>6296116</v>
          </cell>
          <cell r="E30">
            <v>12562388</v>
          </cell>
          <cell r="G30">
            <v>6296116</v>
          </cell>
          <cell r="I30">
            <v>12562388</v>
          </cell>
        </row>
        <row r="31">
          <cell r="A31" t="str">
            <v>קרן הון מכירת משנ"ס</v>
          </cell>
          <cell r="C31">
            <v>-23552079</v>
          </cell>
          <cell r="E31">
            <v>-25889556</v>
          </cell>
        </row>
        <row r="32">
          <cell r="A32" t="str">
            <v>י.פ. שחיקת שטרי הון</v>
          </cell>
          <cell r="E32">
            <v>2998351</v>
          </cell>
          <cell r="I32">
            <v>2998351</v>
          </cell>
        </row>
        <row r="33">
          <cell r="A33" t="str">
            <v>תנועה בקרן שחיקת שטר הון</v>
          </cell>
        </row>
        <row r="34">
          <cell r="A34" t="str">
            <v>עודפים ש.ק</v>
          </cell>
          <cell r="C34">
            <v>-11470741</v>
          </cell>
          <cell r="E34">
            <v>-20973169</v>
          </cell>
          <cell r="G34">
            <v>611243</v>
          </cell>
          <cell r="I34">
            <v>532529</v>
          </cell>
        </row>
        <row r="35">
          <cell r="A35" t="str">
            <v>רווח/(הפסד) השנה</v>
          </cell>
          <cell r="C35">
            <v>398286.46777403384</v>
          </cell>
          <cell r="E35">
            <v>269159.19028668106</v>
          </cell>
          <cell r="G35">
            <v>-4185</v>
          </cell>
          <cell r="I35">
            <v>-4185</v>
          </cell>
        </row>
        <row r="36">
          <cell r="A36" t="str">
            <v xml:space="preserve">דיבידנד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</row>
        <row r="37">
          <cell r="C37">
            <v>-25627417.532225966</v>
          </cell>
          <cell r="E37">
            <v>-25667428.809713319</v>
          </cell>
          <cell r="G37">
            <v>9604174</v>
          </cell>
          <cell r="I37">
            <v>21454481</v>
          </cell>
        </row>
        <row r="40">
          <cell r="C40">
            <v>-25627417.532225966</v>
          </cell>
          <cell r="E40">
            <v>-25667428.809713319</v>
          </cell>
          <cell r="G40">
            <v>9604174</v>
          </cell>
          <cell r="I40">
            <v>21454481</v>
          </cell>
        </row>
        <row r="42">
          <cell r="C42">
            <v>0</v>
          </cell>
          <cell r="E42">
            <v>0</v>
          </cell>
          <cell r="G42">
            <v>0</v>
          </cell>
          <cell r="I42">
            <v>0</v>
          </cell>
        </row>
        <row r="45">
          <cell r="A45" t="str">
            <v>רווח והפסד</v>
          </cell>
        </row>
        <row r="47">
          <cell r="A47" t="str">
            <v>הכנסות</v>
          </cell>
        </row>
        <row r="48">
          <cell r="A48" t="str">
            <v>דיבידנד</v>
          </cell>
          <cell r="E48">
            <v>0</v>
          </cell>
        </row>
        <row r="49">
          <cell r="A49" t="str">
            <v>רווח ממימוש אופציות</v>
          </cell>
        </row>
        <row r="50">
          <cell r="A50" t="str">
            <v>רווחי אקוויטי</v>
          </cell>
          <cell r="C50">
            <v>402428.46777403384</v>
          </cell>
          <cell r="E50">
            <v>273417.19028668012</v>
          </cell>
          <cell r="G50">
            <v>0</v>
          </cell>
          <cell r="I50">
            <v>0</v>
          </cell>
        </row>
        <row r="51">
          <cell r="C51">
            <v>402428.46777403384</v>
          </cell>
          <cell r="E51">
            <v>273417.19028668012</v>
          </cell>
          <cell r="G51">
            <v>0</v>
          </cell>
          <cell r="I51">
            <v>0</v>
          </cell>
        </row>
        <row r="52">
          <cell r="A52" t="str">
            <v>(הוצאות)</v>
          </cell>
        </row>
        <row r="53">
          <cell r="A53" t="str">
            <v>אגרות</v>
          </cell>
          <cell r="C53">
            <v>-935</v>
          </cell>
          <cell r="E53">
            <v>-935</v>
          </cell>
          <cell r="G53">
            <v>-935</v>
          </cell>
          <cell r="I53">
            <v>-935</v>
          </cell>
        </row>
        <row r="54">
          <cell r="A54" t="str">
            <v xml:space="preserve">הפרש איזון </v>
          </cell>
          <cell r="C54">
            <v>42</v>
          </cell>
          <cell r="G54">
            <v>-1</v>
          </cell>
        </row>
        <row r="55">
          <cell r="A55" t="str">
            <v>מימון, נטו</v>
          </cell>
          <cell r="C55">
            <v>-3249</v>
          </cell>
          <cell r="E55">
            <v>-3322.9999999990687</v>
          </cell>
          <cell r="G55">
            <v>-3249</v>
          </cell>
          <cell r="I55">
            <v>-3250</v>
          </cell>
        </row>
        <row r="57">
          <cell r="C57">
            <v>-4142</v>
          </cell>
          <cell r="E57">
            <v>-4257.9999999990687</v>
          </cell>
          <cell r="G57">
            <v>-4185</v>
          </cell>
          <cell r="I57">
            <v>-4185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W"/>
      <sheetName val="biolab budget"/>
      <sheetName val="Biolab new building blocks"/>
    </sheetNames>
    <sheetDataSet>
      <sheetData sheetId="0"/>
      <sheetData sheetId="1">
        <row r="1">
          <cell r="A1" t="str">
            <v>ID</v>
          </cell>
          <cell r="B1" t="str">
            <v>Task</v>
          </cell>
          <cell r="C1" t="str">
            <v xml:space="preserve">Technician </v>
          </cell>
          <cell r="D1" t="str">
            <v xml:space="preserve">Biologist \ Agronom </v>
          </cell>
          <cell r="E1" t="str">
            <v xml:space="preserve">Senior \ Researcher </v>
          </cell>
          <cell r="F1" t="str">
            <v>Hourly employees</v>
          </cell>
          <cell r="G1" t="str">
            <v>Outsourcing</v>
          </cell>
          <cell r="H1" t="str">
            <v>Sequencing&amp;Primers</v>
          </cell>
          <cell r="I1" t="str">
            <v>Synthetic genes</v>
          </cell>
          <cell r="J1" t="str">
            <v>Disposale plasticware</v>
          </cell>
          <cell r="K1" t="str">
            <v>Protein, DNA and RNA purification</v>
          </cell>
          <cell r="L1" t="str">
            <v>Lab Enzymes and antibodies</v>
          </cell>
        </row>
        <row r="2">
          <cell r="A2">
            <v>4</v>
          </cell>
          <cell r="B2" t="str">
            <v>3 cycles at yad mordechai- R&amp;D support,  running and sample handling,  selective culturing, data production analysis and integration Calculated as 6 sampling dates -1/month from April to September + 40 samples for 16S NGS</v>
          </cell>
          <cell r="C2">
            <v>4.4130718954248409E-2</v>
          </cell>
          <cell r="D2">
            <v>0.14438398692810483</v>
          </cell>
          <cell r="E2">
            <v>3.2260565210932908E-2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2773.6000000000004</v>
          </cell>
        </row>
        <row r="3">
          <cell r="A3">
            <v>5</v>
          </cell>
          <cell r="B3" t="str">
            <v xml:space="preserve"> 15 aggragates for 15 bioassays in the farm- R&amp;D support,  running and sample handling, selective culturing , data production analysis and integration Calculated as 15 preparations of aggregates + 6 succesful experiment which require culturing + 27 samples for 16S NGS + 10 samples for eukaryotic-prokaryotic seperation (based on complete kits price, although # of samples is low)</v>
          </cell>
          <cell r="C3">
            <v>3.8887867647058816E-2</v>
          </cell>
          <cell r="D3">
            <v>0.14522135695187166</v>
          </cell>
          <cell r="E3">
            <v>3.7624032141265654E-2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3216.9</v>
          </cell>
        </row>
        <row r="4">
          <cell r="A4">
            <v>6</v>
          </cell>
          <cell r="B4" t="str">
            <v xml:space="preserve"> feeding assay of 1300 isolates at IL + R&amp;D support + Data generation- seq 40 positive isolates (40 libraries + 1 lane of 150/250X2) All steps of the assay are done in Biolab exepct for addition of insects (will be in PG budget) + additional activity for re-screening of the 40 intresting bacteria+100 sanger 16S before NGS</v>
          </cell>
          <cell r="C4">
            <v>0.26496621527777803</v>
          </cell>
          <cell r="D4">
            <v>0.46</v>
          </cell>
          <cell r="E4">
            <v>0.1810145212418301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L4">
            <v>6654.802083333333</v>
          </cell>
        </row>
        <row r="5">
          <cell r="A5">
            <v>8</v>
          </cell>
          <cell r="B5" t="str">
            <v>DR2b - 100 bacterial genes from GS Assumptions: 2300bpX0.16$, 60% are cloned into a 2nd backbone during the 1st order. 10% of the genes are cloned into a 2nd vector in a different order (at 120$/subcloning)</v>
          </cell>
          <cell r="C5">
            <v>1.893939393939394E-3</v>
          </cell>
          <cell r="D5">
            <v>1.893939393939394E-2</v>
          </cell>
          <cell r="E5">
            <v>1.1363636363636362E-2</v>
          </cell>
          <cell r="F5">
            <v>0</v>
          </cell>
          <cell r="G5">
            <v>0</v>
          </cell>
          <cell r="H5">
            <v>0</v>
          </cell>
          <cell r="I5">
            <v>41200</v>
          </cell>
          <cell r="J5">
            <v>0</v>
          </cell>
          <cell r="K5">
            <v>0</v>
          </cell>
          <cell r="L5">
            <v>0</v>
          </cell>
        </row>
        <row r="6">
          <cell r="A6">
            <v>13</v>
          </cell>
          <cell r="B6" t="str">
            <v>DR4 - 200 bacterial genes from GS. Assumptions: 2300bpX0.16$, 60% are cloned into a 2nd backbone during the 1st order. 10% of the genes are cloned into a 2nd vector in a different order (at 120$/subcloning)</v>
          </cell>
          <cell r="C6">
            <v>1.893939393939394E-3</v>
          </cell>
          <cell r="D6">
            <v>2.6515151515151516E-2</v>
          </cell>
          <cell r="E6">
            <v>1.1363636363636362E-2</v>
          </cell>
          <cell r="F6">
            <v>0</v>
          </cell>
          <cell r="G6">
            <v>0</v>
          </cell>
          <cell r="H6">
            <v>0</v>
          </cell>
          <cell r="I6">
            <v>82400</v>
          </cell>
          <cell r="J6">
            <v>0</v>
          </cell>
          <cell r="K6">
            <v>0</v>
          </cell>
          <cell r="L6">
            <v>0</v>
          </cell>
        </row>
        <row r="7">
          <cell r="A7">
            <v>14</v>
          </cell>
          <cell r="B7" t="str">
            <v>DR5 - 200 bacterial genes from GS Assumptions: 2300bpX0.16$, 60% are cloned into a 2nd backbone during the 1st order. 10% of the genes are cloned into a 2nd vector in a different order (at 120$/subcloning)</v>
          </cell>
          <cell r="C7">
            <v>1.893939393939394E-3</v>
          </cell>
          <cell r="D7">
            <v>2.6515151515151516E-2</v>
          </cell>
          <cell r="E7">
            <v>1.1363636363636362E-2</v>
          </cell>
          <cell r="F7">
            <v>0</v>
          </cell>
          <cell r="G7">
            <v>0</v>
          </cell>
          <cell r="H7">
            <v>0</v>
          </cell>
          <cell r="I7">
            <v>82400</v>
          </cell>
          <cell r="J7">
            <v>0</v>
          </cell>
          <cell r="K7">
            <v>0</v>
          </cell>
          <cell r="L7">
            <v>0</v>
          </cell>
        </row>
        <row r="8">
          <cell r="A8">
            <v>15</v>
          </cell>
          <cell r="B8" t="str">
            <v>DR6 - 200 bacterial genes from GS Assumptions: 2300bpX0.16$, 60% are cloned into a 2nd backbone during the 1st order. 10% of the genes are cloned into a 2nd vector in a different order (at 120$/subcloning)</v>
          </cell>
          <cell r="C8">
            <v>1.893939393939394E-3</v>
          </cell>
          <cell r="D8">
            <v>2.6515151515151516E-2</v>
          </cell>
          <cell r="E8">
            <v>1.1363636363636362E-2</v>
          </cell>
          <cell r="F8">
            <v>0</v>
          </cell>
          <cell r="G8">
            <v>0</v>
          </cell>
          <cell r="H8">
            <v>0</v>
          </cell>
          <cell r="I8">
            <v>82400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17</v>
          </cell>
          <cell r="B9" t="str">
            <v>30 genes in 4 different vectors 10 IN JAN 10 IN APRIL 10 IN JULY. Assumption: All are synthetic genes, 2300 bp/gene.Total of 120 constructs (4X30): pricing for sucbcloning: 2 plasmid subcloning = 20$, additional 2 plasmids = 49$. Transformation into Agro - 60 plasmids. Protein expression assay for 60 transformations X12 events = 720 samples</v>
          </cell>
          <cell r="C9">
            <v>0.13609090909090921</v>
          </cell>
          <cell r="D9">
            <v>9.8709090909090927E-2</v>
          </cell>
          <cell r="E9">
            <v>2.9245454545454547E-2</v>
          </cell>
          <cell r="F9">
            <v>0</v>
          </cell>
          <cell r="G9">
            <v>0</v>
          </cell>
          <cell r="H9">
            <v>0</v>
          </cell>
          <cell r="I9">
            <v>15180</v>
          </cell>
          <cell r="J9">
            <v>0</v>
          </cell>
          <cell r="K9">
            <v>0</v>
          </cell>
          <cell r="L9">
            <v>10296</v>
          </cell>
        </row>
        <row r="10">
          <cell r="A10">
            <v>24</v>
          </cell>
          <cell r="B10" t="str">
            <v>Development of EG in IL</v>
          </cell>
          <cell r="C10">
            <v>0</v>
          </cell>
          <cell r="D10">
            <v>0</v>
          </cell>
          <cell r="E10">
            <v>0.2</v>
          </cell>
          <cell r="F10">
            <v>0</v>
          </cell>
          <cell r="G10">
            <v>5000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5000</v>
          </cell>
        </row>
        <row r="11">
          <cell r="A11">
            <v>25</v>
          </cell>
          <cell r="B11" t="str">
            <v>100 genes selection and cloning (1 vector) to arabidopsis for phytotoxicity module dev , 5 events for phenotyping , propgation to T2 seeds , phenotype on T1 and T2, collect seeds+  Protein expression analysis (100 X5)
Assumption: All are synthetic genes, 2300 bp/gene. 1 subcloning. 1 transformation to Agro (total of 100 transformations). 500 protein expression tests</v>
          </cell>
          <cell r="C11">
            <v>0.1080681818181819</v>
          </cell>
          <cell r="D11">
            <v>9.3871212121212133E-2</v>
          </cell>
          <cell r="E11">
            <v>1.7056818181818183E-2</v>
          </cell>
          <cell r="F11">
            <v>0</v>
          </cell>
          <cell r="G11">
            <v>0</v>
          </cell>
          <cell r="H11">
            <v>0</v>
          </cell>
          <cell r="I11">
            <v>38800</v>
          </cell>
          <cell r="J11">
            <v>0</v>
          </cell>
          <cell r="K11">
            <v>0</v>
          </cell>
          <cell r="L11">
            <v>8550</v>
          </cell>
        </row>
        <row r="12">
          <cell r="A12">
            <v>34</v>
          </cell>
          <cell r="B12" t="str">
            <v xml:space="preserve">SGF, alergenic, hemolytic, MOA (outsource or inhouse) Arnon will add expenses, add FTE for development </v>
          </cell>
          <cell r="C12">
            <v>0</v>
          </cell>
          <cell r="D12">
            <v>0</v>
          </cell>
          <cell r="E12">
            <v>0.2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?</v>
          </cell>
        </row>
        <row r="13">
          <cell r="A13">
            <v>35</v>
          </cell>
          <cell r="B13" t="str">
            <v>develop tools to optimize efficacy of validated toxins Cloning of 200 constructs (100 per toxin) - 100 simple mutations in the range of 20bp (99$), 100 "new constructs" to cover more complicated mutations which require new synthesis. Requires BI+IMS dev</v>
          </cell>
          <cell r="C13">
            <v>5.6818181818181811E-3</v>
          </cell>
          <cell r="D13">
            <v>2.6515151515151516E-2</v>
          </cell>
          <cell r="E13">
            <v>1.1363636363636362E-2</v>
          </cell>
          <cell r="F13">
            <v>0</v>
          </cell>
          <cell r="G13">
            <v>0</v>
          </cell>
          <cell r="H13">
            <v>0</v>
          </cell>
          <cell r="I13">
            <v>48700</v>
          </cell>
          <cell r="J13">
            <v>0</v>
          </cell>
          <cell r="K13">
            <v>0</v>
          </cell>
          <cell r="L13">
            <v>0</v>
          </cell>
        </row>
        <row r="14">
          <cell r="A14">
            <v>58</v>
          </cell>
          <cell r="B14" t="str">
            <v>transfer 30 events to green house per gene (360 evenets total ) and reach T1 with 20 events per gene
biolab-  including protein expression analysis All work is done in 2017 - 240 protein expression tests+50 copy# tests by Taqman</v>
          </cell>
          <cell r="C14">
            <v>4.3928345959596E-2</v>
          </cell>
          <cell r="D14">
            <v>2.2018886784511794E-2</v>
          </cell>
          <cell r="E14">
            <v>2.6310500841750855E-3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4048.5</v>
          </cell>
        </row>
        <row r="15">
          <cell r="A15">
            <v>59</v>
          </cell>
          <cell r="B15" t="str">
            <v>transfer 15 event per gene to green house  (33 contructs*20= 660) and reach T2 with 10 events per gene
biolab- including protein expression 
All work is done in 2017 - 330 protein expression tests+50 copy# tests by Taqman</v>
          </cell>
          <cell r="C15">
            <v>5.943970959595965E-2</v>
          </cell>
          <cell r="D15">
            <v>2.8666614057239071E-2</v>
          </cell>
          <cell r="E15">
            <v>3.2958228114478134E-3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5155.5</v>
          </cell>
        </row>
        <row r="16">
          <cell r="A16">
            <v>68</v>
          </cell>
          <cell r="B16" t="str">
            <v>from gene synthesis through protein expression to spore assay. Order 200 genes (1500 bp) in 2 vectors. Express all for spores assay (1 periplasmic+0.5 cytosolic prep per protein)</v>
          </cell>
          <cell r="C16">
            <v>0.19128787878787878</v>
          </cell>
          <cell r="D16">
            <v>0.21590909090909091</v>
          </cell>
          <cell r="E16">
            <v>0.10606060606060616</v>
          </cell>
          <cell r="F16">
            <v>0</v>
          </cell>
          <cell r="G16">
            <v>0</v>
          </cell>
          <cell r="H16">
            <v>0</v>
          </cell>
          <cell r="I16">
            <v>56000</v>
          </cell>
          <cell r="J16">
            <v>0</v>
          </cell>
          <cell r="K16">
            <v>0</v>
          </cell>
          <cell r="L16">
            <v>17632</v>
          </cell>
        </row>
        <row r="17">
          <cell r="A17">
            <v>69</v>
          </cell>
          <cell r="B17" t="str">
            <v>cloning left over from 2016- biolab to estimate. 20% of the project is left to 2017. No GA. Calculated as regular genes X 110% due to high rate of RACE</v>
          </cell>
          <cell r="C17">
            <v>2.9107692307692338E-2</v>
          </cell>
          <cell r="D17">
            <v>7.1896000000000002E-2</v>
          </cell>
          <cell r="E17">
            <v>2.037538461538458E-2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3500.2000000000003</v>
          </cell>
        </row>
        <row r="18">
          <cell r="A18">
            <v>72</v>
          </cell>
          <cell r="B18" t="str">
            <v>Cloning of 15 stacking constructs + 5 new genes (all the rest are old genes)</v>
          </cell>
          <cell r="C18">
            <v>5.2884615384615398E-2</v>
          </cell>
          <cell r="D18">
            <v>0.14299999999999999</v>
          </cell>
          <cell r="E18">
            <v>2.5769230769230749E-2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4730</v>
          </cell>
        </row>
        <row r="19">
          <cell r="A19">
            <v>77</v>
          </cell>
          <cell r="B19" t="str">
            <v>RNA seq, 3-4 events with and without the fungus+ WT control =&gt; 30 plant RNA extractions. 30 RNA extractions</v>
          </cell>
          <cell r="C19">
            <v>7.3863636363636302E-3</v>
          </cell>
          <cell r="D19">
            <v>3.0776515151515198E-3</v>
          </cell>
          <cell r="E19">
            <v>4.9242424242424202E-4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810</v>
          </cell>
        </row>
        <row r="20">
          <cell r="A20">
            <v>100</v>
          </cell>
          <cell r="B20" t="str">
            <v>isolating 1000 new bacteria from environmantal sampels- in the Biolab.  6 times along the year. Same processing as aggregate + picking. Isolated bacteria will be used in #101. Was calculated as 6 positive aggregates (~1200 isolates)</v>
          </cell>
          <cell r="C20">
            <v>0</v>
          </cell>
          <cell r="D20">
            <v>0.11764705882352945</v>
          </cell>
          <cell r="E20">
            <v>2.3529411764705892E-2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1183.8000000000002</v>
          </cell>
        </row>
        <row r="21">
          <cell r="A21">
            <v>101</v>
          </cell>
          <cell r="B21" t="str">
            <v>who does the fungul screens=&gt; biolab to define with tidhar the assay set up and quantity Growth of 20 bacteria per batch X 50 batches including isolation sowing, seperation of mixed wells from the bacteria bank, glycerol stock prep and bank update. Activity includes 200 Sanger 16S reactions for positive bacteria.</v>
          </cell>
          <cell r="C21">
            <v>0</v>
          </cell>
          <cell r="D21">
            <v>0.3830167483660129</v>
          </cell>
          <cell r="E21">
            <v>7.6603349673202592E-2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7153.605263157895</v>
          </cell>
        </row>
        <row r="22">
          <cell r="A22">
            <v>102</v>
          </cell>
          <cell r="B22" t="str">
            <v>biolab=&gt; to preapre samples and take out to sub contractor. Positive bacteria from the screen - check by proteomics. Growing 20 bacteria icluding re-isolation and 16S for proteomics. Proteomics OS budget to be defined by Tidhar</v>
          </cell>
          <cell r="C22">
            <v>0</v>
          </cell>
          <cell r="D22">
            <v>9.478145424836602E-3</v>
          </cell>
          <cell r="E22">
            <v>1.8956290849673205E-3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371.34999999999997</v>
          </cell>
        </row>
      </sheetData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 Stmt"/>
      <sheetName val="Receipts and Disbursements"/>
      <sheetName val="Bal_Sheet"/>
      <sheetName val="Inc_Stmt"/>
      <sheetName val="Receipts_and_Disbursement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E"/>
      <sheetName val="Sheet1"/>
      <sheetName val="general ledger"/>
      <sheetName val="Ruling"/>
      <sheetName val="Summary "/>
      <sheetName val="Summary Old Budget"/>
      <sheetName val="P&amp;L"/>
      <sheetName val="BS"/>
      <sheetName val="CF"/>
      <sheetName val="BBS"/>
      <sheetName val="BP&amp;L"/>
      <sheetName val="8.10"/>
      <sheetName val="Sep Ltd"/>
      <sheetName val="TB 10.10"/>
      <sheetName val="מ.ב 11.10"/>
      <sheetName val="TB 12.10"/>
      <sheetName val="BCF"/>
      <sheetName val="TB 1.11"/>
      <sheetName val="Burn Rate"/>
      <sheetName val="TB 2.11"/>
      <sheetName val="TB 3.11"/>
      <sheetName val="Sheet2"/>
      <sheetName val="TB 4.11"/>
      <sheetName val="Sheet3"/>
      <sheetName val="5.11 TB"/>
      <sheetName val="TB 6.11"/>
      <sheetName val="Sheet4"/>
      <sheetName val="TB 7.11"/>
      <sheetName val="Sheet5"/>
      <sheetName val="TB 8.11"/>
      <sheetName val="R&amp;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A10">
            <v>100000</v>
          </cell>
        </row>
        <row r="11">
          <cell r="A11">
            <v>100005</v>
          </cell>
        </row>
        <row r="12">
          <cell r="A12">
            <v>110000</v>
          </cell>
        </row>
        <row r="13">
          <cell r="A13">
            <v>0</v>
          </cell>
        </row>
        <row r="14">
          <cell r="A14">
            <v>130000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300000</v>
          </cell>
        </row>
        <row r="18">
          <cell r="A18">
            <v>300001</v>
          </cell>
        </row>
        <row r="19">
          <cell r="A19">
            <v>300004</v>
          </cell>
        </row>
        <row r="20">
          <cell r="A20">
            <v>300005</v>
          </cell>
        </row>
        <row r="21">
          <cell r="A21">
            <v>300007</v>
          </cell>
        </row>
        <row r="22">
          <cell r="A22">
            <v>300006</v>
          </cell>
        </row>
        <row r="23">
          <cell r="A23">
            <v>310</v>
          </cell>
        </row>
        <row r="24">
          <cell r="A24">
            <v>300010</v>
          </cell>
        </row>
        <row r="25">
          <cell r="A25">
            <v>0</v>
          </cell>
        </row>
        <row r="26">
          <cell r="A26">
            <v>400000</v>
          </cell>
        </row>
        <row r="27">
          <cell r="A27">
            <v>410000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450000</v>
          </cell>
        </row>
        <row r="31">
          <cell r="A31">
            <v>451000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500000</v>
          </cell>
        </row>
        <row r="39">
          <cell r="A39">
            <v>510000</v>
          </cell>
        </row>
        <row r="40">
          <cell r="A40">
            <v>520000</v>
          </cell>
        </row>
        <row r="41">
          <cell r="A41">
            <v>540000</v>
          </cell>
        </row>
        <row r="42">
          <cell r="A42">
            <v>550000</v>
          </cell>
        </row>
        <row r="43">
          <cell r="A43">
            <v>560000</v>
          </cell>
        </row>
        <row r="44">
          <cell r="A44">
            <v>570000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600000</v>
          </cell>
        </row>
        <row r="48">
          <cell r="A48">
            <v>600001</v>
          </cell>
        </row>
        <row r="49">
          <cell r="A49">
            <v>610000</v>
          </cell>
        </row>
        <row r="50">
          <cell r="A50">
            <v>620000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700000</v>
          </cell>
        </row>
        <row r="54">
          <cell r="A54">
            <v>710000</v>
          </cell>
        </row>
        <row r="55">
          <cell r="A55">
            <v>720000</v>
          </cell>
        </row>
        <row r="56">
          <cell r="A56">
            <v>725000</v>
          </cell>
        </row>
        <row r="57">
          <cell r="A57">
            <v>730000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1"/>
      <sheetName val="Temp 2"/>
    </sheetNames>
    <sheetDataSet>
      <sheetData sheetId="0" refreshError="1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ועדת מאזן"/>
      <sheetName val="ניתוח נתונים"/>
      <sheetName val="גיליון איחוד "/>
      <sheetName val="פקודות נוספות 31.12.08"/>
      <sheetName val="תזרים סולו"/>
      <sheetName val="תזרים מאוחד "/>
      <sheetName val="תזרים מאוחד 3 חודשים"/>
      <sheetName val="ני&quot;ע לתזרים מאוחד"/>
      <sheetName val="מגזרים"/>
      <sheetName val="דוח נפרד 12.08"/>
      <sheetName val="תזרים נפרד"/>
      <sheetName val="rabintex"/>
      <sheetName val="tadirgan"/>
      <sheetName val="שמות תדירגן"/>
      <sheetName val="שמות תדירגן השוואת אינדקסים"/>
      <sheetName val="נתונים לדוח דריקטוריון"/>
      <sheetName val="נתוני מוחזק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רבינטקס תעשיות בע"מ. מאזן מאוחד ליום 30.9.08</v>
          </cell>
          <cell r="K1">
            <v>1</v>
          </cell>
          <cell r="U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M2" t="str">
            <v>מאוחד 10-12/07</v>
          </cell>
          <cell r="O2" t="str">
            <v>סולו 10-12/07</v>
          </cell>
          <cell r="P2" t="str">
            <v>מאוחד 1-9/07</v>
          </cell>
          <cell r="Q2" t="str">
            <v>סולו 1-9/07</v>
          </cell>
          <cell r="U2" t="str">
            <v>DPL</v>
          </cell>
        </row>
        <row r="3">
          <cell r="B3" t="str">
            <v>רבינטקס</v>
          </cell>
          <cell r="C3" t="str">
            <v>גארדלינק</v>
          </cell>
          <cell r="D3" t="str">
            <v>היידיפנס</v>
          </cell>
          <cell r="E3" t="str">
            <v>פילקר</v>
          </cell>
          <cell r="F3" t="str">
            <v>אר.ג'י</v>
          </cell>
          <cell r="G3" t="str">
            <v>שיווק</v>
          </cell>
          <cell r="H3" t="str">
            <v>PRIME ARMOR</v>
          </cell>
          <cell r="I3" t="str">
            <v>מיצרפי</v>
          </cell>
          <cell r="J3" t="str">
            <v>פ.איחוד</v>
          </cell>
          <cell r="K3" t="str">
            <v>מאוחד 1-9/08</v>
          </cell>
          <cell r="U3">
            <v>1</v>
          </cell>
        </row>
        <row r="4">
          <cell r="B4" t="str">
            <v>סולו</v>
          </cell>
        </row>
        <row r="5">
          <cell r="A5" t="str">
            <v>נכסים שוטפים</v>
          </cell>
          <cell r="U5">
            <v>0</v>
          </cell>
        </row>
        <row r="6">
          <cell r="A6" t="str">
            <v>מזומנים ושווי מזומנים</v>
          </cell>
          <cell r="B6">
            <v>17686</v>
          </cell>
          <cell r="C6">
            <v>5948</v>
          </cell>
          <cell r="D6">
            <v>0</v>
          </cell>
          <cell r="E6">
            <v>21</v>
          </cell>
          <cell r="F6">
            <v>4</v>
          </cell>
          <cell r="G6">
            <v>0</v>
          </cell>
          <cell r="H6">
            <v>0</v>
          </cell>
          <cell r="I6">
            <v>23659</v>
          </cell>
          <cell r="J6">
            <v>0</v>
          </cell>
          <cell r="K6">
            <v>23659</v>
          </cell>
        </row>
        <row r="7">
          <cell r="A7" t="str">
            <v xml:space="preserve">מזומן משועבד </v>
          </cell>
          <cell r="I7">
            <v>0</v>
          </cell>
          <cell r="K7">
            <v>0</v>
          </cell>
          <cell r="O7" t="str">
            <v xml:space="preserve"> </v>
          </cell>
          <cell r="U7">
            <v>0</v>
          </cell>
        </row>
        <row r="8">
          <cell r="A8" t="str">
            <v>מכשירים פיננסיים בשווי הוגן דרך רווח והפסד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 t="str">
            <v>נכסים פיננסיים זמינים למכירה</v>
          </cell>
          <cell r="I9">
            <v>0</v>
          </cell>
          <cell r="K9">
            <v>0</v>
          </cell>
          <cell r="U9">
            <v>0</v>
          </cell>
        </row>
        <row r="10">
          <cell r="A10" t="str">
            <v>לקוחות</v>
          </cell>
          <cell r="B10">
            <v>20795</v>
          </cell>
          <cell r="C10">
            <v>58049</v>
          </cell>
          <cell r="D10">
            <v>4102</v>
          </cell>
          <cell r="E10">
            <v>1514</v>
          </cell>
          <cell r="F10">
            <v>0</v>
          </cell>
          <cell r="G10">
            <v>0</v>
          </cell>
          <cell r="H10">
            <v>0</v>
          </cell>
          <cell r="I10">
            <v>84460</v>
          </cell>
          <cell r="J10">
            <v>-257</v>
          </cell>
          <cell r="K10">
            <v>84203</v>
          </cell>
          <cell r="U10">
            <v>0</v>
          </cell>
        </row>
        <row r="11">
          <cell r="A11" t="str">
            <v>חייבים ויתרות חובה</v>
          </cell>
          <cell r="B11">
            <v>5658</v>
          </cell>
          <cell r="C11">
            <v>2088</v>
          </cell>
          <cell r="D11">
            <v>419</v>
          </cell>
          <cell r="E11">
            <v>374</v>
          </cell>
          <cell r="F11">
            <v>0</v>
          </cell>
          <cell r="G11">
            <v>0</v>
          </cell>
          <cell r="H11">
            <v>0</v>
          </cell>
          <cell r="I11">
            <v>8539</v>
          </cell>
          <cell r="J11">
            <v>0</v>
          </cell>
          <cell r="K11">
            <v>8539</v>
          </cell>
        </row>
        <row r="12">
          <cell r="A12" t="str">
            <v>הכנסות לקבל מעבודות בחוזי ביצוע</v>
          </cell>
          <cell r="I12">
            <v>0</v>
          </cell>
          <cell r="K12">
            <v>0</v>
          </cell>
        </row>
        <row r="13">
          <cell r="A13" t="str">
            <v>מיסי הכנסה לקבל (לא כולל מע"מ)</v>
          </cell>
          <cell r="B13">
            <v>4507</v>
          </cell>
          <cell r="C13">
            <v>2083</v>
          </cell>
          <cell r="D13">
            <v>4</v>
          </cell>
          <cell r="E13">
            <v>54</v>
          </cell>
          <cell r="F13">
            <v>0</v>
          </cell>
          <cell r="G13">
            <v>0</v>
          </cell>
          <cell r="H13">
            <v>0</v>
          </cell>
          <cell r="I13">
            <v>6648</v>
          </cell>
          <cell r="K13">
            <v>6648</v>
          </cell>
          <cell r="U13">
            <v>0</v>
          </cell>
        </row>
        <row r="14">
          <cell r="A14" t="str">
            <v>מלאי</v>
          </cell>
          <cell r="B14">
            <v>65701</v>
          </cell>
          <cell r="C14">
            <v>28933</v>
          </cell>
          <cell r="D14">
            <v>0</v>
          </cell>
          <cell r="E14">
            <v>326</v>
          </cell>
          <cell r="F14">
            <v>0</v>
          </cell>
          <cell r="G14">
            <v>0</v>
          </cell>
          <cell r="H14">
            <v>0</v>
          </cell>
          <cell r="I14">
            <v>94960</v>
          </cell>
          <cell r="J14">
            <v>0</v>
          </cell>
          <cell r="K14">
            <v>94960</v>
          </cell>
          <cell r="U14">
            <v>0</v>
          </cell>
          <cell r="V14">
            <v>0</v>
          </cell>
        </row>
        <row r="15">
          <cell r="B15">
            <v>114347</v>
          </cell>
          <cell r="C15">
            <v>97101</v>
          </cell>
          <cell r="D15">
            <v>4525</v>
          </cell>
          <cell r="E15">
            <v>2289</v>
          </cell>
          <cell r="F15">
            <v>4</v>
          </cell>
          <cell r="G15">
            <v>0</v>
          </cell>
          <cell r="H15">
            <v>0</v>
          </cell>
          <cell r="I15">
            <v>218266</v>
          </cell>
          <cell r="J15">
            <v>-257</v>
          </cell>
          <cell r="K15">
            <v>218009</v>
          </cell>
        </row>
        <row r="17">
          <cell r="A17" t="str">
            <v>נכסים המיועדים למימוש</v>
          </cell>
          <cell r="I17">
            <v>0</v>
          </cell>
          <cell r="J17">
            <v>0</v>
          </cell>
          <cell r="K17">
            <v>0</v>
          </cell>
        </row>
        <row r="19">
          <cell r="A19" t="str">
            <v>נכסים בלתי שוטפים</v>
          </cell>
        </row>
        <row r="20">
          <cell r="A20" t="str">
            <v>השקעות לפדיון והלוואות ויתרות חובה</v>
          </cell>
          <cell r="E20">
            <v>228</v>
          </cell>
          <cell r="G20">
            <v>0</v>
          </cell>
          <cell r="I20">
            <v>228</v>
          </cell>
          <cell r="K20">
            <v>228</v>
          </cell>
        </row>
        <row r="21">
          <cell r="A21" t="str">
            <v>נכסים פיננסיים זמינים למכירה</v>
          </cell>
          <cell r="B21">
            <v>0</v>
          </cell>
          <cell r="F21" t="str">
            <v xml:space="preserve">  </v>
          </cell>
          <cell r="I21">
            <v>0</v>
          </cell>
          <cell r="J21">
            <v>0</v>
          </cell>
          <cell r="K21">
            <v>0</v>
          </cell>
        </row>
        <row r="22">
          <cell r="A22" t="str">
            <v>פקדון בגין שכירות</v>
          </cell>
          <cell r="C22">
            <v>647</v>
          </cell>
          <cell r="I22">
            <v>647</v>
          </cell>
          <cell r="K22">
            <v>647</v>
          </cell>
        </row>
        <row r="23">
          <cell r="A23" t="str">
            <v>הוצאות מראש בגין חכירה תפעולית</v>
          </cell>
          <cell r="B23">
            <v>85</v>
          </cell>
          <cell r="G23">
            <v>0</v>
          </cell>
          <cell r="I23">
            <v>85</v>
          </cell>
          <cell r="K23">
            <v>85</v>
          </cell>
        </row>
        <row r="24">
          <cell r="A24" t="str">
            <v>מלאי בלתי שוטף</v>
          </cell>
          <cell r="B24">
            <v>7450</v>
          </cell>
          <cell r="I24">
            <v>7450</v>
          </cell>
          <cell r="K24">
            <v>7450</v>
          </cell>
        </row>
        <row r="25">
          <cell r="A25" t="str">
            <v>חברה אם</v>
          </cell>
          <cell r="B25">
            <v>0</v>
          </cell>
          <cell r="F25">
            <v>1674</v>
          </cell>
          <cell r="I25">
            <v>1674</v>
          </cell>
          <cell r="J25">
            <v>-1674</v>
          </cell>
          <cell r="K25">
            <v>0</v>
          </cell>
        </row>
        <row r="26">
          <cell r="A26" t="str">
            <v>השקעה בחברות מאוחדות</v>
          </cell>
          <cell r="B26">
            <v>101273</v>
          </cell>
          <cell r="I26">
            <v>101273</v>
          </cell>
          <cell r="J26">
            <v>-101273</v>
          </cell>
          <cell r="K26">
            <v>0</v>
          </cell>
          <cell r="U26">
            <v>0</v>
          </cell>
        </row>
        <row r="27">
          <cell r="A27" t="str">
            <v>רכוש קבוע נטו</v>
          </cell>
          <cell r="B27">
            <v>22770</v>
          </cell>
          <cell r="C27">
            <v>16783</v>
          </cell>
          <cell r="D27">
            <v>152</v>
          </cell>
          <cell r="E27">
            <v>714</v>
          </cell>
          <cell r="F27">
            <v>494</v>
          </cell>
          <cell r="G27">
            <v>0</v>
          </cell>
          <cell r="H27">
            <v>0</v>
          </cell>
          <cell r="I27">
            <v>40913</v>
          </cell>
          <cell r="J27">
            <v>0</v>
          </cell>
          <cell r="K27">
            <v>40913</v>
          </cell>
        </row>
        <row r="28">
          <cell r="A28" t="str">
            <v>נכסים בלתי מוחשיים כולל מוניטין</v>
          </cell>
          <cell r="B28">
            <v>10</v>
          </cell>
          <cell r="C28">
            <v>117621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117631</v>
          </cell>
          <cell r="J28">
            <v>971</v>
          </cell>
          <cell r="K28">
            <v>118602</v>
          </cell>
        </row>
        <row r="29">
          <cell r="A29" t="str">
            <v>נכסים בגין הטבות לעובדים</v>
          </cell>
          <cell r="I29">
            <v>0</v>
          </cell>
          <cell r="K29">
            <v>0</v>
          </cell>
        </row>
        <row r="30">
          <cell r="A30" t="str">
            <v>מיסים נדחים בחובה</v>
          </cell>
          <cell r="B30">
            <v>6973</v>
          </cell>
          <cell r="C30">
            <v>5638</v>
          </cell>
          <cell r="G30">
            <v>0</v>
          </cell>
          <cell r="I30">
            <v>12611</v>
          </cell>
          <cell r="K30">
            <v>12611</v>
          </cell>
          <cell r="U30">
            <v>0</v>
          </cell>
          <cell r="V30">
            <v>0</v>
          </cell>
        </row>
        <row r="31">
          <cell r="B31">
            <v>138561</v>
          </cell>
          <cell r="C31">
            <v>140689</v>
          </cell>
          <cell r="D31">
            <v>152</v>
          </cell>
          <cell r="E31">
            <v>942</v>
          </cell>
          <cell r="F31">
            <v>2168</v>
          </cell>
          <cell r="G31">
            <v>0</v>
          </cell>
          <cell r="H31">
            <v>0</v>
          </cell>
          <cell r="I31">
            <v>282512</v>
          </cell>
          <cell r="J31">
            <v>-101976</v>
          </cell>
          <cell r="K31">
            <v>180536</v>
          </cell>
        </row>
        <row r="33">
          <cell r="U33">
            <v>0</v>
          </cell>
          <cell r="V33">
            <v>0</v>
          </cell>
        </row>
        <row r="34">
          <cell r="A34" t="str">
            <v>סה"כ נכסים</v>
          </cell>
          <cell r="B34">
            <v>252908</v>
          </cell>
          <cell r="C34">
            <v>237790</v>
          </cell>
          <cell r="D34">
            <v>4677</v>
          </cell>
          <cell r="E34">
            <v>3231</v>
          </cell>
          <cell r="F34">
            <v>2172</v>
          </cell>
          <cell r="G34">
            <v>0</v>
          </cell>
          <cell r="H34">
            <v>0</v>
          </cell>
          <cell r="I34">
            <v>500778</v>
          </cell>
          <cell r="J34">
            <v>-102233</v>
          </cell>
          <cell r="K34">
            <v>398545</v>
          </cell>
        </row>
        <row r="36">
          <cell r="A36" t="str">
            <v>התחייבויות שוטפות</v>
          </cell>
          <cell r="U36">
            <v>0</v>
          </cell>
          <cell r="V36">
            <v>0</v>
          </cell>
        </row>
        <row r="37">
          <cell r="A37" t="str">
            <v>אשראי לזמן קצר</v>
          </cell>
          <cell r="B37">
            <v>11209</v>
          </cell>
          <cell r="C37">
            <v>30031</v>
          </cell>
          <cell r="D37">
            <v>4717</v>
          </cell>
          <cell r="E37">
            <v>3459</v>
          </cell>
          <cell r="F37">
            <v>0</v>
          </cell>
          <cell r="G37">
            <v>0</v>
          </cell>
          <cell r="H37">
            <v>0</v>
          </cell>
          <cell r="I37">
            <v>49416</v>
          </cell>
          <cell r="J37">
            <v>0</v>
          </cell>
          <cell r="K37">
            <v>49416</v>
          </cell>
          <cell r="U37">
            <v>0</v>
          </cell>
          <cell r="V37">
            <v>0</v>
          </cell>
        </row>
        <row r="38">
          <cell r="A38" t="str">
            <v>ספקים</v>
          </cell>
          <cell r="B38">
            <v>24410</v>
          </cell>
          <cell r="C38">
            <v>29933</v>
          </cell>
          <cell r="D38">
            <v>9</v>
          </cell>
          <cell r="E38">
            <v>777</v>
          </cell>
          <cell r="F38">
            <v>0</v>
          </cell>
          <cell r="G38">
            <v>0</v>
          </cell>
          <cell r="H38">
            <v>0</v>
          </cell>
          <cell r="I38">
            <v>55129</v>
          </cell>
          <cell r="J38">
            <v>-256</v>
          </cell>
          <cell r="K38">
            <v>54873</v>
          </cell>
          <cell r="U38">
            <v>0</v>
          </cell>
          <cell r="V38">
            <v>0</v>
          </cell>
        </row>
        <row r="39">
          <cell r="A39" t="str">
            <v>זכאים ויתרות זכות</v>
          </cell>
          <cell r="B39">
            <v>9266</v>
          </cell>
          <cell r="C39">
            <v>7491</v>
          </cell>
          <cell r="D39">
            <v>18180</v>
          </cell>
          <cell r="E39">
            <v>555</v>
          </cell>
          <cell r="F39">
            <v>0</v>
          </cell>
          <cell r="G39">
            <v>0</v>
          </cell>
          <cell r="H39">
            <v>0</v>
          </cell>
          <cell r="I39">
            <v>35492</v>
          </cell>
          <cell r="J39">
            <v>-16827</v>
          </cell>
          <cell r="K39">
            <v>18665</v>
          </cell>
        </row>
        <row r="40">
          <cell r="A40" t="str">
            <v>מיסים לשלם</v>
          </cell>
          <cell r="C40">
            <v>0</v>
          </cell>
          <cell r="F40">
            <v>162</v>
          </cell>
          <cell r="I40">
            <v>162</v>
          </cell>
          <cell r="K40">
            <v>162</v>
          </cell>
        </row>
        <row r="41">
          <cell r="A41" t="str">
            <v>SWAP</v>
          </cell>
          <cell r="C41">
            <v>3540</v>
          </cell>
          <cell r="I41">
            <v>3540</v>
          </cell>
          <cell r="K41">
            <v>3540</v>
          </cell>
        </row>
        <row r="42">
          <cell r="A42" t="str">
            <v>אופצית PUT למיעוט</v>
          </cell>
          <cell r="B42">
            <v>1170</v>
          </cell>
          <cell r="I42">
            <v>1170</v>
          </cell>
          <cell r="K42">
            <v>1170</v>
          </cell>
          <cell r="U42">
            <v>0</v>
          </cell>
          <cell r="V42">
            <v>0</v>
          </cell>
        </row>
        <row r="43">
          <cell r="A43" t="str">
            <v>חלויות של אג"ח להמרה+ אג"ח סטרייט</v>
          </cell>
          <cell r="B43">
            <v>28313</v>
          </cell>
          <cell r="H43">
            <v>0</v>
          </cell>
          <cell r="I43">
            <v>28313</v>
          </cell>
          <cell r="J43">
            <v>0</v>
          </cell>
          <cell r="K43">
            <v>28313</v>
          </cell>
          <cell r="U43">
            <v>0</v>
          </cell>
          <cell r="V43">
            <v>0</v>
          </cell>
        </row>
        <row r="44">
          <cell r="B44">
            <v>74368</v>
          </cell>
          <cell r="C44">
            <v>70995</v>
          </cell>
          <cell r="D44">
            <v>22906</v>
          </cell>
          <cell r="E44">
            <v>4791</v>
          </cell>
          <cell r="F44">
            <v>162</v>
          </cell>
          <cell r="G44">
            <v>0</v>
          </cell>
          <cell r="H44">
            <v>0</v>
          </cell>
          <cell r="I44">
            <v>173222</v>
          </cell>
          <cell r="J44">
            <v>-17083</v>
          </cell>
          <cell r="K44">
            <v>156139</v>
          </cell>
        </row>
        <row r="46">
          <cell r="A46" t="str">
            <v>התחייבויות המתייחסות לנכסים המיועדים למימוש</v>
          </cell>
          <cell r="I46">
            <v>0</v>
          </cell>
          <cell r="J46">
            <v>0</v>
          </cell>
          <cell r="K46">
            <v>0</v>
          </cell>
        </row>
        <row r="48">
          <cell r="A48" t="str">
            <v>התחייבויות לזמן ארוך</v>
          </cell>
          <cell r="U48">
            <v>0</v>
          </cell>
        </row>
        <row r="49">
          <cell r="A49" t="str">
            <v>הלוואות לזמן ארוך</v>
          </cell>
          <cell r="B49">
            <v>12870</v>
          </cell>
          <cell r="C49">
            <v>133578.69210399999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I49">
            <v>146448.69210399999</v>
          </cell>
          <cell r="J49">
            <v>-71032</v>
          </cell>
          <cell r="K49">
            <v>75417</v>
          </cell>
        </row>
        <row r="50">
          <cell r="A50" t="str">
            <v xml:space="preserve">אגרות חוב </v>
          </cell>
          <cell r="B50">
            <v>58273</v>
          </cell>
          <cell r="I50">
            <v>58273</v>
          </cell>
          <cell r="K50">
            <v>58273</v>
          </cell>
        </row>
        <row r="51">
          <cell r="A51" t="str">
            <v>אגרות חוב להמרה</v>
          </cell>
          <cell r="B51">
            <v>2092</v>
          </cell>
          <cell r="I51">
            <v>2092</v>
          </cell>
          <cell r="K51">
            <v>2092</v>
          </cell>
        </row>
        <row r="52">
          <cell r="A52" t="str">
            <v>כתבי אופציה</v>
          </cell>
          <cell r="B52">
            <v>334</v>
          </cell>
          <cell r="I52">
            <v>334</v>
          </cell>
          <cell r="K52">
            <v>334</v>
          </cell>
        </row>
        <row r="53">
          <cell r="A53" t="str">
            <v>מרכיב ההמרה באגרות חוב ניתנות להמרה במניות</v>
          </cell>
          <cell r="I53">
            <v>0</v>
          </cell>
          <cell r="K53">
            <v>0</v>
          </cell>
        </row>
        <row r="54">
          <cell r="A54" t="str">
            <v>חברה בת</v>
          </cell>
          <cell r="B54">
            <v>1674</v>
          </cell>
          <cell r="I54">
            <v>1674</v>
          </cell>
          <cell r="J54">
            <v>-1674</v>
          </cell>
          <cell r="K54">
            <v>0</v>
          </cell>
        </row>
        <row r="55">
          <cell r="A55" t="str">
            <v>התחייבויות בגין מענקים ממשלתיים</v>
          </cell>
          <cell r="B55">
            <v>0</v>
          </cell>
          <cell r="I55">
            <v>0</v>
          </cell>
          <cell r="K55">
            <v>0</v>
          </cell>
        </row>
        <row r="56">
          <cell r="A56" t="str">
            <v>חו"ז חברה אם</v>
          </cell>
          <cell r="C56">
            <v>2376.3078960000098</v>
          </cell>
          <cell r="H56">
            <v>0</v>
          </cell>
          <cell r="I56">
            <v>2376.3078960000098</v>
          </cell>
          <cell r="J56">
            <v>-2376</v>
          </cell>
          <cell r="K56">
            <v>0</v>
          </cell>
        </row>
        <row r="57">
          <cell r="A57" t="str">
            <v>עודף הפסדים על השקעות בחברות מוחזקות</v>
          </cell>
          <cell r="I57">
            <v>0</v>
          </cell>
          <cell r="K57">
            <v>0</v>
          </cell>
          <cell r="U57">
            <v>0</v>
          </cell>
        </row>
        <row r="58">
          <cell r="A58" t="str">
            <v>התחייבויות בשל סיום יחסי עובד-מעביד</v>
          </cell>
          <cell r="B58">
            <v>249</v>
          </cell>
          <cell r="C58">
            <v>0</v>
          </cell>
          <cell r="E58">
            <v>649</v>
          </cell>
          <cell r="F58">
            <v>0</v>
          </cell>
          <cell r="G58">
            <v>0</v>
          </cell>
          <cell r="H58">
            <v>0</v>
          </cell>
          <cell r="I58">
            <v>898</v>
          </cell>
          <cell r="J58">
            <v>0</v>
          </cell>
          <cell r="K58">
            <v>898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K59">
            <v>0</v>
          </cell>
          <cell r="U59">
            <v>0</v>
          </cell>
        </row>
        <row r="60">
          <cell r="A60" t="str">
            <v xml:space="preserve">מיסים נדחים </v>
          </cell>
          <cell r="B60">
            <v>3365</v>
          </cell>
          <cell r="C60">
            <v>2205</v>
          </cell>
          <cell r="F60">
            <v>139</v>
          </cell>
          <cell r="G60">
            <v>0</v>
          </cell>
          <cell r="I60">
            <v>5709</v>
          </cell>
          <cell r="J60">
            <v>0</v>
          </cell>
          <cell r="K60">
            <v>5709</v>
          </cell>
          <cell r="U60">
            <v>0</v>
          </cell>
        </row>
        <row r="61">
          <cell r="B61">
            <v>78857</v>
          </cell>
          <cell r="C61">
            <v>138160</v>
          </cell>
          <cell r="D61">
            <v>0</v>
          </cell>
          <cell r="E61">
            <v>649</v>
          </cell>
          <cell r="F61">
            <v>139</v>
          </cell>
          <cell r="G61">
            <v>0</v>
          </cell>
          <cell r="H61">
            <v>0</v>
          </cell>
          <cell r="I61">
            <v>217805</v>
          </cell>
          <cell r="J61">
            <v>-75082</v>
          </cell>
          <cell r="K61">
            <v>142723</v>
          </cell>
        </row>
        <row r="63">
          <cell r="A63" t="str">
            <v>הון עצמי</v>
          </cell>
          <cell r="M63">
            <v>0</v>
          </cell>
        </row>
        <row r="64">
          <cell r="A64" t="str">
            <v>הון מניות</v>
          </cell>
          <cell r="B64">
            <v>18576</v>
          </cell>
          <cell r="G64">
            <v>0</v>
          </cell>
          <cell r="H64">
            <v>2</v>
          </cell>
          <cell r="I64">
            <v>18578</v>
          </cell>
          <cell r="J64">
            <v>-2</v>
          </cell>
          <cell r="K64">
            <v>18576</v>
          </cell>
          <cell r="M64">
            <v>0</v>
          </cell>
        </row>
        <row r="65">
          <cell r="A65" t="str">
            <v xml:space="preserve">פרמיה </v>
          </cell>
          <cell r="B65">
            <v>47374</v>
          </cell>
          <cell r="D65">
            <v>1265</v>
          </cell>
          <cell r="G65">
            <v>0</v>
          </cell>
          <cell r="I65">
            <v>48639</v>
          </cell>
          <cell r="J65">
            <v>-1265</v>
          </cell>
          <cell r="K65">
            <v>47374</v>
          </cell>
          <cell r="M65">
            <v>0</v>
          </cell>
        </row>
        <row r="66">
          <cell r="A66" t="str">
            <v>קרן הון</v>
          </cell>
          <cell r="B66">
            <v>895</v>
          </cell>
          <cell r="H66">
            <v>125</v>
          </cell>
          <cell r="I66">
            <v>1020</v>
          </cell>
          <cell r="J66">
            <v>-125</v>
          </cell>
          <cell r="K66">
            <v>895</v>
          </cell>
          <cell r="M66">
            <v>0</v>
          </cell>
        </row>
        <row r="67">
          <cell r="A67" t="str">
            <v>קרן הון מהפרשי תרגום</v>
          </cell>
          <cell r="B67">
            <v>-5629</v>
          </cell>
          <cell r="C67">
            <v>-168</v>
          </cell>
          <cell r="I67">
            <v>-5797</v>
          </cell>
          <cell r="J67">
            <v>168</v>
          </cell>
          <cell r="K67">
            <v>-5629</v>
          </cell>
          <cell r="M67">
            <v>0</v>
          </cell>
        </row>
        <row r="68">
          <cell r="A68" t="str">
            <v>תקבולים ע"ח אופציות</v>
          </cell>
          <cell r="I68">
            <v>0</v>
          </cell>
          <cell r="J68">
            <v>0</v>
          </cell>
          <cell r="K68">
            <v>0</v>
          </cell>
          <cell r="M68">
            <v>0</v>
          </cell>
        </row>
        <row r="69">
          <cell r="A69" t="str">
            <v>הפסדים י.פ.</v>
          </cell>
          <cell r="B69">
            <v>65280</v>
          </cell>
          <cell r="C69">
            <v>14873</v>
          </cell>
          <cell r="D69">
            <v>-11777</v>
          </cell>
          <cell r="E69">
            <v>-1520</v>
          </cell>
          <cell r="F69">
            <v>1792</v>
          </cell>
          <cell r="G69">
            <v>0</v>
          </cell>
          <cell r="H69">
            <v>-1300</v>
          </cell>
          <cell r="I69">
            <v>67348</v>
          </cell>
          <cell r="J69">
            <v>-2068</v>
          </cell>
          <cell r="K69">
            <v>65280</v>
          </cell>
          <cell r="L69">
            <v>0</v>
          </cell>
          <cell r="M69">
            <v>0</v>
          </cell>
        </row>
        <row r="70">
          <cell r="A70" t="str">
            <v>רווח / הפסד השנה</v>
          </cell>
          <cell r="B70">
            <v>-28967</v>
          </cell>
          <cell r="C70">
            <v>13930</v>
          </cell>
          <cell r="D70">
            <v>-7717</v>
          </cell>
          <cell r="E70">
            <v>-689</v>
          </cell>
          <cell r="F70">
            <v>79</v>
          </cell>
          <cell r="G70">
            <v>0</v>
          </cell>
          <cell r="H70">
            <v>1173</v>
          </cell>
          <cell r="I70">
            <v>-22191</v>
          </cell>
          <cell r="J70">
            <v>-6776</v>
          </cell>
          <cell r="K70">
            <v>-28967</v>
          </cell>
          <cell r="M70">
            <v>0</v>
          </cell>
        </row>
        <row r="71">
          <cell r="A71" t="str">
            <v>מיון קרן אופציות לעובדים ליתרת רווח</v>
          </cell>
          <cell r="B71">
            <v>2154</v>
          </cell>
          <cell r="G71">
            <v>0</v>
          </cell>
          <cell r="I71">
            <v>2154</v>
          </cell>
          <cell r="J71">
            <v>0</v>
          </cell>
          <cell r="K71">
            <v>2154</v>
          </cell>
        </row>
        <row r="72">
          <cell r="A72" t="str">
            <v>קרן הון מגידור</v>
          </cell>
          <cell r="I72">
            <v>0</v>
          </cell>
          <cell r="K72">
            <v>0</v>
          </cell>
        </row>
        <row r="73">
          <cell r="A73" t="str">
            <v>קרן מהערכה מחדש</v>
          </cell>
          <cell r="I73">
            <v>0</v>
          </cell>
          <cell r="K73">
            <v>0</v>
          </cell>
          <cell r="M73">
            <v>0</v>
          </cell>
          <cell r="U73">
            <v>0</v>
          </cell>
        </row>
        <row r="74">
          <cell r="A74" t="str">
            <v>קרן משיערוך השקעות קבע</v>
          </cell>
          <cell r="G74">
            <v>0</v>
          </cell>
          <cell r="I74">
            <v>0</v>
          </cell>
          <cell r="J74">
            <v>0</v>
          </cell>
          <cell r="K74">
            <v>0</v>
          </cell>
          <cell r="U74">
            <v>0</v>
          </cell>
        </row>
        <row r="75">
          <cell r="A75" t="str">
            <v>הון עצמי המיחוס לבעלי מניות של החברה</v>
          </cell>
          <cell r="B75">
            <v>99683</v>
          </cell>
          <cell r="C75">
            <v>28635</v>
          </cell>
          <cell r="D75">
            <v>-18229</v>
          </cell>
          <cell r="E75">
            <v>-2209</v>
          </cell>
          <cell r="F75">
            <v>1871</v>
          </cell>
          <cell r="G75">
            <v>0</v>
          </cell>
          <cell r="H75">
            <v>0</v>
          </cell>
          <cell r="I75">
            <v>109751</v>
          </cell>
          <cell r="J75">
            <v>-10068</v>
          </cell>
          <cell r="K75">
            <v>99683</v>
          </cell>
        </row>
        <row r="76">
          <cell r="A76" t="str">
            <v>זכויות המיעוט</v>
          </cell>
          <cell r="F76">
            <v>0</v>
          </cell>
          <cell r="I76">
            <v>0</v>
          </cell>
          <cell r="K76">
            <v>0</v>
          </cell>
        </row>
        <row r="77">
          <cell r="A77" t="str">
            <v>סה"כ הון עצמי</v>
          </cell>
          <cell r="B77">
            <v>99683</v>
          </cell>
          <cell r="C77">
            <v>28635</v>
          </cell>
          <cell r="D77">
            <v>-18229</v>
          </cell>
          <cell r="E77">
            <v>-2209</v>
          </cell>
          <cell r="F77">
            <v>1871</v>
          </cell>
          <cell r="G77">
            <v>0</v>
          </cell>
          <cell r="H77">
            <v>0</v>
          </cell>
          <cell r="I77">
            <v>109751</v>
          </cell>
          <cell r="J77">
            <v>-10068</v>
          </cell>
          <cell r="K77">
            <v>99683</v>
          </cell>
        </row>
        <row r="78">
          <cell r="U78">
            <v>0</v>
          </cell>
        </row>
        <row r="79">
          <cell r="B79">
            <v>252908</v>
          </cell>
          <cell r="C79">
            <v>237790</v>
          </cell>
          <cell r="D79">
            <v>4677</v>
          </cell>
          <cell r="E79">
            <v>3231</v>
          </cell>
          <cell r="F79">
            <v>2172</v>
          </cell>
          <cell r="G79">
            <v>0</v>
          </cell>
          <cell r="H79">
            <v>0</v>
          </cell>
          <cell r="I79">
            <v>500778</v>
          </cell>
          <cell r="J79">
            <v>-102233</v>
          </cell>
          <cell r="K79">
            <v>398545</v>
          </cell>
          <cell r="U79">
            <v>0</v>
          </cell>
        </row>
        <row r="80">
          <cell r="A80" t="str">
            <v>בדיקה--סה"כ נכסים בניכוי סה"כ התחייבויות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2">
          <cell r="B82" t="str">
            <v>רבינטקס תעשיות בע"מ - דוח  רווח והפסד מאוחד</v>
          </cell>
          <cell r="G82" t="str">
            <v>לתקופה שנסתיימה ב- 30/6/08</v>
          </cell>
        </row>
        <row r="83">
          <cell r="M83">
            <v>205294</v>
          </cell>
          <cell r="O83">
            <v>52497</v>
          </cell>
          <cell r="Q83">
            <v>0</v>
          </cell>
          <cell r="U83">
            <v>0</v>
          </cell>
          <cell r="V83">
            <v>63835</v>
          </cell>
          <cell r="W83">
            <v>-63835</v>
          </cell>
        </row>
        <row r="84">
          <cell r="A84" t="str">
            <v>מכירות</v>
          </cell>
          <cell r="B84">
            <v>117445</v>
          </cell>
          <cell r="C84">
            <v>281935</v>
          </cell>
          <cell r="E84">
            <v>7411</v>
          </cell>
          <cell r="F84">
            <v>214</v>
          </cell>
          <cell r="G84">
            <v>0</v>
          </cell>
          <cell r="H84">
            <v>0</v>
          </cell>
          <cell r="I84">
            <v>407005</v>
          </cell>
          <cell r="J84">
            <v>-691</v>
          </cell>
          <cell r="K84">
            <v>406314</v>
          </cell>
          <cell r="M84">
            <v>172011</v>
          </cell>
          <cell r="O84">
            <v>54381</v>
          </cell>
          <cell r="Q84">
            <v>0</v>
          </cell>
          <cell r="U84">
            <v>0</v>
          </cell>
          <cell r="V84">
            <v>50545</v>
          </cell>
          <cell r="W84">
            <v>-50545</v>
          </cell>
        </row>
        <row r="85">
          <cell r="A85" t="str">
            <v>עלות המכירות</v>
          </cell>
          <cell r="B85">
            <v>112508.038</v>
          </cell>
          <cell r="C85">
            <v>218454.98485660003</v>
          </cell>
          <cell r="E85">
            <v>6385</v>
          </cell>
          <cell r="F85">
            <v>214</v>
          </cell>
          <cell r="G85">
            <v>0</v>
          </cell>
          <cell r="H85">
            <v>0</v>
          </cell>
          <cell r="I85">
            <v>337562.0228566</v>
          </cell>
          <cell r="J85">
            <v>-691</v>
          </cell>
          <cell r="K85">
            <v>336871</v>
          </cell>
        </row>
        <row r="86">
          <cell r="L86">
            <v>0</v>
          </cell>
          <cell r="M86">
            <v>33283</v>
          </cell>
          <cell r="N86">
            <v>0</v>
          </cell>
          <cell r="O86">
            <v>-1884</v>
          </cell>
          <cell r="P86">
            <v>0</v>
          </cell>
          <cell r="Q86">
            <v>0</v>
          </cell>
          <cell r="R86">
            <v>0</v>
          </cell>
          <cell r="U86">
            <v>0</v>
          </cell>
          <cell r="V86">
            <v>13290</v>
          </cell>
          <cell r="W86">
            <v>-13290</v>
          </cell>
        </row>
        <row r="87">
          <cell r="A87" t="str">
            <v>רווח גולמי</v>
          </cell>
          <cell r="B87">
            <v>4936.9619999999995</v>
          </cell>
          <cell r="C87">
            <v>63480.015143399971</v>
          </cell>
          <cell r="D87">
            <v>0</v>
          </cell>
          <cell r="E87">
            <v>1026</v>
          </cell>
          <cell r="F87">
            <v>0</v>
          </cell>
          <cell r="G87">
            <v>0</v>
          </cell>
          <cell r="H87">
            <v>0</v>
          </cell>
          <cell r="I87">
            <v>69442.977143399999</v>
          </cell>
          <cell r="J87">
            <v>0</v>
          </cell>
          <cell r="K87">
            <v>69443</v>
          </cell>
          <cell r="W87">
            <v>0.20819299757186496</v>
          </cell>
        </row>
        <row r="88">
          <cell r="F88">
            <v>0</v>
          </cell>
          <cell r="G88" t="e">
            <v>#DIV/0!</v>
          </cell>
        </row>
        <row r="89">
          <cell r="M89">
            <v>12098</v>
          </cell>
          <cell r="O89">
            <v>8133</v>
          </cell>
          <cell r="Q89">
            <v>0</v>
          </cell>
          <cell r="U89">
            <v>0</v>
          </cell>
        </row>
        <row r="90">
          <cell r="A90" t="str">
            <v>הוצאות מכירה</v>
          </cell>
          <cell r="B90">
            <v>15108</v>
          </cell>
          <cell r="C90">
            <v>8771.8212153999993</v>
          </cell>
          <cell r="E90">
            <v>87</v>
          </cell>
          <cell r="F90">
            <v>0</v>
          </cell>
          <cell r="G90">
            <v>0</v>
          </cell>
          <cell r="H90">
            <v>0</v>
          </cell>
          <cell r="I90">
            <v>23966.821215399999</v>
          </cell>
          <cell r="J90">
            <v>0</v>
          </cell>
          <cell r="K90">
            <v>23967</v>
          </cell>
          <cell r="M90">
            <v>24669</v>
          </cell>
          <cell r="O90">
            <v>8700</v>
          </cell>
          <cell r="U90">
            <v>0</v>
          </cell>
        </row>
        <row r="91">
          <cell r="A91" t="str">
            <v>הוצאות הנהלה וכלליות</v>
          </cell>
          <cell r="B91">
            <v>16388</v>
          </cell>
          <cell r="C91">
            <v>26408.457101800002</v>
          </cell>
          <cell r="E91">
            <v>1409</v>
          </cell>
          <cell r="F91">
            <v>0</v>
          </cell>
          <cell r="G91">
            <v>0</v>
          </cell>
          <cell r="H91">
            <v>0</v>
          </cell>
          <cell r="I91">
            <v>44205.457101799999</v>
          </cell>
          <cell r="J91">
            <v>0</v>
          </cell>
          <cell r="K91">
            <v>44205</v>
          </cell>
          <cell r="M91">
            <v>281</v>
          </cell>
        </row>
        <row r="92">
          <cell r="A92" t="str">
            <v>הוצאות מחקר ופיתוח</v>
          </cell>
          <cell r="B92">
            <v>825.33400000000006</v>
          </cell>
          <cell r="C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825.33400000000006</v>
          </cell>
          <cell r="J92">
            <v>0</v>
          </cell>
          <cell r="K92">
            <v>825</v>
          </cell>
        </row>
        <row r="93">
          <cell r="M93">
            <v>-205</v>
          </cell>
          <cell r="O93">
            <v>1312</v>
          </cell>
          <cell r="U93">
            <v>0</v>
          </cell>
        </row>
        <row r="94">
          <cell r="A94" t="str">
            <v>הכנסות אחרות כולל רווח ממימוש</v>
          </cell>
          <cell r="B94">
            <v>8328</v>
          </cell>
          <cell r="C94">
            <v>-624</v>
          </cell>
          <cell r="E94">
            <v>0</v>
          </cell>
          <cell r="F94">
            <v>0</v>
          </cell>
          <cell r="G94">
            <v>0</v>
          </cell>
          <cell r="H94">
            <v>-1836</v>
          </cell>
          <cell r="I94">
            <v>5868</v>
          </cell>
          <cell r="J94">
            <v>2459</v>
          </cell>
          <cell r="K94">
            <v>8327</v>
          </cell>
          <cell r="U94">
            <v>0</v>
          </cell>
        </row>
        <row r="95">
          <cell r="B95">
            <v>40649.334000000003</v>
          </cell>
          <cell r="C95">
            <v>34556.278317200005</v>
          </cell>
          <cell r="D95">
            <v>0</v>
          </cell>
          <cell r="E95">
            <v>1496</v>
          </cell>
          <cell r="F95">
            <v>0</v>
          </cell>
          <cell r="G95">
            <v>0</v>
          </cell>
          <cell r="H95">
            <v>-1836</v>
          </cell>
          <cell r="I95">
            <v>74865.612317199993</v>
          </cell>
          <cell r="J95">
            <v>2459</v>
          </cell>
          <cell r="K95">
            <v>77324</v>
          </cell>
          <cell r="U95">
            <v>0</v>
          </cell>
        </row>
        <row r="96">
          <cell r="A96" t="str">
            <v>רווח הפעלה</v>
          </cell>
          <cell r="B96">
            <v>-35712.372000000003</v>
          </cell>
          <cell r="C96">
            <v>28923.736826199965</v>
          </cell>
          <cell r="D96">
            <v>0</v>
          </cell>
          <cell r="E96">
            <v>-470</v>
          </cell>
          <cell r="F96">
            <v>0</v>
          </cell>
          <cell r="G96">
            <v>0</v>
          </cell>
          <cell r="H96">
            <v>1836</v>
          </cell>
          <cell r="I96">
            <v>-5422.6351737999939</v>
          </cell>
          <cell r="J96">
            <v>-2459</v>
          </cell>
          <cell r="K96">
            <v>-7881</v>
          </cell>
        </row>
        <row r="97">
          <cell r="U97">
            <v>0</v>
          </cell>
        </row>
        <row r="98">
          <cell r="A98" t="str">
            <v>הכנסות מימון</v>
          </cell>
          <cell r="B98">
            <v>7352</v>
          </cell>
          <cell r="C98">
            <v>684.01606240000001</v>
          </cell>
          <cell r="E98">
            <v>40</v>
          </cell>
          <cell r="F98">
            <v>115</v>
          </cell>
          <cell r="G98">
            <v>0</v>
          </cell>
          <cell r="H98">
            <v>0</v>
          </cell>
          <cell r="I98">
            <v>8191.0160624</v>
          </cell>
          <cell r="J98">
            <v>-4234</v>
          </cell>
          <cell r="K98">
            <v>3957</v>
          </cell>
          <cell r="U98">
            <v>0</v>
          </cell>
        </row>
        <row r="99">
          <cell r="A99" t="str">
            <v>הוצאות מימון</v>
          </cell>
          <cell r="B99">
            <v>-12344</v>
          </cell>
          <cell r="C99">
            <v>-10698</v>
          </cell>
          <cell r="E99">
            <v>-259</v>
          </cell>
          <cell r="F99">
            <v>0</v>
          </cell>
          <cell r="G99">
            <v>0</v>
          </cell>
          <cell r="H99">
            <v>-79</v>
          </cell>
          <cell r="I99">
            <v>-23380</v>
          </cell>
          <cell r="J99">
            <v>4234</v>
          </cell>
          <cell r="K99">
            <v>-19146</v>
          </cell>
          <cell r="M99">
            <v>0</v>
          </cell>
          <cell r="O99">
            <v>0</v>
          </cell>
          <cell r="Q99">
            <v>0</v>
          </cell>
        </row>
        <row r="100">
          <cell r="A100" t="str">
            <v>רווח ממימוש ושיערוך אחרות</v>
          </cell>
          <cell r="I100">
            <v>0</v>
          </cell>
          <cell r="K100">
            <v>0</v>
          </cell>
        </row>
        <row r="101">
          <cell r="A101" t="str">
            <v>חלק החברה ברווחי מוחזקות נטו</v>
          </cell>
          <cell r="B101">
            <v>4317</v>
          </cell>
          <cell r="I101">
            <v>4317</v>
          </cell>
          <cell r="J101">
            <v>-4317</v>
          </cell>
          <cell r="K101">
            <v>0</v>
          </cell>
          <cell r="U101">
            <v>0</v>
          </cell>
        </row>
        <row r="102">
          <cell r="A102" t="str">
            <v>רווח לפני מס</v>
          </cell>
          <cell r="B102">
            <v>-36387.372000000003</v>
          </cell>
          <cell r="C102">
            <v>18909.752888599964</v>
          </cell>
          <cell r="D102">
            <v>0</v>
          </cell>
          <cell r="E102">
            <v>-689</v>
          </cell>
          <cell r="F102">
            <v>115</v>
          </cell>
          <cell r="G102">
            <v>0</v>
          </cell>
          <cell r="H102">
            <v>1757</v>
          </cell>
          <cell r="I102">
            <v>-16294.619111399996</v>
          </cell>
          <cell r="J102">
            <v>-6776</v>
          </cell>
          <cell r="K102">
            <v>-23070</v>
          </cell>
          <cell r="U102">
            <v>0</v>
          </cell>
        </row>
        <row r="103">
          <cell r="A103" t="str">
            <v>מיסים</v>
          </cell>
          <cell r="B103">
            <v>7420</v>
          </cell>
          <cell r="C103">
            <v>-4980.1659999999993</v>
          </cell>
          <cell r="E103">
            <v>0</v>
          </cell>
          <cell r="F103">
            <v>-36</v>
          </cell>
          <cell r="G103">
            <v>0</v>
          </cell>
          <cell r="H103">
            <v>-584</v>
          </cell>
          <cell r="I103">
            <v>1819.8340000000007</v>
          </cell>
          <cell r="J103">
            <v>0</v>
          </cell>
          <cell r="K103">
            <v>1819.8340000000003</v>
          </cell>
          <cell r="U103">
            <v>0</v>
          </cell>
        </row>
        <row r="104">
          <cell r="A104" t="str">
            <v>רווח מפעילות נמשכת</v>
          </cell>
          <cell r="B104">
            <v>-28967.372000000003</v>
          </cell>
          <cell r="C104">
            <v>13929.586888599964</v>
          </cell>
          <cell r="D104">
            <v>0</v>
          </cell>
          <cell r="E104">
            <v>-689</v>
          </cell>
          <cell r="F104">
            <v>79</v>
          </cell>
          <cell r="G104">
            <v>0</v>
          </cell>
          <cell r="H104">
            <v>1173</v>
          </cell>
          <cell r="I104">
            <v>-14474.785111399995</v>
          </cell>
          <cell r="J104">
            <v>-6776</v>
          </cell>
          <cell r="K104">
            <v>-21250.166000000001</v>
          </cell>
        </row>
        <row r="105">
          <cell r="A105" t="str">
            <v>פעילות מופסקת</v>
          </cell>
          <cell r="D105">
            <v>-7717</v>
          </cell>
          <cell r="G105">
            <v>0</v>
          </cell>
          <cell r="I105">
            <v>-7717</v>
          </cell>
          <cell r="K105">
            <v>-7717</v>
          </cell>
          <cell r="U105">
            <v>0</v>
          </cell>
        </row>
        <row r="106">
          <cell r="A106" t="str">
            <v>רווח נקי</v>
          </cell>
          <cell r="B106">
            <v>-28967.372000000003</v>
          </cell>
          <cell r="C106">
            <v>13929.586888599964</v>
          </cell>
          <cell r="D106">
            <v>-7717</v>
          </cell>
          <cell r="E106">
            <v>-689</v>
          </cell>
          <cell r="F106">
            <v>79</v>
          </cell>
          <cell r="G106">
            <v>0</v>
          </cell>
          <cell r="H106">
            <v>1173</v>
          </cell>
          <cell r="I106">
            <v>-22191.785111399993</v>
          </cell>
          <cell r="J106">
            <v>-6776</v>
          </cell>
          <cell r="K106">
            <v>-28967.166000000001</v>
          </cell>
        </row>
        <row r="107">
          <cell r="A107" t="str">
            <v>מיוחס למיעוט</v>
          </cell>
          <cell r="I107">
            <v>0</v>
          </cell>
          <cell r="J107">
            <v>0</v>
          </cell>
          <cell r="K107">
            <v>0</v>
          </cell>
          <cell r="U107">
            <v>0</v>
          </cell>
        </row>
        <row r="108">
          <cell r="A108" t="str">
            <v>מיוחס לבעלי מניות של החברה</v>
          </cell>
          <cell r="B108">
            <v>-28967.372000000003</v>
          </cell>
          <cell r="C108">
            <v>13929.586888599964</v>
          </cell>
          <cell r="D108">
            <v>-7717</v>
          </cell>
          <cell r="E108">
            <v>-689</v>
          </cell>
          <cell r="F108">
            <v>79</v>
          </cell>
          <cell r="G108">
            <v>0</v>
          </cell>
          <cell r="H108">
            <v>1173</v>
          </cell>
          <cell r="I108">
            <v>-22191.785111399993</v>
          </cell>
          <cell r="J108">
            <v>-6776</v>
          </cell>
          <cell r="K108">
            <v>-28967.166000000001</v>
          </cell>
          <cell r="M108">
            <v>-13837</v>
          </cell>
          <cell r="O108">
            <v>-13838</v>
          </cell>
        </row>
        <row r="109">
          <cell r="G109">
            <v>0</v>
          </cell>
        </row>
        <row r="111">
          <cell r="A111" t="str">
            <v>באור 1 -מזומנים ושווי מזומנים</v>
          </cell>
        </row>
        <row r="112">
          <cell r="A112" t="str">
            <v>מזומנים ופקדונות משיכה מיידית -שקלים</v>
          </cell>
          <cell r="B112">
            <v>8208</v>
          </cell>
          <cell r="D112">
            <v>0</v>
          </cell>
          <cell r="F112">
            <v>4</v>
          </cell>
          <cell r="K112">
            <v>8212</v>
          </cell>
        </row>
        <row r="113">
          <cell r="A113" t="str">
            <v xml:space="preserve">פקדונות לזמן קצר -שקלים </v>
          </cell>
          <cell r="K113">
            <v>0</v>
          </cell>
        </row>
        <row r="114">
          <cell r="A114" t="str">
            <v>מזומנים ופקדונות משיכה מיידית -מט"ח</v>
          </cell>
          <cell r="B114">
            <v>6508</v>
          </cell>
          <cell r="C114">
            <v>5947.7461460000004</v>
          </cell>
          <cell r="E114">
            <v>21.216000000000001</v>
          </cell>
          <cell r="H114">
            <v>0</v>
          </cell>
          <cell r="K114">
            <v>12476.962146000002</v>
          </cell>
        </row>
        <row r="115">
          <cell r="A115" t="str">
            <v xml:space="preserve">פקדונות לזמן קצר -מט"ח </v>
          </cell>
          <cell r="B115">
            <v>2970</v>
          </cell>
          <cell r="K115">
            <v>2970</v>
          </cell>
        </row>
        <row r="116">
          <cell r="A116" t="str">
            <v>אחר P.N</v>
          </cell>
          <cell r="K116">
            <v>0</v>
          </cell>
          <cell r="U116">
            <v>0</v>
          </cell>
        </row>
        <row r="117">
          <cell r="B117">
            <v>17686</v>
          </cell>
          <cell r="C117">
            <v>5947.7461460000004</v>
          </cell>
          <cell r="D117">
            <v>0</v>
          </cell>
          <cell r="E117">
            <v>21.216000000000001</v>
          </cell>
          <cell r="F117">
            <v>4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23658.962146000002</v>
          </cell>
        </row>
        <row r="119">
          <cell r="A119" t="str">
            <v>באור 2 -השקעות ז"ק</v>
          </cell>
        </row>
        <row r="120">
          <cell r="A120" t="str">
            <v>אג"ח ואגח להמרה</v>
          </cell>
          <cell r="K120">
            <v>0</v>
          </cell>
        </row>
        <row r="121">
          <cell r="A121" t="str">
            <v>מק"מ</v>
          </cell>
          <cell r="K121">
            <v>0</v>
          </cell>
        </row>
        <row r="122">
          <cell r="A122" t="str">
            <v>מניות ₪+אופציות ₪</v>
          </cell>
          <cell r="K122">
            <v>0</v>
          </cell>
        </row>
        <row r="123">
          <cell r="A123" t="str">
            <v>קרנות בניכוי סכום משועבד</v>
          </cell>
          <cell r="K123">
            <v>0</v>
          </cell>
        </row>
        <row r="124">
          <cell r="A124" t="str">
            <v>ניירות ערך מוחזקים למסחר מטי</v>
          </cell>
          <cell r="K124">
            <v>0</v>
          </cell>
        </row>
        <row r="125">
          <cell r="A125" t="str">
            <v>נגזרים משובצים</v>
          </cell>
          <cell r="K125">
            <v>0</v>
          </cell>
        </row>
        <row r="126">
          <cell r="A126" t="str">
            <v>עסקאות הגנה</v>
          </cell>
          <cell r="K126">
            <v>0</v>
          </cell>
        </row>
        <row r="127">
          <cell r="A127" t="str">
            <v>אחרים P.N</v>
          </cell>
          <cell r="K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30">
          <cell r="A130" t="str">
            <v>באור 3 -לקוחות</v>
          </cell>
        </row>
        <row r="131">
          <cell r="A131" t="str">
            <v>חשבונות פתוחים</v>
          </cell>
          <cell r="B131">
            <v>20628</v>
          </cell>
          <cell r="C131">
            <v>38815</v>
          </cell>
          <cell r="D131">
            <v>4197</v>
          </cell>
          <cell r="E131">
            <v>498</v>
          </cell>
          <cell r="J131">
            <v>-256</v>
          </cell>
          <cell r="K131">
            <v>63882</v>
          </cell>
        </row>
        <row r="132">
          <cell r="A132" t="str">
            <v>המחאות לגבייה</v>
          </cell>
          <cell r="B132">
            <v>882</v>
          </cell>
          <cell r="D132">
            <v>1</v>
          </cell>
          <cell r="E132">
            <v>192.55</v>
          </cell>
          <cell r="K132">
            <v>1076</v>
          </cell>
        </row>
        <row r="133">
          <cell r="A133" t="str">
            <v>הכנסות לקבל בגין עבודות בביצוע</v>
          </cell>
          <cell r="C133">
            <v>19258</v>
          </cell>
          <cell r="E133">
            <v>823.21900000000005</v>
          </cell>
          <cell r="K133">
            <v>20081</v>
          </cell>
          <cell r="U133">
            <v>0</v>
          </cell>
        </row>
        <row r="134">
          <cell r="B134">
            <v>21510</v>
          </cell>
          <cell r="C134">
            <v>58073</v>
          </cell>
          <cell r="D134">
            <v>4198</v>
          </cell>
          <cell r="E134">
            <v>1513.769</v>
          </cell>
          <cell r="F134">
            <v>0</v>
          </cell>
          <cell r="G134">
            <v>0</v>
          </cell>
          <cell r="H134">
            <v>0</v>
          </cell>
          <cell r="J134">
            <v>-256</v>
          </cell>
          <cell r="K134">
            <v>85039</v>
          </cell>
        </row>
        <row r="135">
          <cell r="A135" t="str">
            <v xml:space="preserve"> הפרשה לחו"מס</v>
          </cell>
          <cell r="B135">
            <v>-715</v>
          </cell>
          <cell r="C135">
            <v>-24</v>
          </cell>
          <cell r="D135">
            <v>-96</v>
          </cell>
          <cell r="F135">
            <v>0</v>
          </cell>
          <cell r="G135">
            <v>0</v>
          </cell>
          <cell r="K135">
            <v>-835</v>
          </cell>
          <cell r="U135">
            <v>0</v>
          </cell>
        </row>
        <row r="136">
          <cell r="B136">
            <v>20795</v>
          </cell>
          <cell r="C136">
            <v>58049</v>
          </cell>
          <cell r="D136">
            <v>4102</v>
          </cell>
          <cell r="E136">
            <v>1513.769</v>
          </cell>
          <cell r="F136">
            <v>0</v>
          </cell>
          <cell r="G136">
            <v>0</v>
          </cell>
          <cell r="H136">
            <v>0</v>
          </cell>
          <cell r="J136">
            <v>-256</v>
          </cell>
          <cell r="K136">
            <v>84204</v>
          </cell>
        </row>
        <row r="137">
          <cell r="G137">
            <v>0</v>
          </cell>
        </row>
        <row r="138">
          <cell r="A138" t="str">
            <v>באור 4 - חייבים ויתרות חובה</v>
          </cell>
        </row>
        <row r="139">
          <cell r="A139" t="str">
            <v>מקדמות לספקים</v>
          </cell>
          <cell r="B139">
            <v>610</v>
          </cell>
          <cell r="C139">
            <v>132</v>
          </cell>
          <cell r="G139">
            <v>0</v>
          </cell>
          <cell r="K139">
            <v>742</v>
          </cell>
        </row>
        <row r="140">
          <cell r="A140" t="str">
            <v>האוצר-אגף מס  ערך מוסף</v>
          </cell>
          <cell r="B140">
            <v>2659</v>
          </cell>
          <cell r="D140">
            <v>9</v>
          </cell>
          <cell r="E140">
            <v>34</v>
          </cell>
          <cell r="G140">
            <v>0</v>
          </cell>
          <cell r="K140">
            <v>2702</v>
          </cell>
        </row>
        <row r="141">
          <cell r="A141" t="str">
            <v>מע"מ גרמניה</v>
          </cell>
          <cell r="K141">
            <v>0</v>
          </cell>
        </row>
        <row r="142">
          <cell r="A142" t="str">
            <v>מס קניה</v>
          </cell>
          <cell r="K142">
            <v>0</v>
          </cell>
        </row>
        <row r="143">
          <cell r="A143" t="str">
            <v>מס הכנסה</v>
          </cell>
          <cell r="B143">
            <v>4507</v>
          </cell>
          <cell r="C143">
            <v>2083</v>
          </cell>
          <cell r="D143">
            <v>4</v>
          </cell>
          <cell r="E143">
            <v>54</v>
          </cell>
          <cell r="H143">
            <v>0</v>
          </cell>
          <cell r="K143">
            <v>6648</v>
          </cell>
        </row>
        <row r="144">
          <cell r="A144" t="str">
            <v>מענק לקבל מרכז השקעות</v>
          </cell>
          <cell r="B144">
            <v>1105</v>
          </cell>
          <cell r="K144">
            <v>1105</v>
          </cell>
        </row>
        <row r="145">
          <cell r="A145" t="str">
            <v>מענק לקבל מדען</v>
          </cell>
          <cell r="K145">
            <v>0</v>
          </cell>
        </row>
        <row r="146">
          <cell r="A146" t="str">
            <v xml:space="preserve">הכנסות לקבל </v>
          </cell>
          <cell r="B146">
            <v>534</v>
          </cell>
          <cell r="J146">
            <v>0</v>
          </cell>
          <cell r="K146">
            <v>534</v>
          </cell>
        </row>
        <row r="147">
          <cell r="A147" t="str">
            <v>הוצאות מראש</v>
          </cell>
          <cell r="B147">
            <v>528</v>
          </cell>
          <cell r="C147">
            <v>1510</v>
          </cell>
          <cell r="E147">
            <v>79</v>
          </cell>
          <cell r="K147">
            <v>2117</v>
          </cell>
        </row>
        <row r="148">
          <cell r="A148" t="str">
            <v>עובדים</v>
          </cell>
          <cell r="B148">
            <v>222</v>
          </cell>
          <cell r="K148">
            <v>222</v>
          </cell>
        </row>
        <row r="149">
          <cell r="A149" t="str">
            <v>חייבים אחרים</v>
          </cell>
          <cell r="C149">
            <v>446</v>
          </cell>
          <cell r="D149">
            <v>410</v>
          </cell>
          <cell r="E149">
            <v>261</v>
          </cell>
          <cell r="K149">
            <v>1117</v>
          </cell>
        </row>
        <row r="150">
          <cell r="A150" t="str">
            <v>מיצוע נגזרים משובצים</v>
          </cell>
          <cell r="K150">
            <v>0</v>
          </cell>
        </row>
        <row r="151">
          <cell r="A151" t="str">
            <v>בעלי מניות מחברה מאוחדת באיחוד יחסי</v>
          </cell>
          <cell r="K151">
            <v>0</v>
          </cell>
          <cell r="U151">
            <v>0</v>
          </cell>
        </row>
        <row r="152">
          <cell r="B152">
            <v>10165</v>
          </cell>
          <cell r="C152">
            <v>4171</v>
          </cell>
          <cell r="D152">
            <v>423</v>
          </cell>
          <cell r="E152">
            <v>428</v>
          </cell>
          <cell r="F152">
            <v>0</v>
          </cell>
          <cell r="G152">
            <v>0</v>
          </cell>
          <cell r="H152">
            <v>0</v>
          </cell>
          <cell r="J152">
            <v>0</v>
          </cell>
          <cell r="K152">
            <v>15187</v>
          </cell>
        </row>
        <row r="153">
          <cell r="G153">
            <v>0</v>
          </cell>
        </row>
        <row r="154">
          <cell r="A154" t="str">
            <v>באור 5- מלאי</v>
          </cell>
        </row>
        <row r="155">
          <cell r="A155" t="str">
            <v>חומרי גלם ועזר</v>
          </cell>
          <cell r="B155">
            <v>57394</v>
          </cell>
          <cell r="C155">
            <v>18914</v>
          </cell>
          <cell r="D155">
            <v>0</v>
          </cell>
          <cell r="E155">
            <v>104</v>
          </cell>
          <cell r="G155">
            <v>0</v>
          </cell>
          <cell r="K155">
            <v>76412</v>
          </cell>
        </row>
        <row r="156">
          <cell r="A156" t="str">
            <v>תוצרת בעיבוד</v>
          </cell>
          <cell r="B156">
            <v>4665</v>
          </cell>
          <cell r="C156">
            <v>10019</v>
          </cell>
          <cell r="G156">
            <v>0</v>
          </cell>
          <cell r="K156">
            <v>14684</v>
          </cell>
        </row>
        <row r="157">
          <cell r="A157" t="str">
            <v>מוצרים גמורים</v>
          </cell>
          <cell r="B157">
            <v>11092</v>
          </cell>
          <cell r="E157">
            <v>222</v>
          </cell>
          <cell r="G157">
            <v>0</v>
          </cell>
          <cell r="K157">
            <v>11314</v>
          </cell>
        </row>
        <row r="158">
          <cell r="A158" t="str">
            <v>כלי עיבוד</v>
          </cell>
          <cell r="G158">
            <v>0</v>
          </cell>
          <cell r="K158">
            <v>0</v>
          </cell>
        </row>
        <row r="159">
          <cell r="A159" t="str">
            <v>תיאום מלאי/אחרים</v>
          </cell>
          <cell r="K159">
            <v>0</v>
          </cell>
        </row>
        <row r="160">
          <cell r="A160" t="str">
            <v>מלאי עבודות בביצוע</v>
          </cell>
          <cell r="K160">
            <v>0</v>
          </cell>
          <cell r="U160">
            <v>0</v>
          </cell>
        </row>
        <row r="161">
          <cell r="B161">
            <v>73151</v>
          </cell>
          <cell r="C161">
            <v>28933</v>
          </cell>
          <cell r="D161">
            <v>0</v>
          </cell>
          <cell r="E161">
            <v>326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102410</v>
          </cell>
        </row>
        <row r="162">
          <cell r="G162">
            <v>0</v>
          </cell>
        </row>
        <row r="163">
          <cell r="A163" t="str">
            <v>באור 6- נכסים פיננסיים מוחזקים למסחר</v>
          </cell>
        </row>
        <row r="164">
          <cell r="A164" t="str">
            <v>השקעת קבע בני"ע סחירים -</v>
          </cell>
          <cell r="K164">
            <v>0</v>
          </cell>
        </row>
        <row r="165">
          <cell r="A165" t="str">
            <v xml:space="preserve">הלוואה </v>
          </cell>
          <cell r="K165">
            <v>0</v>
          </cell>
        </row>
        <row r="166">
          <cell r="A166" t="str">
            <v>השקעות הון סיכון לא סחירות -</v>
          </cell>
          <cell r="K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J167">
            <v>0</v>
          </cell>
          <cell r="K167">
            <v>0</v>
          </cell>
        </row>
        <row r="169">
          <cell r="A169" t="str">
            <v xml:space="preserve">באור 7- הלוואות </v>
          </cell>
        </row>
        <row r="170">
          <cell r="A170" t="str">
            <v>אר ג'י</v>
          </cell>
          <cell r="F170">
            <v>1674</v>
          </cell>
          <cell r="J170">
            <v>-1674</v>
          </cell>
          <cell r="K170">
            <v>0</v>
          </cell>
        </row>
        <row r="171">
          <cell r="K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1674</v>
          </cell>
          <cell r="G172">
            <v>0</v>
          </cell>
          <cell r="H172">
            <v>0</v>
          </cell>
          <cell r="J172">
            <v>-1674</v>
          </cell>
          <cell r="K172">
            <v>0</v>
          </cell>
        </row>
        <row r="174">
          <cell r="A174" t="str">
            <v>באור 8 השקעה בחברות מאוחדות</v>
          </cell>
        </row>
        <row r="175">
          <cell r="A175" t="str">
            <v>השקעה בחברות בנות אחרות</v>
          </cell>
          <cell r="B175">
            <v>1871</v>
          </cell>
          <cell r="J175">
            <v>-1871</v>
          </cell>
          <cell r="K175">
            <v>0</v>
          </cell>
        </row>
        <row r="176">
          <cell r="A176" t="str">
            <v>השקעה בפילקר</v>
          </cell>
          <cell r="B176">
            <v>-1239</v>
          </cell>
          <cell r="J176">
            <v>1239</v>
          </cell>
          <cell r="K176">
            <v>0</v>
          </cell>
        </row>
        <row r="177">
          <cell r="A177" t="str">
            <v>השקעה בהיידיפנס</v>
          </cell>
          <cell r="B177">
            <v>-1402</v>
          </cell>
          <cell r="J177">
            <v>1402</v>
          </cell>
          <cell r="K177">
            <v>0</v>
          </cell>
        </row>
        <row r="178">
          <cell r="A178" t="str">
            <v>השקעה בPRIMEARMOR</v>
          </cell>
          <cell r="B178">
            <v>0</v>
          </cell>
          <cell r="J178">
            <v>0</v>
          </cell>
          <cell r="K178">
            <v>0</v>
          </cell>
        </row>
        <row r="179">
          <cell r="A179" t="str">
            <v>הלוואה לGuardlink</v>
          </cell>
          <cell r="B179">
            <v>71032</v>
          </cell>
          <cell r="J179">
            <v>-71032</v>
          </cell>
          <cell r="K179">
            <v>0</v>
          </cell>
        </row>
        <row r="180">
          <cell r="A180" t="str">
            <v>השקעה בGuardlink</v>
          </cell>
          <cell r="B180">
            <v>31011</v>
          </cell>
          <cell r="J180">
            <v>-31011</v>
          </cell>
          <cell r="K180">
            <v>0</v>
          </cell>
        </row>
        <row r="181">
          <cell r="B181">
            <v>101273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J181">
            <v>-101273</v>
          </cell>
          <cell r="K181">
            <v>0</v>
          </cell>
        </row>
        <row r="183">
          <cell r="A183" t="str">
            <v>באור 9 - רכוש קבוע</v>
          </cell>
        </row>
        <row r="185">
          <cell r="A185" t="str">
            <v>עלות</v>
          </cell>
          <cell r="B185">
            <v>49562</v>
          </cell>
          <cell r="C185">
            <v>20116.370593999996</v>
          </cell>
          <cell r="D185">
            <v>212</v>
          </cell>
          <cell r="E185">
            <v>1701</v>
          </cell>
          <cell r="F185">
            <v>2145</v>
          </cell>
          <cell r="G185">
            <v>0</v>
          </cell>
          <cell r="J185">
            <v>0</v>
          </cell>
          <cell r="K185">
            <v>73736</v>
          </cell>
          <cell r="U185">
            <v>0</v>
          </cell>
        </row>
        <row r="186">
          <cell r="A186" t="str">
            <v>סך עלות</v>
          </cell>
          <cell r="B186">
            <v>49562</v>
          </cell>
          <cell r="C186">
            <v>20116.370593999996</v>
          </cell>
          <cell r="D186">
            <v>212</v>
          </cell>
          <cell r="E186">
            <v>1701</v>
          </cell>
          <cell r="F186">
            <v>2145</v>
          </cell>
          <cell r="G186">
            <v>0</v>
          </cell>
          <cell r="H186">
            <v>0</v>
          </cell>
          <cell r="J186">
            <v>0</v>
          </cell>
          <cell r="K186">
            <v>73736</v>
          </cell>
        </row>
        <row r="187">
          <cell r="A187" t="str">
            <v>בניכוי- פ"נ</v>
          </cell>
          <cell r="B187">
            <v>-26792</v>
          </cell>
          <cell r="C187">
            <v>-3333.3692820000001</v>
          </cell>
          <cell r="D187">
            <v>-60</v>
          </cell>
          <cell r="E187">
            <v>-987</v>
          </cell>
          <cell r="F187">
            <v>-1651</v>
          </cell>
          <cell r="G187">
            <v>0</v>
          </cell>
          <cell r="K187">
            <v>-32823</v>
          </cell>
          <cell r="U187">
            <v>0</v>
          </cell>
        </row>
        <row r="188">
          <cell r="B188">
            <v>22770</v>
          </cell>
          <cell r="C188">
            <v>16783.001311999997</v>
          </cell>
          <cell r="D188">
            <v>152</v>
          </cell>
          <cell r="E188">
            <v>714</v>
          </cell>
          <cell r="F188">
            <v>494</v>
          </cell>
          <cell r="G188">
            <v>0</v>
          </cell>
          <cell r="H188">
            <v>0</v>
          </cell>
          <cell r="J188">
            <v>0</v>
          </cell>
          <cell r="K188">
            <v>40913</v>
          </cell>
        </row>
        <row r="189">
          <cell r="G189">
            <v>0</v>
          </cell>
        </row>
        <row r="190">
          <cell r="A190" t="str">
            <v>באור 10 - רכוש אחר והוצאות נדחות</v>
          </cell>
        </row>
        <row r="191">
          <cell r="A191" t="str">
            <v>תוכנות מחשב</v>
          </cell>
          <cell r="B191">
            <v>10</v>
          </cell>
          <cell r="C191">
            <v>1055.3781700000002</v>
          </cell>
          <cell r="K191">
            <v>1065</v>
          </cell>
        </row>
        <row r="192">
          <cell r="A192" t="str">
            <v>מותג</v>
          </cell>
          <cell r="K192">
            <v>0</v>
          </cell>
        </row>
        <row r="193">
          <cell r="A193" t="str">
            <v>קשרי לקוחות</v>
          </cell>
          <cell r="C193">
            <v>15117.219646</v>
          </cell>
          <cell r="K193">
            <v>15117</v>
          </cell>
        </row>
        <row r="194">
          <cell r="A194" t="str">
            <v>מוניטין</v>
          </cell>
          <cell r="B194">
            <v>0</v>
          </cell>
          <cell r="C194">
            <v>87847</v>
          </cell>
          <cell r="J194">
            <v>971</v>
          </cell>
          <cell r="K194">
            <v>88818</v>
          </cell>
        </row>
        <row r="195">
          <cell r="A195" t="str">
            <v>שמות מסחריים</v>
          </cell>
          <cell r="K195">
            <v>0</v>
          </cell>
        </row>
        <row r="196">
          <cell r="A196" t="str">
            <v>מפיצים</v>
          </cell>
          <cell r="K196">
            <v>0</v>
          </cell>
        </row>
        <row r="197">
          <cell r="A197" t="str">
            <v>ידע</v>
          </cell>
          <cell r="C197">
            <v>9691.4196640000009</v>
          </cell>
          <cell r="J197">
            <v>0</v>
          </cell>
          <cell r="K197">
            <v>9691</v>
          </cell>
        </row>
        <row r="198">
          <cell r="A198" t="str">
            <v>צבר הזמנות</v>
          </cell>
          <cell r="K198">
            <v>0</v>
          </cell>
        </row>
        <row r="199">
          <cell r="A199" t="str">
            <v>מו"פ</v>
          </cell>
          <cell r="C199">
            <v>3910.357</v>
          </cell>
          <cell r="K199">
            <v>3910</v>
          </cell>
        </row>
        <row r="200">
          <cell r="A200" t="str">
            <v>מותג וקשרי לקוחות</v>
          </cell>
          <cell r="J200">
            <v>0</v>
          </cell>
          <cell r="K200">
            <v>0</v>
          </cell>
        </row>
        <row r="201">
          <cell r="B201">
            <v>10</v>
          </cell>
          <cell r="C201">
            <v>117621.37448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J201">
            <v>971</v>
          </cell>
          <cell r="K201">
            <v>118601</v>
          </cell>
        </row>
        <row r="203">
          <cell r="A203" t="str">
            <v>באור 11 - אשראי לזמן קצר</v>
          </cell>
        </row>
        <row r="204">
          <cell r="U204">
            <v>0</v>
          </cell>
        </row>
        <row r="205">
          <cell r="A205" t="str">
            <v>משיכת יתר</v>
          </cell>
          <cell r="B205">
            <v>356</v>
          </cell>
          <cell r="D205">
            <v>911</v>
          </cell>
          <cell r="E205">
            <v>3459</v>
          </cell>
          <cell r="G205">
            <v>0</v>
          </cell>
          <cell r="K205">
            <v>4726</v>
          </cell>
        </row>
        <row r="206">
          <cell r="A206" t="str">
            <v>נותני אשראי אחרים -תואם</v>
          </cell>
          <cell r="K206">
            <v>0</v>
          </cell>
        </row>
        <row r="207">
          <cell r="K207">
            <v>0</v>
          </cell>
          <cell r="U207">
            <v>0</v>
          </cell>
        </row>
        <row r="208">
          <cell r="A208" t="str">
            <v>הלוואות לזמן קצר מבנקים</v>
          </cell>
          <cell r="B208">
            <v>7353</v>
          </cell>
          <cell r="C208">
            <v>0</v>
          </cell>
          <cell r="D208">
            <v>3806</v>
          </cell>
          <cell r="G208">
            <v>0</v>
          </cell>
          <cell r="H208">
            <v>0</v>
          </cell>
          <cell r="K208">
            <v>11159</v>
          </cell>
          <cell r="U208">
            <v>0</v>
          </cell>
          <cell r="V208">
            <v>0</v>
          </cell>
        </row>
        <row r="209">
          <cell r="B209">
            <v>7709</v>
          </cell>
          <cell r="C209">
            <v>0</v>
          </cell>
          <cell r="D209">
            <v>4717</v>
          </cell>
          <cell r="E209">
            <v>3459</v>
          </cell>
          <cell r="F209">
            <v>0</v>
          </cell>
          <cell r="G209">
            <v>0</v>
          </cell>
          <cell r="H209">
            <v>0</v>
          </cell>
          <cell r="J209">
            <v>0</v>
          </cell>
          <cell r="K209">
            <v>15885</v>
          </cell>
        </row>
        <row r="210">
          <cell r="A210" t="str">
            <v xml:space="preserve">חלויות שוטפות </v>
          </cell>
          <cell r="B210">
            <v>3500</v>
          </cell>
          <cell r="C210">
            <v>30031</v>
          </cell>
          <cell r="G210">
            <v>0</v>
          </cell>
          <cell r="K210">
            <v>33531</v>
          </cell>
          <cell r="U210">
            <v>0</v>
          </cell>
        </row>
        <row r="211">
          <cell r="B211">
            <v>11209</v>
          </cell>
          <cell r="C211">
            <v>30031</v>
          </cell>
          <cell r="D211">
            <v>4717</v>
          </cell>
          <cell r="E211">
            <v>3459</v>
          </cell>
          <cell r="F211">
            <v>0</v>
          </cell>
          <cell r="G211">
            <v>0</v>
          </cell>
          <cell r="H211">
            <v>0</v>
          </cell>
          <cell r="J211">
            <v>0</v>
          </cell>
          <cell r="K211">
            <v>49416</v>
          </cell>
        </row>
        <row r="213">
          <cell r="A213" t="str">
            <v>באור 12 -ספקים</v>
          </cell>
        </row>
        <row r="214">
          <cell r="A214" t="str">
            <v>ספקים-</v>
          </cell>
        </row>
        <row r="215">
          <cell r="A215" t="str">
            <v>בחשבונות פתוחים</v>
          </cell>
          <cell r="B215">
            <v>20397</v>
          </cell>
          <cell r="C215">
            <v>29933.275267999998</v>
          </cell>
          <cell r="D215">
            <v>9</v>
          </cell>
          <cell r="E215">
            <v>407</v>
          </cell>
          <cell r="G215">
            <v>0</v>
          </cell>
          <cell r="J215">
            <v>-256</v>
          </cell>
          <cell r="K215">
            <v>50490.275267999998</v>
          </cell>
        </row>
        <row r="216">
          <cell r="A216" t="str">
            <v>בהמחאות לפרעון</v>
          </cell>
          <cell r="B216">
            <v>4013</v>
          </cell>
          <cell r="E216">
            <v>370</v>
          </cell>
          <cell r="G216">
            <v>0</v>
          </cell>
          <cell r="K216">
            <v>4383</v>
          </cell>
          <cell r="U216">
            <v>0</v>
          </cell>
        </row>
        <row r="217">
          <cell r="B217">
            <v>24410</v>
          </cell>
          <cell r="C217">
            <v>29933.275267999998</v>
          </cell>
          <cell r="D217">
            <v>9</v>
          </cell>
          <cell r="E217">
            <v>777</v>
          </cell>
          <cell r="F217">
            <v>0</v>
          </cell>
          <cell r="G217">
            <v>0</v>
          </cell>
          <cell r="H217">
            <v>0</v>
          </cell>
          <cell r="J217">
            <v>-256</v>
          </cell>
          <cell r="K217">
            <v>54873.275267999998</v>
          </cell>
        </row>
        <row r="219">
          <cell r="A219" t="str">
            <v>באור 13 -זכאים ויתרות זכות</v>
          </cell>
        </row>
        <row r="220">
          <cell r="A220" t="str">
            <v>מזמיני עבודה- עבודות בביצוע</v>
          </cell>
          <cell r="C220">
            <v>248.31622400000001</v>
          </cell>
          <cell r="K220">
            <v>248</v>
          </cell>
          <cell r="M220" t="str">
            <v>אחרים</v>
          </cell>
          <cell r="O220">
            <v>15696</v>
          </cell>
        </row>
        <row r="221">
          <cell r="A221" t="str">
            <v>שכר ונלוות לשלם (1)</v>
          </cell>
          <cell r="B221">
            <v>3913</v>
          </cell>
          <cell r="C221">
            <v>2731.900486</v>
          </cell>
          <cell r="D221">
            <v>92</v>
          </cell>
          <cell r="E221">
            <v>450</v>
          </cell>
          <cell r="G221">
            <v>0</v>
          </cell>
          <cell r="J221">
            <v>0</v>
          </cell>
          <cell r="K221">
            <v>7187</v>
          </cell>
        </row>
        <row r="222">
          <cell r="A222" t="str">
            <v>הפרשה לחופשה</v>
          </cell>
          <cell r="K222">
            <v>0</v>
          </cell>
          <cell r="M222" t="str">
            <v>צדדים קשורים</v>
          </cell>
          <cell r="O222">
            <v>0</v>
          </cell>
        </row>
        <row r="223">
          <cell r="A223" t="str">
            <v>הוצאות שנצברו לשלם</v>
          </cell>
          <cell r="B223">
            <v>3692</v>
          </cell>
          <cell r="C223">
            <v>1777</v>
          </cell>
          <cell r="D223">
            <v>164</v>
          </cell>
          <cell r="E223">
            <v>105</v>
          </cell>
          <cell r="G223">
            <v>0</v>
          </cell>
          <cell r="J223">
            <v>0</v>
          </cell>
          <cell r="K223">
            <v>5738</v>
          </cell>
          <cell r="M223" t="str">
            <v>בעלי עניין</v>
          </cell>
          <cell r="O223" t="e">
            <v>#REF!</v>
          </cell>
        </row>
        <row r="224">
          <cell r="A224" t="str">
            <v>מקדמות מלקוחות</v>
          </cell>
          <cell r="B224">
            <v>1510</v>
          </cell>
          <cell r="D224">
            <v>1</v>
          </cell>
          <cell r="G224">
            <v>0</v>
          </cell>
          <cell r="K224">
            <v>1511</v>
          </cell>
          <cell r="M224" t="str">
            <v>עתודה</v>
          </cell>
          <cell r="O224" t="e">
            <v>#REF!</v>
          </cell>
        </row>
        <row r="225">
          <cell r="A225" t="str">
            <v>הכנסות מראש</v>
          </cell>
          <cell r="G225">
            <v>0</v>
          </cell>
          <cell r="K225">
            <v>0</v>
          </cell>
          <cell r="O225" t="e">
            <v>#REF!</v>
          </cell>
        </row>
        <row r="226">
          <cell r="A226" t="str">
            <v>בעלי עניין בגין שכר ונלוות</v>
          </cell>
          <cell r="G226">
            <v>0</v>
          </cell>
          <cell r="K226">
            <v>0</v>
          </cell>
          <cell r="M226" t="str">
            <v>חופשה</v>
          </cell>
          <cell r="O226">
            <v>-126</v>
          </cell>
        </row>
        <row r="227">
          <cell r="A227" t="str">
            <v>האוצר-אגף המכס+מע"מ</v>
          </cell>
          <cell r="B227">
            <v>26</v>
          </cell>
          <cell r="G227">
            <v>0</v>
          </cell>
          <cell r="K227">
            <v>26</v>
          </cell>
        </row>
        <row r="228">
          <cell r="A228" t="str">
            <v>זכאים שונים</v>
          </cell>
          <cell r="B228">
            <v>125</v>
          </cell>
          <cell r="C228">
            <v>2472</v>
          </cell>
          <cell r="D228">
            <v>1096</v>
          </cell>
          <cell r="E228">
            <v>0</v>
          </cell>
          <cell r="G228">
            <v>0</v>
          </cell>
          <cell r="K228">
            <v>3693</v>
          </cell>
          <cell r="M228" t="str">
            <v>סוכנים</v>
          </cell>
          <cell r="O228">
            <v>0</v>
          </cell>
        </row>
        <row r="229">
          <cell r="A229" t="str">
            <v>סוכנים בגין עמלות</v>
          </cell>
          <cell r="G229">
            <v>0</v>
          </cell>
          <cell r="K229">
            <v>0</v>
          </cell>
          <cell r="M229" t="str">
            <v>עסקאות עתידיות</v>
          </cell>
          <cell r="O229">
            <v>0</v>
          </cell>
        </row>
        <row r="230">
          <cell r="A230" t="str">
            <v xml:space="preserve">בגין עסקאות פורוורד+פורד </v>
          </cell>
          <cell r="G230">
            <v>0</v>
          </cell>
          <cell r="K230">
            <v>0</v>
          </cell>
          <cell r="M230" t="str">
            <v>מוסדות</v>
          </cell>
          <cell r="O230" t="e">
            <v>#REF!</v>
          </cell>
          <cell r="P230" t="str">
            <v>זכאים פריים ארמור -בעל מניות שני של רבינטקס USA LLC</v>
          </cell>
        </row>
        <row r="231">
          <cell r="A231" t="str">
            <v>קיבוץ נוה אור / פריים ארמור/אורוור</v>
          </cell>
          <cell r="G231">
            <v>0</v>
          </cell>
          <cell r="K231">
            <v>0</v>
          </cell>
        </row>
        <row r="232">
          <cell r="A232" t="str">
            <v>זכאים ר"ק</v>
          </cell>
          <cell r="G232">
            <v>0</v>
          </cell>
          <cell r="K232">
            <v>0</v>
          </cell>
        </row>
        <row r="233">
          <cell r="A233" t="str">
            <v>הפרשה לאחריות</v>
          </cell>
          <cell r="C233">
            <v>261.33800000000002</v>
          </cell>
          <cell r="K233">
            <v>261</v>
          </cell>
        </row>
        <row r="234">
          <cell r="A234" t="str">
            <v>הפרשה למס</v>
          </cell>
          <cell r="C234">
            <v>0</v>
          </cell>
          <cell r="G234">
            <v>0</v>
          </cell>
          <cell r="K234">
            <v>0</v>
          </cell>
          <cell r="R234">
            <v>0</v>
          </cell>
        </row>
        <row r="235">
          <cell r="A235" t="str">
            <v>חברה אם</v>
          </cell>
          <cell r="D235">
            <v>16827</v>
          </cell>
          <cell r="H235">
            <v>0</v>
          </cell>
          <cell r="J235">
            <v>-16827</v>
          </cell>
          <cell r="K235">
            <v>0</v>
          </cell>
        </row>
        <row r="236">
          <cell r="K236">
            <v>0</v>
          </cell>
        </row>
        <row r="237">
          <cell r="K237">
            <v>0</v>
          </cell>
          <cell r="U237">
            <v>0</v>
          </cell>
        </row>
        <row r="238">
          <cell r="B238">
            <v>9266</v>
          </cell>
          <cell r="C238">
            <v>7490.5547100000003</v>
          </cell>
          <cell r="D238">
            <v>18180</v>
          </cell>
          <cell r="E238">
            <v>555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-16827</v>
          </cell>
          <cell r="K238">
            <v>18664</v>
          </cell>
        </row>
        <row r="240">
          <cell r="A240" t="str">
            <v>כולל הפרשה לחופשה</v>
          </cell>
          <cell r="G240">
            <v>0</v>
          </cell>
          <cell r="J240">
            <v>0</v>
          </cell>
          <cell r="K240">
            <v>0</v>
          </cell>
        </row>
        <row r="242">
          <cell r="A242" t="str">
            <v>באור 14 -הפרשות</v>
          </cell>
        </row>
        <row r="243">
          <cell r="A243" t="str">
            <v>הפרשה להפסד</v>
          </cell>
          <cell r="K243">
            <v>0</v>
          </cell>
        </row>
        <row r="244">
          <cell r="A244" t="str">
            <v>הפרשה לאחריות</v>
          </cell>
          <cell r="K244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8">
          <cell r="A248" t="str">
            <v>באור 15-חלויות אג"ח להמרה +אג"ח סטרייט</v>
          </cell>
        </row>
        <row r="249">
          <cell r="A249" t="str">
            <v>אג"ח להמרה</v>
          </cell>
          <cell r="B249">
            <v>437</v>
          </cell>
          <cell r="K249">
            <v>437</v>
          </cell>
        </row>
        <row r="250">
          <cell r="A250" t="str">
            <v>אג"ח סטרייט</v>
          </cell>
          <cell r="B250">
            <v>27876</v>
          </cell>
          <cell r="K250">
            <v>27876</v>
          </cell>
        </row>
        <row r="251">
          <cell r="B251">
            <v>28313</v>
          </cell>
          <cell r="H251">
            <v>0</v>
          </cell>
          <cell r="K251">
            <v>28313</v>
          </cell>
        </row>
        <row r="252">
          <cell r="A252" t="str">
            <v>באור 16- הלוואות לזמן ארוך</v>
          </cell>
        </row>
        <row r="253">
          <cell r="A253" t="str">
            <v>בהצמדה לאירו</v>
          </cell>
          <cell r="G253">
            <v>0</v>
          </cell>
          <cell r="K253">
            <v>0</v>
          </cell>
        </row>
        <row r="254">
          <cell r="A254" t="str">
            <v>בהצמדה לדולר</v>
          </cell>
          <cell r="B254">
            <v>2662</v>
          </cell>
          <cell r="C254">
            <v>163609.53410399999</v>
          </cell>
          <cell r="J254">
            <v>-71032</v>
          </cell>
          <cell r="K254">
            <v>95240</v>
          </cell>
        </row>
        <row r="255">
          <cell r="A255" t="str">
            <v>בהצמדה למדד</v>
          </cell>
          <cell r="K255">
            <v>0</v>
          </cell>
        </row>
        <row r="256">
          <cell r="A256" t="str">
            <v>ללא הצמדה</v>
          </cell>
          <cell r="B256">
            <v>13708</v>
          </cell>
          <cell r="K256">
            <v>13708</v>
          </cell>
        </row>
        <row r="257">
          <cell r="A257" t="str">
            <v>בניכוי-חלויות שוטפות</v>
          </cell>
          <cell r="B257">
            <v>-3500</v>
          </cell>
          <cell r="C257">
            <v>-30030.842000000001</v>
          </cell>
          <cell r="G257">
            <v>0</v>
          </cell>
          <cell r="K257">
            <v>-33531</v>
          </cell>
          <cell r="U257">
            <v>0</v>
          </cell>
        </row>
        <row r="258">
          <cell r="B258">
            <v>12870</v>
          </cell>
          <cell r="C258">
            <v>133578.69210399999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J258">
            <v>-71032</v>
          </cell>
          <cell r="K258">
            <v>75417</v>
          </cell>
        </row>
        <row r="260">
          <cell r="A260" t="str">
            <v>פרעון הלוואות לפי שנים</v>
          </cell>
        </row>
        <row r="261">
          <cell r="A261" t="str">
            <v>חלויות שוטפות</v>
          </cell>
          <cell r="F261">
            <v>9867</v>
          </cell>
          <cell r="G261">
            <v>0</v>
          </cell>
          <cell r="H261">
            <v>2234</v>
          </cell>
          <cell r="K261">
            <v>12101</v>
          </cell>
        </row>
        <row r="262">
          <cell r="A262" t="str">
            <v>שנה שניה</v>
          </cell>
          <cell r="F262">
            <v>11115</v>
          </cell>
          <cell r="G262">
            <v>0</v>
          </cell>
          <cell r="H262">
            <v>14434</v>
          </cell>
          <cell r="K262">
            <v>25549</v>
          </cell>
        </row>
        <row r="263">
          <cell r="A263" t="str">
            <v>שנה שלישית</v>
          </cell>
          <cell r="F263">
            <v>8447</v>
          </cell>
          <cell r="G263">
            <v>0</v>
          </cell>
          <cell r="H263">
            <v>24621</v>
          </cell>
          <cell r="K263">
            <v>33068</v>
          </cell>
        </row>
        <row r="264">
          <cell r="A264" t="str">
            <v>שנה רביעית</v>
          </cell>
          <cell r="F264">
            <v>5334</v>
          </cell>
          <cell r="G264">
            <v>0</v>
          </cell>
          <cell r="H264">
            <v>24860</v>
          </cell>
          <cell r="K264">
            <v>30194</v>
          </cell>
        </row>
        <row r="265">
          <cell r="A265" t="str">
            <v>שנה חמישית ואילך</v>
          </cell>
          <cell r="F265">
            <v>1680</v>
          </cell>
          <cell r="G265">
            <v>0</v>
          </cell>
          <cell r="H265">
            <v>25098</v>
          </cell>
          <cell r="K265">
            <v>26778</v>
          </cell>
        </row>
        <row r="266">
          <cell r="A266" t="str">
            <v>שנה שישית ואילך</v>
          </cell>
          <cell r="F266">
            <v>11553</v>
          </cell>
          <cell r="H266">
            <v>12638</v>
          </cell>
          <cell r="K266">
            <v>24191</v>
          </cell>
        </row>
        <row r="267">
          <cell r="B267">
            <v>0</v>
          </cell>
          <cell r="F267">
            <v>47996</v>
          </cell>
          <cell r="G267">
            <v>0</v>
          </cell>
          <cell r="H267">
            <v>103885</v>
          </cell>
          <cell r="I267">
            <v>0</v>
          </cell>
          <cell r="J267">
            <v>0</v>
          </cell>
          <cell r="K267">
            <v>151881</v>
          </cell>
        </row>
        <row r="269">
          <cell r="A269" t="str">
            <v>באור 17- התחייבוית לסיום יחסי עובד-מעביד, נטו</v>
          </cell>
        </row>
        <row r="270">
          <cell r="A270" t="str">
            <v>עתודה לפיצויים</v>
          </cell>
          <cell r="B270">
            <v>249</v>
          </cell>
          <cell r="D270">
            <v>0</v>
          </cell>
          <cell r="E270">
            <v>649</v>
          </cell>
          <cell r="G270">
            <v>0</v>
          </cell>
          <cell r="K270">
            <v>898</v>
          </cell>
        </row>
        <row r="271">
          <cell r="A271" t="str">
            <v>בניכוי יעודה</v>
          </cell>
          <cell r="G271">
            <v>0</v>
          </cell>
          <cell r="K271">
            <v>0</v>
          </cell>
          <cell r="U271">
            <v>0</v>
          </cell>
        </row>
        <row r="272">
          <cell r="B272">
            <v>249</v>
          </cell>
          <cell r="C272">
            <v>0</v>
          </cell>
          <cell r="D272">
            <v>0</v>
          </cell>
          <cell r="E272">
            <v>649</v>
          </cell>
          <cell r="F272">
            <v>0</v>
          </cell>
          <cell r="G272">
            <v>0</v>
          </cell>
          <cell r="H272">
            <v>0</v>
          </cell>
          <cell r="J272">
            <v>0</v>
          </cell>
          <cell r="K272">
            <v>898</v>
          </cell>
        </row>
        <row r="275">
          <cell r="A275" t="str">
            <v>באור 1- מכירות</v>
          </cell>
          <cell r="M275" t="str">
            <v>בנוסף מכירות לקוחות מעל 10% מהמחזור המאוחד</v>
          </cell>
        </row>
        <row r="276">
          <cell r="A276" t="str">
            <v>יצוא</v>
          </cell>
          <cell r="B276">
            <v>86188</v>
          </cell>
          <cell r="C276">
            <v>281935</v>
          </cell>
          <cell r="E276">
            <v>623</v>
          </cell>
          <cell r="G276">
            <v>0</v>
          </cell>
          <cell r="J276">
            <v>-477</v>
          </cell>
          <cell r="K276">
            <v>368269</v>
          </cell>
        </row>
        <row r="277">
          <cell r="A277" t="str">
            <v>שוק מקומי ותבניות</v>
          </cell>
          <cell r="B277">
            <v>31257</v>
          </cell>
          <cell r="E277">
            <v>6788</v>
          </cell>
          <cell r="F277">
            <v>214</v>
          </cell>
          <cell r="G277">
            <v>0</v>
          </cell>
          <cell r="J277">
            <v>-214</v>
          </cell>
          <cell r="K277">
            <v>38045</v>
          </cell>
          <cell r="U277">
            <v>0</v>
          </cell>
        </row>
        <row r="278">
          <cell r="B278">
            <v>117445</v>
          </cell>
          <cell r="C278">
            <v>281935</v>
          </cell>
          <cell r="E278">
            <v>7411</v>
          </cell>
          <cell r="F278">
            <v>214</v>
          </cell>
          <cell r="G278">
            <v>0</v>
          </cell>
          <cell r="H278">
            <v>0</v>
          </cell>
          <cell r="J278">
            <v>-691</v>
          </cell>
          <cell r="K278">
            <v>406314</v>
          </cell>
        </row>
        <row r="280">
          <cell r="A280" t="str">
            <v>באור 2- עלות המכירות</v>
          </cell>
          <cell r="M280" t="str">
            <v>בנוסף התפלגות עלות המכר לפי ספקי חו"ג עיקריים</v>
          </cell>
        </row>
        <row r="281">
          <cell r="A281" t="str">
            <v>צריכת חומרים</v>
          </cell>
          <cell r="B281">
            <v>77806.195000000007</v>
          </cell>
          <cell r="C281">
            <v>101557.4543618</v>
          </cell>
          <cell r="E281">
            <v>3310</v>
          </cell>
          <cell r="G281">
            <v>0</v>
          </cell>
          <cell r="J281">
            <v>-477</v>
          </cell>
          <cell r="K281">
            <v>182197</v>
          </cell>
          <cell r="U281">
            <v>0</v>
          </cell>
        </row>
        <row r="282">
          <cell r="A282" t="str">
            <v>קבלני משנה</v>
          </cell>
          <cell r="B282">
            <v>3478</v>
          </cell>
          <cell r="C282">
            <v>39559.0899756</v>
          </cell>
          <cell r="E282">
            <v>78</v>
          </cell>
          <cell r="G282">
            <v>0</v>
          </cell>
          <cell r="K282">
            <v>43115</v>
          </cell>
        </row>
        <row r="283">
          <cell r="A283" t="str">
            <v>שכר עבודה ונלוות עלות המכר(1)</v>
          </cell>
          <cell r="B283">
            <v>19459.470999999998</v>
          </cell>
          <cell r="C283">
            <v>61260.669652600001</v>
          </cell>
          <cell r="E283">
            <v>2258</v>
          </cell>
          <cell r="G283">
            <v>0</v>
          </cell>
          <cell r="K283">
            <v>82978</v>
          </cell>
        </row>
        <row r="284">
          <cell r="A284" t="str">
            <v>הוצאות חרושת</v>
          </cell>
          <cell r="B284">
            <v>9092</v>
          </cell>
          <cell r="C284">
            <v>10253.4690952</v>
          </cell>
          <cell r="E284">
            <v>654</v>
          </cell>
          <cell r="G284">
            <v>0</v>
          </cell>
          <cell r="K284">
            <v>19999</v>
          </cell>
        </row>
        <row r="285">
          <cell r="A285" t="str">
            <v xml:space="preserve"> פחת מכונות</v>
          </cell>
          <cell r="B285">
            <v>3029</v>
          </cell>
          <cell r="C285">
            <v>5824.3017714000007</v>
          </cell>
          <cell r="E285">
            <v>85</v>
          </cell>
          <cell r="F285">
            <v>214</v>
          </cell>
          <cell r="G285">
            <v>0</v>
          </cell>
          <cell r="J285">
            <v>-214</v>
          </cell>
          <cell r="K285">
            <v>8938</v>
          </cell>
          <cell r="U285">
            <v>0</v>
          </cell>
        </row>
        <row r="286">
          <cell r="B286">
            <v>112864.666</v>
          </cell>
          <cell r="C286">
            <v>218454.98485660003</v>
          </cell>
          <cell r="E286">
            <v>6385</v>
          </cell>
          <cell r="F286">
            <v>214</v>
          </cell>
          <cell r="G286">
            <v>0</v>
          </cell>
          <cell r="H286">
            <v>0</v>
          </cell>
          <cell r="J286">
            <v>-691</v>
          </cell>
          <cell r="K286">
            <v>337227</v>
          </cell>
        </row>
        <row r="288">
          <cell r="A288" t="str">
            <v xml:space="preserve">קיטון במלאי ת. בעיבוד </v>
          </cell>
          <cell r="B288">
            <v>-7230</v>
          </cell>
          <cell r="G288">
            <v>0</v>
          </cell>
          <cell r="K288">
            <v>-7230</v>
          </cell>
        </row>
        <row r="289">
          <cell r="A289" t="str">
            <v>קיטון במלאי מ. גמורים</v>
          </cell>
          <cell r="B289">
            <v>6873.3720000000003</v>
          </cell>
          <cell r="K289">
            <v>6873</v>
          </cell>
          <cell r="U289">
            <v>0</v>
          </cell>
        </row>
        <row r="290">
          <cell r="B290">
            <v>112508.038</v>
          </cell>
          <cell r="C290">
            <v>218454.98485660003</v>
          </cell>
          <cell r="E290">
            <v>6385</v>
          </cell>
          <cell r="F290">
            <v>214</v>
          </cell>
          <cell r="G290">
            <v>0</v>
          </cell>
          <cell r="H290">
            <v>0</v>
          </cell>
          <cell r="I290">
            <v>0</v>
          </cell>
          <cell r="J290">
            <v>-691</v>
          </cell>
          <cell r="K290">
            <v>336870</v>
          </cell>
        </row>
        <row r="291">
          <cell r="A291" t="str">
            <v>(1)כולל הוצאות בגין הענקת אופציות לעובדים</v>
          </cell>
        </row>
        <row r="293">
          <cell r="A293" t="str">
            <v>באור 3 - מחקר ופיתוח</v>
          </cell>
        </row>
        <row r="294">
          <cell r="A294" t="str">
            <v>עלויות מחקר ופיתוח (1)</v>
          </cell>
          <cell r="B294">
            <v>1388.6680000000001</v>
          </cell>
          <cell r="J294">
            <v>0</v>
          </cell>
          <cell r="K294">
            <v>1389</v>
          </cell>
        </row>
        <row r="295">
          <cell r="A295" t="str">
            <v>בניכוי מענקי השתתפות מהמדען</v>
          </cell>
          <cell r="B295">
            <v>-563.33400000000006</v>
          </cell>
          <cell r="K295">
            <v>-563</v>
          </cell>
        </row>
        <row r="296">
          <cell r="B296">
            <v>825.33400000000006</v>
          </cell>
          <cell r="C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J296">
            <v>0</v>
          </cell>
          <cell r="K296">
            <v>826</v>
          </cell>
        </row>
        <row r="297">
          <cell r="A297" t="str">
            <v>(1)כולל הוצאות בגין הענקת אופציות לעובדים</v>
          </cell>
        </row>
        <row r="299">
          <cell r="A299" t="str">
            <v>באור 4 - הוצאות מכירה</v>
          </cell>
        </row>
        <row r="300">
          <cell r="A300" t="str">
            <v>שכר עבודה ונלוות מכירה(1)</v>
          </cell>
          <cell r="B300">
            <v>3442</v>
          </cell>
          <cell r="C300">
            <v>3276.1296338000002</v>
          </cell>
          <cell r="G300">
            <v>0</v>
          </cell>
          <cell r="K300">
            <v>6718</v>
          </cell>
        </row>
        <row r="301">
          <cell r="A301" t="str">
            <v>עמלות מכירה</v>
          </cell>
          <cell r="B301">
            <v>4537</v>
          </cell>
          <cell r="C301">
            <v>2114.7892441999998</v>
          </cell>
          <cell r="G301">
            <v>0</v>
          </cell>
          <cell r="K301">
            <v>6652</v>
          </cell>
        </row>
        <row r="302">
          <cell r="A302" t="str">
            <v>הוצאות ייצוא והובלות</v>
          </cell>
          <cell r="B302">
            <v>3385</v>
          </cell>
          <cell r="G302">
            <v>0</v>
          </cell>
          <cell r="K302">
            <v>3385</v>
          </cell>
        </row>
        <row r="303">
          <cell r="A303" t="str">
            <v>נסיעות לחו"ל</v>
          </cell>
          <cell r="B303">
            <v>1490</v>
          </cell>
          <cell r="G303">
            <v>0</v>
          </cell>
          <cell r="K303">
            <v>1490</v>
          </cell>
        </row>
        <row r="304">
          <cell r="A304" t="str">
            <v>פחת והפחתת ע"ע</v>
          </cell>
          <cell r="C304">
            <v>3380.9023373999999</v>
          </cell>
          <cell r="G304">
            <v>0</v>
          </cell>
          <cell r="J304">
            <v>0</v>
          </cell>
          <cell r="K304">
            <v>3381</v>
          </cell>
        </row>
        <row r="305">
          <cell r="A305" t="str">
            <v>החזקת רכב</v>
          </cell>
          <cell r="B305">
            <v>360</v>
          </cell>
          <cell r="G305">
            <v>0</v>
          </cell>
          <cell r="K305">
            <v>360</v>
          </cell>
          <cell r="V305" t="str">
            <v>כולל פיתוח שוק ארה"ב 309</v>
          </cell>
        </row>
        <row r="306">
          <cell r="A306" t="str">
            <v>פרסום ושיווק ואחרות</v>
          </cell>
          <cell r="B306">
            <v>1894</v>
          </cell>
          <cell r="E306">
            <v>87</v>
          </cell>
          <cell r="G306">
            <v>0</v>
          </cell>
          <cell r="K306">
            <v>1981</v>
          </cell>
          <cell r="U306">
            <v>0</v>
          </cell>
        </row>
        <row r="307">
          <cell r="B307">
            <v>15108</v>
          </cell>
          <cell r="C307">
            <v>8771.8212153999993</v>
          </cell>
          <cell r="E307">
            <v>87</v>
          </cell>
          <cell r="F307">
            <v>0</v>
          </cell>
          <cell r="G307">
            <v>0</v>
          </cell>
          <cell r="H307">
            <v>0</v>
          </cell>
          <cell r="J307">
            <v>0</v>
          </cell>
          <cell r="K307">
            <v>23967</v>
          </cell>
        </row>
        <row r="308">
          <cell r="A308" t="str">
            <v>(1)כולל הוצאות בגין הענקת אופציות לעובדים</v>
          </cell>
        </row>
        <row r="310">
          <cell r="A310" t="str">
            <v>באור 5- הוצאות הנהלה וכלליות</v>
          </cell>
          <cell r="O310">
            <v>-2917</v>
          </cell>
          <cell r="Q310">
            <v>2917</v>
          </cell>
        </row>
        <row r="311">
          <cell r="A311" t="str">
            <v>שכר עבודה ונלוות הנה"כ (1)</v>
          </cell>
          <cell r="B311">
            <v>8240</v>
          </cell>
          <cell r="C311">
            <v>17024.674284600002</v>
          </cell>
          <cell r="E311">
            <v>835</v>
          </cell>
          <cell r="G311">
            <v>0</v>
          </cell>
          <cell r="J311">
            <v>0</v>
          </cell>
          <cell r="K311">
            <v>26100</v>
          </cell>
          <cell r="O311">
            <v>0</v>
          </cell>
        </row>
        <row r="312">
          <cell r="A312" t="str">
            <v>דמי ניהול אינספייר</v>
          </cell>
          <cell r="B312">
            <v>370</v>
          </cell>
          <cell r="G312">
            <v>0</v>
          </cell>
          <cell r="J312">
            <v>0</v>
          </cell>
          <cell r="K312">
            <v>370</v>
          </cell>
          <cell r="O312">
            <v>-853</v>
          </cell>
          <cell r="Q312">
            <v>853</v>
          </cell>
        </row>
        <row r="313">
          <cell r="A313" t="str">
            <v>שירותים מקצועיים</v>
          </cell>
          <cell r="B313">
            <v>2820</v>
          </cell>
          <cell r="C313">
            <v>4614.7324062000007</v>
          </cell>
          <cell r="E313">
            <v>61</v>
          </cell>
          <cell r="G313">
            <v>0</v>
          </cell>
          <cell r="K313">
            <v>7496</v>
          </cell>
          <cell r="O313">
            <v>-103</v>
          </cell>
          <cell r="Q313">
            <v>103</v>
          </cell>
        </row>
        <row r="314">
          <cell r="A314" t="str">
            <v>תקשורת ועיבוד נתונים</v>
          </cell>
          <cell r="B314">
            <v>730</v>
          </cell>
          <cell r="E314">
            <v>77</v>
          </cell>
          <cell r="G314">
            <v>0</v>
          </cell>
          <cell r="K314">
            <v>807</v>
          </cell>
          <cell r="O314">
            <v>-270</v>
          </cell>
          <cell r="Q314">
            <v>270</v>
          </cell>
        </row>
        <row r="315">
          <cell r="A315" t="str">
            <v>אחזקת משרד</v>
          </cell>
          <cell r="B315">
            <v>1146</v>
          </cell>
          <cell r="C315">
            <v>1742.0132364000001</v>
          </cell>
          <cell r="E315">
            <v>108</v>
          </cell>
          <cell r="G315">
            <v>0</v>
          </cell>
          <cell r="K315">
            <v>2996</v>
          </cell>
          <cell r="O315">
            <v>-357</v>
          </cell>
          <cell r="Q315">
            <v>357</v>
          </cell>
        </row>
        <row r="316">
          <cell r="A316" t="str">
            <v>אחזקת רכב</v>
          </cell>
          <cell r="B316">
            <v>1096</v>
          </cell>
          <cell r="E316">
            <v>189</v>
          </cell>
          <cell r="G316">
            <v>0</v>
          </cell>
          <cell r="K316">
            <v>1285</v>
          </cell>
          <cell r="O316">
            <v>234</v>
          </cell>
          <cell r="Q316">
            <v>54</v>
          </cell>
        </row>
        <row r="317">
          <cell r="A317" t="str">
            <v xml:space="preserve">פחת ריהוט וציוד </v>
          </cell>
          <cell r="B317">
            <v>578</v>
          </cell>
          <cell r="C317">
            <v>679.75535140000034</v>
          </cell>
          <cell r="E317">
            <v>66</v>
          </cell>
          <cell r="G317">
            <v>0</v>
          </cell>
          <cell r="K317">
            <v>1324</v>
          </cell>
          <cell r="O317">
            <v>-103</v>
          </cell>
          <cell r="Q317">
            <v>103</v>
          </cell>
        </row>
        <row r="318">
          <cell r="A318" t="str">
            <v>מיסים ואגרות</v>
          </cell>
          <cell r="B318">
            <v>363</v>
          </cell>
          <cell r="G318">
            <v>0</v>
          </cell>
          <cell r="K318">
            <v>363</v>
          </cell>
          <cell r="O318">
            <v>0</v>
          </cell>
        </row>
        <row r="319">
          <cell r="A319" t="str">
            <v>ארועים והשתלמויות</v>
          </cell>
          <cell r="B319">
            <v>28</v>
          </cell>
          <cell r="G319">
            <v>0</v>
          </cell>
          <cell r="K319">
            <v>28</v>
          </cell>
          <cell r="O319">
            <v>0</v>
          </cell>
        </row>
        <row r="320">
          <cell r="A320" t="str">
            <v>חובות מסופקים</v>
          </cell>
          <cell r="B320">
            <v>715</v>
          </cell>
          <cell r="G320">
            <v>0</v>
          </cell>
          <cell r="K320">
            <v>715</v>
          </cell>
          <cell r="O320">
            <v>8152</v>
          </cell>
          <cell r="Q320">
            <v>260</v>
          </cell>
        </row>
        <row r="321">
          <cell r="A321" t="str">
            <v>אחרות הנהלה</v>
          </cell>
          <cell r="B321">
            <v>302</v>
          </cell>
          <cell r="C321">
            <v>2347.2818232</v>
          </cell>
          <cell r="E321">
            <v>73</v>
          </cell>
          <cell r="G321">
            <v>0</v>
          </cell>
          <cell r="K321">
            <v>2722</v>
          </cell>
          <cell r="O321">
            <v>3783</v>
          </cell>
          <cell r="Q321">
            <v>4917</v>
          </cell>
          <cell r="U321">
            <v>0</v>
          </cell>
        </row>
        <row r="322">
          <cell r="B322">
            <v>16388</v>
          </cell>
          <cell r="C322">
            <v>26408.457101800002</v>
          </cell>
          <cell r="E322">
            <v>1409</v>
          </cell>
          <cell r="F322">
            <v>0</v>
          </cell>
          <cell r="G322">
            <v>0</v>
          </cell>
          <cell r="H322">
            <v>0</v>
          </cell>
          <cell r="J322">
            <v>0</v>
          </cell>
          <cell r="K322">
            <v>44206</v>
          </cell>
          <cell r="Q322">
            <v>-4917</v>
          </cell>
        </row>
        <row r="323">
          <cell r="A323" t="str">
            <v>(1)כולל הוצאות בגין הענקת אופציות לעובדים</v>
          </cell>
        </row>
        <row r="325">
          <cell r="A325" t="str">
            <v>באור 6 - הכנסות (הוצאות) מימון</v>
          </cell>
          <cell r="O325">
            <v>-4404</v>
          </cell>
          <cell r="Q325">
            <v>4404</v>
          </cell>
          <cell r="U325">
            <v>0</v>
          </cell>
        </row>
        <row r="326">
          <cell r="A326" t="str">
            <v>רווח מניירות ערך סחירים</v>
          </cell>
          <cell r="G326">
            <v>0</v>
          </cell>
          <cell r="H326">
            <v>0</v>
          </cell>
          <cell r="K326">
            <v>0</v>
          </cell>
        </row>
        <row r="327">
          <cell r="A327" t="str">
            <v>הפרשי שער</v>
          </cell>
          <cell r="K327">
            <v>0</v>
          </cell>
        </row>
        <row r="328">
          <cell r="A328" t="str">
            <v>הלוואה ברטק</v>
          </cell>
          <cell r="K328">
            <v>0</v>
          </cell>
        </row>
        <row r="329">
          <cell r="A329" t="str">
            <v>שיערוך אופציות  ונגזרים משובצים</v>
          </cell>
          <cell r="K329">
            <v>0</v>
          </cell>
        </row>
        <row r="330">
          <cell r="A330" t="str">
            <v>עסקאות הגנה</v>
          </cell>
          <cell r="K330">
            <v>0</v>
          </cell>
          <cell r="O330">
            <v>-870</v>
          </cell>
          <cell r="Q330">
            <v>870</v>
          </cell>
        </row>
        <row r="331">
          <cell r="A331" t="str">
            <v>הכנסות ריבית ואחרות-כולל דיב'</v>
          </cell>
          <cell r="B331">
            <v>7352</v>
          </cell>
          <cell r="C331">
            <v>684.01606240000001</v>
          </cell>
          <cell r="E331">
            <v>40</v>
          </cell>
          <cell r="F331">
            <v>115</v>
          </cell>
          <cell r="G331">
            <v>0</v>
          </cell>
          <cell r="J331">
            <v>-4234</v>
          </cell>
          <cell r="K331">
            <v>3957</v>
          </cell>
          <cell r="U331">
            <v>0</v>
          </cell>
        </row>
        <row r="332">
          <cell r="A332" t="str">
            <v>הכנסות מימון</v>
          </cell>
          <cell r="B332">
            <v>7352</v>
          </cell>
          <cell r="C332">
            <v>684.01606240000001</v>
          </cell>
          <cell r="E332">
            <v>40</v>
          </cell>
          <cell r="F332">
            <v>115</v>
          </cell>
          <cell r="G332">
            <v>0</v>
          </cell>
          <cell r="H332">
            <v>0</v>
          </cell>
          <cell r="I332">
            <v>0</v>
          </cell>
          <cell r="J332">
            <v>-4234</v>
          </cell>
          <cell r="K332">
            <v>3957</v>
          </cell>
          <cell r="O332">
            <v>7923</v>
          </cell>
          <cell r="Q332">
            <v>-7923</v>
          </cell>
        </row>
        <row r="333">
          <cell r="A333" t="str">
            <v>אג"ח</v>
          </cell>
          <cell r="G333">
            <v>0</v>
          </cell>
          <cell r="K333">
            <v>0</v>
          </cell>
        </row>
        <row r="334">
          <cell r="A334" t="str">
            <v>ריבית בבנקים</v>
          </cell>
          <cell r="K334">
            <v>0</v>
          </cell>
          <cell r="O334">
            <v>3152</v>
          </cell>
          <cell r="Q334">
            <v>-3152</v>
          </cell>
        </row>
        <row r="335">
          <cell r="A335" t="str">
            <v>אשראי לז"א</v>
          </cell>
          <cell r="G335">
            <v>0</v>
          </cell>
          <cell r="J335">
            <v>115</v>
          </cell>
          <cell r="K335">
            <v>115</v>
          </cell>
        </row>
        <row r="336">
          <cell r="A336" t="str">
            <v>אשראי לז"ק</v>
          </cell>
          <cell r="K336">
            <v>0</v>
          </cell>
        </row>
        <row r="337">
          <cell r="A337" t="str">
            <v>עמלות בנקים</v>
          </cell>
          <cell r="K337">
            <v>0</v>
          </cell>
        </row>
        <row r="338">
          <cell r="A338" t="str">
            <v>ריבית בגין חוב לחברה קשורה</v>
          </cell>
          <cell r="K338">
            <v>0</v>
          </cell>
        </row>
        <row r="339">
          <cell r="A339" t="str">
            <v>הפחתת עלות לקיחת הלוואה ברטק</v>
          </cell>
          <cell r="K339">
            <v>0</v>
          </cell>
        </row>
        <row r="340">
          <cell r="A340" t="str">
            <v>הפרשי שער</v>
          </cell>
          <cell r="K340">
            <v>0</v>
          </cell>
        </row>
        <row r="341">
          <cell r="A341" t="str">
            <v>שיערוך אופציות ונגזרים</v>
          </cell>
          <cell r="K341">
            <v>0</v>
          </cell>
          <cell r="O341">
            <v>-4799</v>
          </cell>
          <cell r="Q341">
            <v>-1280</v>
          </cell>
        </row>
        <row r="342">
          <cell r="A342" t="str">
            <v>אחרים</v>
          </cell>
          <cell r="B342">
            <v>-12344</v>
          </cell>
          <cell r="C342">
            <v>-10698</v>
          </cell>
          <cell r="E342">
            <v>-259</v>
          </cell>
          <cell r="G342">
            <v>0</v>
          </cell>
          <cell r="H342">
            <v>-79</v>
          </cell>
          <cell r="J342">
            <v>4119</v>
          </cell>
          <cell r="K342">
            <v>-19261</v>
          </cell>
          <cell r="U342">
            <v>0</v>
          </cell>
        </row>
        <row r="343">
          <cell r="A343" t="str">
            <v>הוצאות מימון</v>
          </cell>
          <cell r="B343">
            <v>-12344</v>
          </cell>
          <cell r="C343">
            <v>-10698</v>
          </cell>
          <cell r="E343">
            <v>-259</v>
          </cell>
          <cell r="F343">
            <v>0</v>
          </cell>
          <cell r="G343">
            <v>0</v>
          </cell>
          <cell r="H343">
            <v>-79</v>
          </cell>
          <cell r="I343">
            <v>0</v>
          </cell>
          <cell r="J343">
            <v>4234</v>
          </cell>
          <cell r="K343">
            <v>-19146</v>
          </cell>
          <cell r="O343">
            <v>1002</v>
          </cell>
          <cell r="Q343">
            <v>-7081</v>
          </cell>
          <cell r="U343">
            <v>0</v>
          </cell>
        </row>
        <row r="344">
          <cell r="A344" t="str">
            <v>הוצ' מימון נטו</v>
          </cell>
          <cell r="B344">
            <v>-4992</v>
          </cell>
          <cell r="C344">
            <v>-10013.9839376</v>
          </cell>
          <cell r="E344">
            <v>-219</v>
          </cell>
          <cell r="F344">
            <v>115</v>
          </cell>
          <cell r="G344">
            <v>0</v>
          </cell>
          <cell r="H344">
            <v>-79</v>
          </cell>
          <cell r="I344">
            <v>0</v>
          </cell>
          <cell r="J344">
            <v>0</v>
          </cell>
          <cell r="K344">
            <v>-15189</v>
          </cell>
          <cell r="O344">
            <v>-1002</v>
          </cell>
          <cell r="Q344">
            <v>7081</v>
          </cell>
        </row>
        <row r="345">
          <cell r="G345">
            <v>0</v>
          </cell>
        </row>
        <row r="347">
          <cell r="A347" t="str">
            <v>באור 7 - הוצאות (הכנסות ) אחרות</v>
          </cell>
        </row>
        <row r="348">
          <cell r="A348" t="str">
            <v>אחרות</v>
          </cell>
          <cell r="C348">
            <v>-624</v>
          </cell>
          <cell r="K348">
            <v>-624</v>
          </cell>
        </row>
        <row r="349">
          <cell r="A349" t="str">
            <v>הפסד ממחילת חוב רבינטקס USA</v>
          </cell>
          <cell r="B349">
            <v>1312</v>
          </cell>
          <cell r="K349">
            <v>1312</v>
          </cell>
          <cell r="O349">
            <v>0</v>
          </cell>
        </row>
        <row r="350">
          <cell r="A350" t="str">
            <v>רווח ממימוש אחזקות בחברה מאוחדת</v>
          </cell>
          <cell r="G350">
            <v>0</v>
          </cell>
          <cell r="H350">
            <v>-1836</v>
          </cell>
          <cell r="J350">
            <v>0</v>
          </cell>
          <cell r="K350">
            <v>-1836</v>
          </cell>
          <cell r="O350">
            <v>0</v>
          </cell>
          <cell r="U350">
            <v>0</v>
          </cell>
        </row>
        <row r="351">
          <cell r="A351" t="str">
            <v>רווח (הפסד) ממימוש ר"ק</v>
          </cell>
          <cell r="B351">
            <v>129</v>
          </cell>
          <cell r="G351">
            <v>0</v>
          </cell>
          <cell r="K351">
            <v>129</v>
          </cell>
          <cell r="O351">
            <v>0</v>
          </cell>
        </row>
        <row r="352">
          <cell r="A352" t="str">
            <v>הפחתת מוניטין פילקר</v>
          </cell>
          <cell r="G352">
            <v>0</v>
          </cell>
          <cell r="J352">
            <v>2459</v>
          </cell>
          <cell r="K352">
            <v>2459</v>
          </cell>
          <cell r="O352">
            <v>1312</v>
          </cell>
        </row>
        <row r="353">
          <cell r="A353" t="str">
            <v>הסדר עם ספק גלאססרקס</v>
          </cell>
          <cell r="B353">
            <v>3137</v>
          </cell>
          <cell r="G353">
            <v>0</v>
          </cell>
          <cell r="K353">
            <v>3137</v>
          </cell>
          <cell r="O353">
            <v>0</v>
          </cell>
          <cell r="V353" t="str">
            <v>הכנסות משכר דירה</v>
          </cell>
        </row>
        <row r="354">
          <cell r="A354" t="str">
            <v>הפחתת רכוש קבוע+מוניטין ריפלקשיין</v>
          </cell>
          <cell r="B354">
            <v>3750</v>
          </cell>
          <cell r="G354">
            <v>0</v>
          </cell>
          <cell r="K354">
            <v>3750</v>
          </cell>
          <cell r="O354">
            <v>1312</v>
          </cell>
          <cell r="U354">
            <v>0</v>
          </cell>
        </row>
        <row r="355">
          <cell r="B355">
            <v>8328</v>
          </cell>
          <cell r="C355">
            <v>-624</v>
          </cell>
          <cell r="E355">
            <v>0</v>
          </cell>
          <cell r="F355">
            <v>0</v>
          </cell>
          <cell r="G355">
            <v>0</v>
          </cell>
          <cell r="H355">
            <v>-1836</v>
          </cell>
          <cell r="I355">
            <v>0</v>
          </cell>
          <cell r="J355">
            <v>2459</v>
          </cell>
          <cell r="K355">
            <v>8327</v>
          </cell>
        </row>
        <row r="356">
          <cell r="G356">
            <v>0</v>
          </cell>
        </row>
        <row r="358">
          <cell r="A358" t="str">
            <v>באור 8 - מיסים</v>
          </cell>
        </row>
        <row r="359">
          <cell r="A359" t="str">
            <v>מיסים שוטפים</v>
          </cell>
          <cell r="C359">
            <v>-2837.9497999999999</v>
          </cell>
          <cell r="F359">
            <v>-79</v>
          </cell>
          <cell r="G359">
            <v>0</v>
          </cell>
          <cell r="J359">
            <v>0</v>
          </cell>
          <cell r="K359">
            <v>-2916.9497999999999</v>
          </cell>
        </row>
        <row r="360">
          <cell r="A360" t="str">
            <v>מיסים בגין שנים קודמות</v>
          </cell>
          <cell r="B360">
            <v>2624</v>
          </cell>
          <cell r="G360">
            <v>0</v>
          </cell>
          <cell r="K360">
            <v>2624</v>
          </cell>
        </row>
        <row r="361">
          <cell r="A361" t="str">
            <v>מיסים נדחים</v>
          </cell>
          <cell r="B361">
            <v>4796</v>
          </cell>
          <cell r="C361">
            <v>-2142.2161999999998</v>
          </cell>
          <cell r="F361">
            <v>43</v>
          </cell>
          <cell r="G361">
            <v>0</v>
          </cell>
          <cell r="H361">
            <v>-584</v>
          </cell>
          <cell r="K361">
            <v>2112.7838000000002</v>
          </cell>
          <cell r="U361">
            <v>0</v>
          </cell>
        </row>
        <row r="362">
          <cell r="A362" t="str">
            <v>הכנסות (הוצאות מיסים)</v>
          </cell>
          <cell r="B362">
            <v>7420</v>
          </cell>
          <cell r="C362">
            <v>-4980.1659999999993</v>
          </cell>
          <cell r="E362">
            <v>0</v>
          </cell>
          <cell r="F362">
            <v>-36</v>
          </cell>
          <cell r="G362">
            <v>0</v>
          </cell>
          <cell r="H362">
            <v>-584</v>
          </cell>
          <cell r="I362">
            <v>0</v>
          </cell>
          <cell r="J362">
            <v>0</v>
          </cell>
          <cell r="K362">
            <v>1819.8340000000003</v>
          </cell>
        </row>
        <row r="363">
          <cell r="G363">
            <v>0</v>
          </cell>
        </row>
        <row r="366">
          <cell r="A366" t="str">
            <v>מעגלי תזרים</v>
          </cell>
        </row>
        <row r="368">
          <cell r="A368" t="str">
            <v>תנועה בבטוחות סחירות</v>
          </cell>
        </row>
        <row r="369">
          <cell r="A369" t="str">
            <v xml:space="preserve">יתרת פתיחה </v>
          </cell>
        </row>
        <row r="370">
          <cell r="A370" t="str">
            <v>רכישות</v>
          </cell>
        </row>
        <row r="371">
          <cell r="A371" t="str">
            <v>תמורה במכירות</v>
          </cell>
        </row>
        <row r="372">
          <cell r="A372" t="str">
            <v xml:space="preserve">רווח/הפסד מני"ע </v>
          </cell>
        </row>
        <row r="373">
          <cell r="A373" t="str">
            <v>יתרת סגירה</v>
          </cell>
          <cell r="B373">
            <v>0</v>
          </cell>
        </row>
        <row r="375">
          <cell r="A375" t="str">
            <v>הלוואות שניתנו</v>
          </cell>
        </row>
        <row r="377">
          <cell r="A377" t="str">
            <v>י.פ.</v>
          </cell>
        </row>
        <row r="378">
          <cell r="A378" t="str">
            <v>כניסה לאיחוד</v>
          </cell>
        </row>
        <row r="379">
          <cell r="A379" t="str">
            <v xml:space="preserve">מתן </v>
          </cell>
        </row>
        <row r="380">
          <cell r="A380" t="str">
            <v>הפרשי תרגום</v>
          </cell>
        </row>
        <row r="381">
          <cell r="A381" t="str">
            <v>שיערוך</v>
          </cell>
        </row>
        <row r="382">
          <cell r="A382" t="str">
            <v>י.ס.</v>
          </cell>
        </row>
        <row r="384">
          <cell r="A384" t="str">
            <v>מעגל רכוש קבוע ללא תוכנות</v>
          </cell>
        </row>
        <row r="386">
          <cell r="A386" t="str">
            <v>י"פ</v>
          </cell>
        </row>
        <row r="387">
          <cell r="A387" t="str">
            <v>רכישות</v>
          </cell>
        </row>
        <row r="388">
          <cell r="A388" t="str">
            <v>היוון הוצ' פיתוח</v>
          </cell>
        </row>
        <row r="389">
          <cell r="A389" t="str">
            <v>היוון עלויות אשראי</v>
          </cell>
        </row>
        <row r="390">
          <cell r="A390" t="str">
            <v>תמורה בגריעה</v>
          </cell>
        </row>
        <row r="391">
          <cell r="A391" t="str">
            <v>פחת</v>
          </cell>
        </row>
        <row r="392">
          <cell r="A392" t="str">
            <v>קבלת מענקי השקעה</v>
          </cell>
        </row>
        <row r="393">
          <cell r="A393" t="str">
            <v xml:space="preserve"> תנועה במענקי השקעה </v>
          </cell>
        </row>
        <row r="394">
          <cell r="A394" t="str">
            <v>רווח הון</v>
          </cell>
        </row>
        <row r="395">
          <cell r="A395" t="str">
            <v>קרן הון מהפרשי תרגום</v>
          </cell>
        </row>
        <row r="396">
          <cell r="A396" t="str">
            <v>רכישה לא במזומן זכאים</v>
          </cell>
        </row>
        <row r="397">
          <cell r="A397" t="str">
            <v xml:space="preserve">רכישה לא במזומן ספקים </v>
          </cell>
        </row>
        <row r="399">
          <cell r="A399" t="str">
            <v>י"ס</v>
          </cell>
          <cell r="B399">
            <v>0</v>
          </cell>
        </row>
        <row r="401">
          <cell r="A401" t="str">
            <v>י.פ. מענק לקבל</v>
          </cell>
        </row>
        <row r="402">
          <cell r="A402" t="str">
            <v>י.ס. מענק לקבל</v>
          </cell>
        </row>
        <row r="403">
          <cell r="A403" t="str">
            <v>שינוי השנה</v>
          </cell>
        </row>
        <row r="405">
          <cell r="A405" t="str">
            <v>י.פ. אשראי זכאים</v>
          </cell>
        </row>
        <row r="406">
          <cell r="A406" t="str">
            <v>קרן הון</v>
          </cell>
        </row>
        <row r="407">
          <cell r="A407" t="str">
            <v>י.ס אשראי זכאים</v>
          </cell>
        </row>
        <row r="408">
          <cell r="A408" t="str">
            <v>שינוי השנה</v>
          </cell>
        </row>
        <row r="410">
          <cell r="A410" t="str">
            <v>י.פ. אשראי ספקים</v>
          </cell>
        </row>
        <row r="411">
          <cell r="A411" t="str">
            <v>קרן הון</v>
          </cell>
        </row>
        <row r="412">
          <cell r="A412" t="str">
            <v>י.ס אשראי ספקים</v>
          </cell>
        </row>
        <row r="413">
          <cell r="A413" t="str">
            <v>שינוי השנה</v>
          </cell>
        </row>
        <row r="417">
          <cell r="A417" t="str">
            <v>רכוש אחר</v>
          </cell>
        </row>
        <row r="418">
          <cell r="A418" t="str">
            <v>י.פ.</v>
          </cell>
        </row>
        <row r="419">
          <cell r="A419" t="str">
            <v>כניסה לאיחוד</v>
          </cell>
        </row>
        <row r="420">
          <cell r="A420" t="str">
            <v>רכישה לא במזומן</v>
          </cell>
        </row>
        <row r="421">
          <cell r="A421" t="str">
            <v>רכישה במזומן</v>
          </cell>
        </row>
        <row r="422">
          <cell r="A422" t="str">
            <v>רכישת תוכנות ומופ</v>
          </cell>
        </row>
        <row r="423">
          <cell r="A423" t="str">
            <v>מיון למס נדחה</v>
          </cell>
        </row>
        <row r="424">
          <cell r="A424" t="str">
            <v>הפרשי תרגום</v>
          </cell>
        </row>
        <row r="425">
          <cell r="A425" t="str">
            <v>מימוש בהנפקה לצד ג'</v>
          </cell>
        </row>
        <row r="426">
          <cell r="A426" t="str">
            <v>הפחתה</v>
          </cell>
        </row>
        <row r="427">
          <cell r="A427" t="str">
            <v>י.ס.</v>
          </cell>
        </row>
        <row r="429">
          <cell r="A429" t="str">
            <v>הלוואות ז"א</v>
          </cell>
        </row>
        <row r="430">
          <cell r="A430" t="str">
            <v>י.פ. כולל חלויות</v>
          </cell>
        </row>
        <row r="431">
          <cell r="A431" t="str">
            <v>כניסה לאיחוד</v>
          </cell>
        </row>
        <row r="432">
          <cell r="A432" t="str">
            <v>הפרשי שער הלוואה לרכישת אורטל</v>
          </cell>
        </row>
        <row r="433">
          <cell r="A433" t="str">
            <v>הפחתת עלויות גיוס</v>
          </cell>
        </row>
        <row r="434">
          <cell r="A434" t="str">
            <v>היוון עלויות לר"ק</v>
          </cell>
        </row>
        <row r="435">
          <cell r="A435" t="str">
            <v>שערוך</v>
          </cell>
        </row>
        <row r="436">
          <cell r="A436" t="str">
            <v>הפרשי תרגום</v>
          </cell>
        </row>
        <row r="437">
          <cell r="A437" t="str">
            <v>פרעון הלוואה</v>
          </cell>
        </row>
        <row r="438">
          <cell r="A438" t="str">
            <v>קבלת הלוואה</v>
          </cell>
        </row>
        <row r="440">
          <cell r="A440" t="str">
            <v>תנועה באג"ח סטרייט + להמרה</v>
          </cell>
        </row>
        <row r="442">
          <cell r="A442" t="str">
            <v>י.פ.</v>
          </cell>
        </row>
        <row r="443">
          <cell r="A443" t="str">
            <v>כניסה לאיחוד</v>
          </cell>
        </row>
        <row r="444">
          <cell r="A444" t="str">
            <v>מימושי אג"ח למניות</v>
          </cell>
        </row>
        <row r="445">
          <cell r="A445" t="str">
            <v>פרעון אג"ח</v>
          </cell>
        </row>
        <row r="446">
          <cell r="A446" t="str">
            <v>הפחתת נכיון מול הון עצמי</v>
          </cell>
        </row>
        <row r="447">
          <cell r="A447" t="str">
            <v>הפחתת ניכיון</v>
          </cell>
        </row>
        <row r="448">
          <cell r="A448" t="str">
            <v>הוצ' מימון- שערוך</v>
          </cell>
        </row>
        <row r="449">
          <cell r="A449" t="str">
            <v>י.ס.</v>
          </cell>
        </row>
        <row r="451">
          <cell r="A451" t="str">
            <v>תנועה בזכויות מיעוט</v>
          </cell>
        </row>
        <row r="452">
          <cell r="A452" t="str">
            <v>י.פ.</v>
          </cell>
        </row>
        <row r="453">
          <cell r="A453" t="str">
            <v>כניסה לאיחוד</v>
          </cell>
        </row>
        <row r="454">
          <cell r="A454" t="str">
            <v>חלק המיעוט ברווח</v>
          </cell>
        </row>
        <row r="455">
          <cell r="A455" t="str">
            <v>חלק המיעוט בקרן הון</v>
          </cell>
        </row>
        <row r="456">
          <cell r="A456" t="str">
            <v>מימוש מרכיב המרה</v>
          </cell>
        </row>
        <row r="457">
          <cell r="A457" t="str">
            <v>הפסד מהנפקה/ ממימוש</v>
          </cell>
        </row>
        <row r="458">
          <cell r="A458" t="str">
            <v>לא במזומן ריבית אגח שלא שולמה</v>
          </cell>
        </row>
        <row r="459">
          <cell r="A459" t="str">
            <v>לא במזומן-מס נדחה</v>
          </cell>
        </row>
        <row r="460">
          <cell r="A460" t="str">
            <v>רכישה מהמיעוט</v>
          </cell>
        </row>
        <row r="461">
          <cell r="A461" t="str">
            <v>מכירה למיעוט</v>
          </cell>
        </row>
        <row r="462">
          <cell r="A462" t="str">
            <v>י.ס.</v>
          </cell>
        </row>
        <row r="464">
          <cell r="A464" t="str">
            <v>מיונים שנעשו בתזרים -לפרט..</v>
          </cell>
        </row>
        <row r="468">
          <cell r="A468" t="str">
            <v>פקודות איחוד מאזן</v>
          </cell>
        </row>
        <row r="469">
          <cell r="B469" t="str">
            <v>סה"כ</v>
          </cell>
          <cell r="C469" t="str">
            <v>שדות ני"ע</v>
          </cell>
          <cell r="D469" t="str">
            <v>וואדה</v>
          </cell>
          <cell r="E469" t="str">
            <v>שדות ניהול</v>
          </cell>
          <cell r="F469" t="str">
            <v>תדירגן</v>
          </cell>
          <cell r="G469" t="str">
            <v>DPL</v>
          </cell>
          <cell r="H469" t="str">
            <v>רבינטקס</v>
          </cell>
        </row>
        <row r="470">
          <cell r="A470" t="str">
            <v>חלקי</v>
          </cell>
          <cell r="C470">
            <v>1</v>
          </cell>
          <cell r="D470">
            <v>1</v>
          </cell>
          <cell r="E470">
            <v>1</v>
          </cell>
          <cell r="H470">
            <v>0</v>
          </cell>
        </row>
        <row r="471">
          <cell r="A471" t="str">
            <v>חלק המיעוט</v>
          </cell>
          <cell r="C471">
            <v>0</v>
          </cell>
          <cell r="D471">
            <v>0</v>
          </cell>
          <cell r="E471">
            <v>0</v>
          </cell>
          <cell r="F471">
            <v>1</v>
          </cell>
          <cell r="H471">
            <v>1</v>
          </cell>
        </row>
        <row r="472">
          <cell r="A472" t="str">
            <v>ח' הון מניות</v>
          </cell>
          <cell r="B472">
            <v>2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2</v>
          </cell>
        </row>
        <row r="473">
          <cell r="A473" t="str">
            <v xml:space="preserve">ח' פרמיה </v>
          </cell>
          <cell r="B473">
            <v>1265</v>
          </cell>
          <cell r="C473">
            <v>0</v>
          </cell>
          <cell r="D473">
            <v>1265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A474" t="str">
            <v>ח' קרן הון</v>
          </cell>
          <cell r="B474">
            <v>125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125</v>
          </cell>
        </row>
        <row r="475">
          <cell r="A475" t="str">
            <v>ח' קרן הון מהפרשי תרגום</v>
          </cell>
          <cell r="B475">
            <v>0</v>
          </cell>
          <cell r="F475">
            <v>0</v>
          </cell>
          <cell r="H475">
            <v>0</v>
          </cell>
        </row>
        <row r="476">
          <cell r="A476" t="str">
            <v>ח' תקבולים ע"ח אופציות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A477" t="str">
            <v>ח' הפסדים י.פ.</v>
          </cell>
          <cell r="B477">
            <v>2068</v>
          </cell>
          <cell r="C477">
            <v>14873</v>
          </cell>
          <cell r="D477">
            <v>-11777</v>
          </cell>
          <cell r="E477">
            <v>-1520</v>
          </cell>
          <cell r="F477">
            <v>1792</v>
          </cell>
          <cell r="G477">
            <v>0</v>
          </cell>
          <cell r="H477">
            <v>-1300</v>
          </cell>
        </row>
        <row r="478">
          <cell r="A478" t="str">
            <v>ח' רווח / הפסד השנה</v>
          </cell>
          <cell r="B478">
            <v>2383</v>
          </cell>
          <cell r="C478">
            <v>8407</v>
          </cell>
          <cell r="D478">
            <v>-6763</v>
          </cell>
          <cell r="E478">
            <v>-522</v>
          </cell>
          <cell r="F478">
            <v>88</v>
          </cell>
          <cell r="G478">
            <v>0</v>
          </cell>
          <cell r="H478">
            <v>1173</v>
          </cell>
        </row>
        <row r="479">
          <cell r="A479" t="str">
            <v>ח' מניות באוצר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A480" t="str">
            <v>ח' דיבידנד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A481" t="str">
            <v>ח' מוניטין</v>
          </cell>
          <cell r="B481">
            <v>1115</v>
          </cell>
          <cell r="E481">
            <v>1115</v>
          </cell>
        </row>
        <row r="482">
          <cell r="A482" t="str">
            <v>ח' ע"ע זכאים</v>
          </cell>
          <cell r="B482">
            <v>0</v>
          </cell>
          <cell r="F482">
            <v>0</v>
          </cell>
        </row>
        <row r="483">
          <cell r="A483" t="str">
            <v>ח' ע"ע מותג וקשרי לקוחות</v>
          </cell>
          <cell r="B483">
            <v>0</v>
          </cell>
        </row>
        <row r="484">
          <cell r="A484" t="str">
            <v>ח' ע"ע ידע ומו"פ</v>
          </cell>
          <cell r="B484">
            <v>0</v>
          </cell>
        </row>
        <row r="485">
          <cell r="A485" t="str">
            <v>ח' ע"ע מסים נדחים</v>
          </cell>
          <cell r="B485">
            <v>0</v>
          </cell>
        </row>
        <row r="486">
          <cell r="A486" t="str">
            <v>ז' ע"ע ר"ק</v>
          </cell>
          <cell r="B486">
            <v>0</v>
          </cell>
        </row>
        <row r="487">
          <cell r="A487" t="str">
            <v>ז' השקעה</v>
          </cell>
          <cell r="B487">
            <v>-86008</v>
          </cell>
          <cell r="C487">
            <v>1254</v>
          </cell>
          <cell r="D487">
            <v>-1880</v>
          </cell>
          <cell r="E487">
            <v>928</v>
          </cell>
          <cell r="F487">
            <v>-23103</v>
          </cell>
          <cell r="G487">
            <v>-63207</v>
          </cell>
          <cell r="H487">
            <v>0</v>
          </cell>
        </row>
        <row r="488">
          <cell r="A488" t="str">
            <v>ז' הפרשה למס</v>
          </cell>
          <cell r="B488">
            <v>0</v>
          </cell>
          <cell r="E488">
            <v>0</v>
          </cell>
          <cell r="G488">
            <v>0</v>
          </cell>
        </row>
        <row r="489">
          <cell r="A489" t="str">
            <v>ח' זכאים דיב' לשלם</v>
          </cell>
          <cell r="B489">
            <v>0</v>
          </cell>
          <cell r="G489">
            <v>0</v>
          </cell>
        </row>
        <row r="490">
          <cell r="A490" t="str">
            <v>ז' חייבים דיב' לקבל נטו</v>
          </cell>
          <cell r="B490">
            <v>0</v>
          </cell>
        </row>
        <row r="491">
          <cell r="A491" t="str">
            <v>ז' חלק המיעוט מאזן</v>
          </cell>
          <cell r="B491">
            <v>-115897</v>
          </cell>
          <cell r="D491">
            <v>0</v>
          </cell>
          <cell r="E491">
            <v>0</v>
          </cell>
          <cell r="H491">
            <v>-115897</v>
          </cell>
        </row>
        <row r="492">
          <cell r="A492" t="str">
            <v>ז' חייבים בגין חו"ז דמי ניהול -הכנסות לקבל</v>
          </cell>
          <cell r="B492">
            <v>0</v>
          </cell>
        </row>
        <row r="493">
          <cell r="A493" t="str">
            <v>ח' זכאים בגין חו"ז דמי ניהול</v>
          </cell>
          <cell r="B493">
            <v>0</v>
          </cell>
          <cell r="H493">
            <v>0</v>
          </cell>
        </row>
        <row r="494">
          <cell r="B494">
            <v>-194947</v>
          </cell>
          <cell r="C494">
            <v>24534</v>
          </cell>
          <cell r="D494">
            <v>-19155</v>
          </cell>
          <cell r="E494">
            <v>1</v>
          </cell>
          <cell r="F494">
            <v>-21223</v>
          </cell>
          <cell r="G494">
            <v>-63207</v>
          </cell>
          <cell r="H494">
            <v>-115897</v>
          </cell>
        </row>
        <row r="496">
          <cell r="A496" t="str">
            <v>פקודות איחוד רוו"ה</v>
          </cell>
          <cell r="E496" t="str">
            <v>שער חליפין ממוצע</v>
          </cell>
          <cell r="F496">
            <v>5.4311650793650781</v>
          </cell>
        </row>
        <row r="497">
          <cell r="B497" t="str">
            <v>סה"כ</v>
          </cell>
          <cell r="C497" t="str">
            <v>שדות ניהול</v>
          </cell>
          <cell r="D497" t="str">
            <v>וואדה</v>
          </cell>
          <cell r="E497" t="str">
            <v>שדות ני"ע</v>
          </cell>
          <cell r="F497" t="str">
            <v>תדירגן</v>
          </cell>
          <cell r="G497" t="str">
            <v>DPL</v>
          </cell>
          <cell r="H497" t="str">
            <v>רבינטקס</v>
          </cell>
        </row>
        <row r="498">
          <cell r="A498" t="str">
            <v>ח' חלקי ברווחי מוחזקת</v>
          </cell>
          <cell r="B498">
            <v>1122</v>
          </cell>
          <cell r="C498">
            <v>8407</v>
          </cell>
          <cell r="D498">
            <v>-6763</v>
          </cell>
          <cell r="E498">
            <v>-522</v>
          </cell>
        </row>
        <row r="499">
          <cell r="A499" t="str">
            <v>ח' הפחתת ע"ע בעלות המכר</v>
          </cell>
          <cell r="B499">
            <v>0</v>
          </cell>
        </row>
        <row r="500">
          <cell r="A500" t="str">
            <v>ח' הפחתת ע"ע בהוצ' מו"פ</v>
          </cell>
          <cell r="B500">
            <v>0</v>
          </cell>
        </row>
        <row r="501">
          <cell r="A501" t="str">
            <v>ח' הפחתת ע"ע בהנה"כ</v>
          </cell>
          <cell r="B501">
            <v>0</v>
          </cell>
        </row>
        <row r="502">
          <cell r="A502" t="str">
            <v>ח' הפחתת ע"ע במכירה</v>
          </cell>
          <cell r="B502">
            <v>0</v>
          </cell>
        </row>
        <row r="503">
          <cell r="A503" t="str">
            <v>ח' הוצ' מס</v>
          </cell>
          <cell r="B503">
            <v>0</v>
          </cell>
        </row>
        <row r="504">
          <cell r="A504" t="str">
            <v>ח' חלק המיעוט ברווח</v>
          </cell>
          <cell r="B504">
            <v>0</v>
          </cell>
        </row>
        <row r="505">
          <cell r="A505" t="str">
            <v>ז' סעיפי רוו"ה</v>
          </cell>
          <cell r="B505">
            <v>-1122</v>
          </cell>
          <cell r="C505">
            <v>-8407</v>
          </cell>
          <cell r="D505">
            <v>6763</v>
          </cell>
          <cell r="E505">
            <v>522</v>
          </cell>
        </row>
        <row r="506">
          <cell r="A506" t="str">
            <v>ח' הפסד מהנפקה לצד ג'</v>
          </cell>
          <cell r="B506">
            <v>0</v>
          </cell>
        </row>
        <row r="507">
          <cell r="A507" t="str">
            <v>ח' דמי ניהול ממאוחדות</v>
          </cell>
          <cell r="B507">
            <v>0</v>
          </cell>
        </row>
        <row r="508">
          <cell r="A508" t="str">
            <v>ז' הוצאות דמי ניהול</v>
          </cell>
          <cell r="B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</row>
        <row r="519">
          <cell r="A519" t="str">
            <v>השוואה למאזן בוחן</v>
          </cell>
          <cell r="B519" t="str">
            <v>בהרכבה</v>
          </cell>
          <cell r="C519" t="str">
            <v>במאזן בוחן</v>
          </cell>
          <cell r="D519" t="str">
            <v>הפרש</v>
          </cell>
        </row>
        <row r="520">
          <cell r="A520" t="str">
            <v>קב' 1**</v>
          </cell>
          <cell r="B520">
            <v>15949</v>
          </cell>
          <cell r="C520">
            <v>-60066</v>
          </cell>
          <cell r="D520">
            <v>-76015</v>
          </cell>
        </row>
        <row r="521">
          <cell r="A521" t="str">
            <v>קב' 2**</v>
          </cell>
          <cell r="B521">
            <v>1930</v>
          </cell>
          <cell r="C521">
            <v>8964</v>
          </cell>
          <cell r="D521">
            <v>7034</v>
          </cell>
        </row>
        <row r="522">
          <cell r="A522" t="str">
            <v>קב' 3**</v>
          </cell>
          <cell r="B522">
            <v>-25423</v>
          </cell>
          <cell r="C522">
            <v>-222</v>
          </cell>
          <cell r="D522">
            <v>25201</v>
          </cell>
        </row>
        <row r="523">
          <cell r="A523" t="str">
            <v>קב' 4**</v>
          </cell>
          <cell r="B523">
            <v>4522</v>
          </cell>
          <cell r="C523">
            <v>-4673</v>
          </cell>
          <cell r="D523">
            <v>-9195</v>
          </cell>
        </row>
        <row r="524">
          <cell r="A524" t="str">
            <v>קב' 5**</v>
          </cell>
          <cell r="B524">
            <v>109817</v>
          </cell>
          <cell r="C524">
            <v>289952</v>
          </cell>
          <cell r="D524">
            <v>180135</v>
          </cell>
        </row>
        <row r="525">
          <cell r="A525" t="str">
            <v>תנועה בהשקעות 08</v>
          </cell>
          <cell r="B525">
            <v>0</v>
          </cell>
        </row>
        <row r="526">
          <cell r="A526" t="str">
            <v>קב'60*</v>
          </cell>
          <cell r="B526">
            <v>-2048</v>
          </cell>
          <cell r="C526">
            <v>-111245</v>
          </cell>
          <cell r="D526">
            <v>-109197</v>
          </cell>
        </row>
        <row r="527">
          <cell r="A527" t="str">
            <v>קב'61*</v>
          </cell>
          <cell r="B527">
            <v>-120557</v>
          </cell>
          <cell r="C527">
            <v>-126802</v>
          </cell>
          <cell r="D527">
            <v>-6245</v>
          </cell>
        </row>
        <row r="528">
          <cell r="A528" t="str">
            <v>תנועה בהפרשי תרגום 08</v>
          </cell>
          <cell r="B528">
            <v>0</v>
          </cell>
        </row>
        <row r="529">
          <cell r="A529" t="str">
            <v>קב' 8**</v>
          </cell>
          <cell r="B529">
            <v>18012</v>
          </cell>
          <cell r="C529">
            <v>1635</v>
          </cell>
          <cell r="D529">
            <v>-16377</v>
          </cell>
        </row>
        <row r="530">
          <cell r="A530" t="str">
            <v>קב'9**</v>
          </cell>
          <cell r="B530">
            <v>7001</v>
          </cell>
          <cell r="C530">
            <v>2457</v>
          </cell>
          <cell r="D530">
            <v>-4544</v>
          </cell>
        </row>
        <row r="531">
          <cell r="A531" t="str">
            <v>תנועה ברווחי אקוויטי</v>
          </cell>
          <cell r="B531">
            <v>1366</v>
          </cell>
        </row>
        <row r="532">
          <cell r="B532">
            <v>10569</v>
          </cell>
          <cell r="C532">
            <v>0</v>
          </cell>
        </row>
      </sheetData>
      <sheetData sheetId="12">
        <row r="1">
          <cell r="L1">
            <v>5.2972999999999999</v>
          </cell>
        </row>
        <row r="2">
          <cell r="L2">
            <v>5.2670000000000003</v>
          </cell>
        </row>
        <row r="3">
          <cell r="B3">
            <v>0</v>
          </cell>
          <cell r="C3">
            <v>-1.9700000137090683</v>
          </cell>
          <cell r="D3">
            <v>0</v>
          </cell>
          <cell r="E3">
            <v>-15027624.69879315</v>
          </cell>
          <cell r="F3">
            <v>-15027626.668793142</v>
          </cell>
          <cell r="G3">
            <v>0</v>
          </cell>
          <cell r="H3">
            <v>0.6812228336930275</v>
          </cell>
          <cell r="I3">
            <v>0</v>
          </cell>
          <cell r="J3">
            <v>828.84275062312372</v>
          </cell>
          <cell r="K3">
            <v>829.44955273717642</v>
          </cell>
          <cell r="L3">
            <v>0</v>
          </cell>
        </row>
        <row r="5">
          <cell r="A5" t="str">
            <v>פירוט</v>
          </cell>
          <cell r="B5" t="str">
            <v>תדירגן</v>
          </cell>
          <cell r="C5" t="str">
            <v>אורטל</v>
          </cell>
          <cell r="D5" t="str">
            <v>טורקיה</v>
          </cell>
          <cell r="E5" t="str">
            <v>פ.נ נומינלי</v>
          </cell>
          <cell r="F5" t="str">
            <v>₪ נומינלי</v>
          </cell>
          <cell r="G5" t="str">
            <v>תדירגן</v>
          </cell>
          <cell r="H5" t="str">
            <v>אורטל</v>
          </cell>
          <cell r="I5" t="str">
            <v>טורקיה</v>
          </cell>
          <cell r="J5" t="str">
            <v>פ.נ. יורו</v>
          </cell>
          <cell r="K5" t="str">
            <v>יורו</v>
          </cell>
          <cell r="L5" t="str">
            <v>₪ מתורגם</v>
          </cell>
        </row>
        <row r="6">
          <cell r="A6" t="str">
            <v xml:space="preserve">מזומן </v>
          </cell>
        </row>
        <row r="7">
          <cell r="A7" t="str">
            <v>עו"ש - שקלי</v>
          </cell>
          <cell r="B7">
            <v>1536305.41</v>
          </cell>
          <cell r="C7">
            <v>954449.58</v>
          </cell>
          <cell r="D7">
            <v>0</v>
          </cell>
          <cell r="E7">
            <v>0</v>
          </cell>
          <cell r="F7">
            <v>2490754.9900000002</v>
          </cell>
          <cell r="G7">
            <v>290016.68963434204</v>
          </cell>
          <cell r="H7">
            <v>180176.61450172731</v>
          </cell>
          <cell r="I7">
            <v>0</v>
          </cell>
          <cell r="J7">
            <v>0</v>
          </cell>
          <cell r="K7">
            <v>470193.30413606938</v>
          </cell>
          <cell r="L7">
            <v>2490754.9900000002</v>
          </cell>
        </row>
        <row r="8">
          <cell r="A8" t="str">
            <v>עוש - צמוד יורו</v>
          </cell>
          <cell r="B8">
            <v>922079.47</v>
          </cell>
          <cell r="C8">
            <v>2647167.08</v>
          </cell>
          <cell r="D8">
            <v>0</v>
          </cell>
          <cell r="E8">
            <v>0</v>
          </cell>
          <cell r="F8">
            <v>3569246.55</v>
          </cell>
          <cell r="G8">
            <v>174065.93358880939</v>
          </cell>
          <cell r="H8">
            <v>499720.06116323412</v>
          </cell>
          <cell r="I8">
            <v>0</v>
          </cell>
          <cell r="J8">
            <v>0</v>
          </cell>
          <cell r="K8">
            <v>673785.99475204351</v>
          </cell>
          <cell r="L8">
            <v>3569246.55</v>
          </cell>
        </row>
        <row r="9">
          <cell r="A9" t="str">
            <v>עוש - צמוד מטח אחר</v>
          </cell>
          <cell r="B9">
            <v>3492148.49</v>
          </cell>
          <cell r="C9">
            <v>736447.66</v>
          </cell>
          <cell r="D9">
            <v>3661.5799999997253</v>
          </cell>
          <cell r="E9">
            <v>0</v>
          </cell>
          <cell r="F9">
            <v>4232257.7300000004</v>
          </cell>
          <cell r="G9">
            <v>659231.77656542009</v>
          </cell>
          <cell r="H9">
            <v>139023.21182489194</v>
          </cell>
          <cell r="I9">
            <v>937</v>
          </cell>
          <cell r="J9">
            <v>0</v>
          </cell>
          <cell r="K9">
            <v>799191.98839031206</v>
          </cell>
          <cell r="L9">
            <v>4233559.7200999996</v>
          </cell>
        </row>
        <row r="10">
          <cell r="A10" t="str">
            <v>קופת מטח</v>
          </cell>
          <cell r="B10">
            <v>8308.2099999999991</v>
          </cell>
          <cell r="C10">
            <v>3838.67</v>
          </cell>
          <cell r="D10">
            <v>0</v>
          </cell>
          <cell r="E10">
            <v>0</v>
          </cell>
          <cell r="F10">
            <v>12146.88</v>
          </cell>
          <cell r="G10">
            <v>1568.3857814358257</v>
          </cell>
          <cell r="H10">
            <v>724.64651803749086</v>
          </cell>
          <cell r="I10">
            <v>0</v>
          </cell>
          <cell r="J10">
            <v>0</v>
          </cell>
          <cell r="K10">
            <v>2293.0322994733165</v>
          </cell>
          <cell r="L10">
            <v>12146.88</v>
          </cell>
        </row>
        <row r="11">
          <cell r="A11" t="str">
            <v>קופת ₪</v>
          </cell>
          <cell r="B11">
            <v>0</v>
          </cell>
          <cell r="C11">
            <v>79</v>
          </cell>
          <cell r="D11">
            <v>0</v>
          </cell>
          <cell r="E11">
            <v>0</v>
          </cell>
          <cell r="F11">
            <v>79</v>
          </cell>
          <cell r="G11">
            <v>0</v>
          </cell>
          <cell r="H11">
            <v>14.913257697317501</v>
          </cell>
          <cell r="I11">
            <v>0</v>
          </cell>
          <cell r="J11">
            <v>0</v>
          </cell>
          <cell r="K11">
            <v>14.913257697317501</v>
          </cell>
          <cell r="L11">
            <v>79</v>
          </cell>
        </row>
        <row r="12">
          <cell r="B12">
            <v>5958841.5799999991</v>
          </cell>
          <cell r="C12">
            <v>4341981.99</v>
          </cell>
          <cell r="D12">
            <v>3661.5799999997253</v>
          </cell>
          <cell r="E12">
            <v>0</v>
          </cell>
          <cell r="F12">
            <v>10304485.15</v>
          </cell>
          <cell r="G12">
            <v>1124882.7855700073</v>
          </cell>
          <cell r="H12">
            <v>819659.44726558833</v>
          </cell>
          <cell r="I12">
            <v>937</v>
          </cell>
          <cell r="J12">
            <v>0</v>
          </cell>
          <cell r="K12">
            <v>1945479.2328355957</v>
          </cell>
          <cell r="L12">
            <v>10305787.1401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 t="str">
            <v>נכסים פיננסיים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A15" t="str">
            <v>נגזרים משובצים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A16" t="str">
            <v>עסקאות הגנה - חייבים</v>
          </cell>
          <cell r="B16">
            <v>0</v>
          </cell>
          <cell r="C16">
            <v>442580.11</v>
          </cell>
          <cell r="D16">
            <v>0</v>
          </cell>
          <cell r="E16">
            <v>0</v>
          </cell>
          <cell r="F16">
            <v>442580.11</v>
          </cell>
          <cell r="G16">
            <v>0</v>
          </cell>
          <cell r="H16">
            <v>85821.243444773747</v>
          </cell>
          <cell r="I16">
            <v>0</v>
          </cell>
          <cell r="J16">
            <v>0</v>
          </cell>
          <cell r="K16">
            <v>85821.243444773747</v>
          </cell>
          <cell r="L16">
            <v>454620.87289999996</v>
          </cell>
        </row>
        <row r="17">
          <cell r="B17">
            <v>0</v>
          </cell>
          <cell r="C17">
            <v>442580.11</v>
          </cell>
          <cell r="D17">
            <v>0</v>
          </cell>
          <cell r="E17">
            <v>0</v>
          </cell>
          <cell r="F17">
            <v>442580.11</v>
          </cell>
          <cell r="G17">
            <v>0</v>
          </cell>
          <cell r="H17">
            <v>85821.243444773747</v>
          </cell>
          <cell r="I17">
            <v>0</v>
          </cell>
          <cell r="J17">
            <v>0</v>
          </cell>
          <cell r="K17">
            <v>85821.243444773747</v>
          </cell>
          <cell r="L17">
            <v>454620.87289999996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 xml:space="preserve">לקוחות 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 t="str">
            <v>לקוחות בארץ</v>
          </cell>
          <cell r="B20">
            <v>259730.29</v>
          </cell>
          <cell r="C20">
            <v>528732.66</v>
          </cell>
          <cell r="D20">
            <v>0</v>
          </cell>
          <cell r="E20">
            <v>0</v>
          </cell>
          <cell r="F20">
            <v>788462.95</v>
          </cell>
          <cell r="G20">
            <v>49030.692994544392</v>
          </cell>
          <cell r="H20">
            <v>99811.726728710855</v>
          </cell>
          <cell r="I20">
            <v>0</v>
          </cell>
          <cell r="J20">
            <v>0</v>
          </cell>
          <cell r="K20">
            <v>148842.41972325524</v>
          </cell>
          <cell r="L20">
            <v>788462.95</v>
          </cell>
        </row>
        <row r="21">
          <cell r="A21" t="str">
            <v>לקוחות חו"ל</v>
          </cell>
          <cell r="B21">
            <v>20686320.778448999</v>
          </cell>
          <cell r="C21">
            <v>13024326.01</v>
          </cell>
          <cell r="D21">
            <v>0</v>
          </cell>
          <cell r="E21">
            <v>0</v>
          </cell>
          <cell r="F21">
            <v>33710646.788448997</v>
          </cell>
          <cell r="G21">
            <v>3905068.7668149811</v>
          </cell>
          <cell r="H21">
            <v>2458672.5331772789</v>
          </cell>
          <cell r="I21">
            <v>0</v>
          </cell>
          <cell r="J21">
            <v>0</v>
          </cell>
          <cell r="K21">
            <v>6363741.2999922596</v>
          </cell>
          <cell r="L21">
            <v>33710646.788448997</v>
          </cell>
        </row>
        <row r="22">
          <cell r="A22" t="str">
            <v>מקדמות מלקוחות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 t="str">
            <v>חובות מסופקים בחו"ל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חובות מסופקים בארץ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A25" t="str">
            <v>שיקים לקבל</v>
          </cell>
          <cell r="B25">
            <v>1582.35</v>
          </cell>
          <cell r="C25">
            <v>0</v>
          </cell>
          <cell r="D25">
            <v>0</v>
          </cell>
          <cell r="E25">
            <v>0</v>
          </cell>
          <cell r="F25">
            <v>1582.35</v>
          </cell>
          <cell r="G25">
            <v>298.70877616899173</v>
          </cell>
          <cell r="H25">
            <v>0</v>
          </cell>
          <cell r="I25">
            <v>0</v>
          </cell>
          <cell r="J25">
            <v>0</v>
          </cell>
          <cell r="K25">
            <v>298.70877616899173</v>
          </cell>
          <cell r="L25">
            <v>1582.35</v>
          </cell>
        </row>
        <row r="26">
          <cell r="B26">
            <v>20947633.418449</v>
          </cell>
          <cell r="C26">
            <v>13553058.67</v>
          </cell>
          <cell r="D26">
            <v>0</v>
          </cell>
          <cell r="E26">
            <v>0</v>
          </cell>
          <cell r="F26">
            <v>34500692.088449001</v>
          </cell>
          <cell r="G26">
            <v>3954398.1685856944</v>
          </cell>
          <cell r="H26">
            <v>2558484.2599059897</v>
          </cell>
          <cell r="I26">
            <v>0</v>
          </cell>
          <cell r="J26">
            <v>0</v>
          </cell>
          <cell r="K26">
            <v>6512882.4284916846</v>
          </cell>
          <cell r="L26">
            <v>34500692.088449001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A28" t="str">
            <v xml:space="preserve">חייבים ויתרות חובה 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A29" t="str">
            <v>מענק לקבל - מדען ראשי</v>
          </cell>
          <cell r="B29">
            <v>0</v>
          </cell>
          <cell r="C29">
            <v>1147686</v>
          </cell>
          <cell r="D29">
            <v>0</v>
          </cell>
          <cell r="E29">
            <v>0</v>
          </cell>
          <cell r="F29">
            <v>1147686</v>
          </cell>
          <cell r="G29">
            <v>0</v>
          </cell>
          <cell r="H29">
            <v>216654.89966586753</v>
          </cell>
          <cell r="I29">
            <v>0</v>
          </cell>
          <cell r="J29">
            <v>0</v>
          </cell>
          <cell r="K29">
            <v>216654.89966586753</v>
          </cell>
          <cell r="L29">
            <v>1147686</v>
          </cell>
        </row>
        <row r="30">
          <cell r="A30" t="str">
            <v>מענק לקבל - מרכז השקעות</v>
          </cell>
          <cell r="B30">
            <v>2718003</v>
          </cell>
          <cell r="C30">
            <v>0</v>
          </cell>
          <cell r="D30">
            <v>0</v>
          </cell>
          <cell r="E30">
            <v>0</v>
          </cell>
          <cell r="F30">
            <v>2718003</v>
          </cell>
          <cell r="G30">
            <v>513092.14127951977</v>
          </cell>
          <cell r="H30">
            <v>0</v>
          </cell>
          <cell r="I30">
            <v>0</v>
          </cell>
          <cell r="J30">
            <v>0</v>
          </cell>
          <cell r="K30">
            <v>513092.14127951977</v>
          </cell>
          <cell r="L30">
            <v>2718003</v>
          </cell>
        </row>
        <row r="31">
          <cell r="A31" t="str">
            <v>חו"ז עם תדירגן - ח</v>
          </cell>
          <cell r="B31">
            <v>0</v>
          </cell>
          <cell r="C31">
            <v>74499.340000000084</v>
          </cell>
          <cell r="D31">
            <v>0</v>
          </cell>
          <cell r="E31">
            <v>0</v>
          </cell>
          <cell r="F31">
            <v>74499.340000000084</v>
          </cell>
          <cell r="G31">
            <v>0</v>
          </cell>
          <cell r="H31">
            <v>14063.643743038934</v>
          </cell>
          <cell r="I31">
            <v>0</v>
          </cell>
          <cell r="J31">
            <v>-14063.643743038934</v>
          </cell>
          <cell r="K31">
            <v>0</v>
          </cell>
          <cell r="L31">
            <v>0</v>
          </cell>
        </row>
        <row r="32">
          <cell r="A32" t="str">
            <v>חו"ז עם אבץ - ח</v>
          </cell>
          <cell r="B32">
            <v>0</v>
          </cell>
          <cell r="C32">
            <v>-2.220000000204891</v>
          </cell>
          <cell r="D32">
            <v>0</v>
          </cell>
          <cell r="E32">
            <v>0</v>
          </cell>
          <cell r="F32">
            <v>-2.220000000204891</v>
          </cell>
          <cell r="G32">
            <v>0</v>
          </cell>
          <cell r="H32">
            <v>-0.41908141889143735</v>
          </cell>
          <cell r="I32">
            <v>0</v>
          </cell>
          <cell r="J32">
            <v>0</v>
          </cell>
          <cell r="K32">
            <v>-0.41908141889143735</v>
          </cell>
          <cell r="L32">
            <v>-2.2200000002936111</v>
          </cell>
        </row>
        <row r="33">
          <cell r="A33" t="str">
            <v>חו"ז עם מגנזיום - ח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חו"ז טורקיה - ח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הכנסות לקבל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מקדמות לספקים</v>
          </cell>
          <cell r="B36">
            <v>971954</v>
          </cell>
          <cell r="C36">
            <v>229800.15</v>
          </cell>
          <cell r="D36">
            <v>0</v>
          </cell>
          <cell r="E36">
            <v>0</v>
          </cell>
          <cell r="F36">
            <v>1201754.1499999999</v>
          </cell>
          <cell r="G36">
            <v>192833</v>
          </cell>
          <cell r="H36">
            <v>43380.618428255912</v>
          </cell>
          <cell r="I36">
            <v>0</v>
          </cell>
          <cell r="J36">
            <v>0</v>
          </cell>
          <cell r="K36">
            <v>236213.6184282559</v>
          </cell>
          <cell r="L36">
            <v>1251294.4009</v>
          </cell>
        </row>
        <row r="37">
          <cell r="A37" t="str">
            <v>הוצאות מראש</v>
          </cell>
          <cell r="B37">
            <v>706622.21</v>
          </cell>
          <cell r="C37">
            <v>406076.79</v>
          </cell>
          <cell r="D37">
            <v>110807.0125717453</v>
          </cell>
          <cell r="E37">
            <v>0</v>
          </cell>
          <cell r="F37">
            <v>1223506.0125717453</v>
          </cell>
          <cell r="G37">
            <v>133392.90015668361</v>
          </cell>
          <cell r="H37">
            <v>76657.314103411176</v>
          </cell>
          <cell r="I37">
            <v>25416.199551569505</v>
          </cell>
          <cell r="J37">
            <v>0</v>
          </cell>
          <cell r="K37">
            <v>235466.4138116643</v>
          </cell>
          <cell r="L37">
            <v>1247336.2338845292</v>
          </cell>
        </row>
        <row r="38">
          <cell r="A38" t="str">
            <v xml:space="preserve">עובדים </v>
          </cell>
          <cell r="B38">
            <v>35019.599999999999</v>
          </cell>
          <cell r="C38">
            <v>41847.85</v>
          </cell>
          <cell r="D38">
            <v>0</v>
          </cell>
          <cell r="E38">
            <v>0</v>
          </cell>
          <cell r="F38">
            <v>76867.45</v>
          </cell>
          <cell r="G38">
            <v>6610.839484265568</v>
          </cell>
          <cell r="H38">
            <v>7899.8452041606097</v>
          </cell>
          <cell r="I38">
            <v>1060</v>
          </cell>
          <cell r="J38">
            <v>0</v>
          </cell>
          <cell r="K38">
            <v>15570.684688426178</v>
          </cell>
          <cell r="L38">
            <v>82482.587999999989</v>
          </cell>
        </row>
        <row r="39">
          <cell r="A39" t="str">
            <v>מיסים נדחים ז"ק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 t="str">
            <v>מוסדות מס</v>
          </cell>
          <cell r="B40">
            <v>2341566.35</v>
          </cell>
          <cell r="C40">
            <v>1337868.33</v>
          </cell>
          <cell r="D40">
            <v>0</v>
          </cell>
          <cell r="E40">
            <v>0</v>
          </cell>
          <cell r="F40">
            <v>3679434.68</v>
          </cell>
          <cell r="G40">
            <v>442030.15687236894</v>
          </cell>
          <cell r="H40">
            <v>252556.64772620017</v>
          </cell>
          <cell r="I40">
            <v>242090.65769805684</v>
          </cell>
          <cell r="J40">
            <v>0</v>
          </cell>
          <cell r="K40">
            <v>936677.46229662606</v>
          </cell>
          <cell r="L40">
            <v>4961861.521023917</v>
          </cell>
        </row>
        <row r="41">
          <cell r="A41" t="str">
            <v>ארגוני קניות-חייבים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שונות חייבים</v>
          </cell>
          <cell r="B42">
            <v>174306</v>
          </cell>
          <cell r="C42">
            <v>0</v>
          </cell>
          <cell r="D42">
            <v>0</v>
          </cell>
          <cell r="E42">
            <v>0</v>
          </cell>
          <cell r="F42">
            <v>174306</v>
          </cell>
          <cell r="G42">
            <v>32904.687293526891</v>
          </cell>
          <cell r="H42">
            <v>0</v>
          </cell>
          <cell r="I42">
            <v>0</v>
          </cell>
          <cell r="J42">
            <v>0</v>
          </cell>
          <cell r="K42">
            <v>32904.687293526891</v>
          </cell>
          <cell r="L42">
            <v>174306</v>
          </cell>
        </row>
        <row r="43">
          <cell r="B43">
            <v>6947471.1600000001</v>
          </cell>
          <cell r="C43">
            <v>3237776.24</v>
          </cell>
          <cell r="D43">
            <v>110807.0125717453</v>
          </cell>
          <cell r="E43">
            <v>0</v>
          </cell>
          <cell r="F43">
            <v>10296054.412571745</v>
          </cell>
          <cell r="G43">
            <v>1320863.7250863649</v>
          </cell>
          <cell r="H43">
            <v>611212.54978951544</v>
          </cell>
          <cell r="I43">
            <v>268566.85724962637</v>
          </cell>
          <cell r="J43">
            <v>0</v>
          </cell>
          <cell r="K43">
            <v>2186579.4883824675</v>
          </cell>
          <cell r="L43">
            <v>11582967.523808446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מלאי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מלאי חומרי גלם</v>
          </cell>
          <cell r="B46">
            <v>8657727.3235919885</v>
          </cell>
          <cell r="C46">
            <v>6750343.194472082</v>
          </cell>
          <cell r="D46">
            <v>72446.850000000006</v>
          </cell>
          <cell r="E46">
            <v>0</v>
          </cell>
          <cell r="F46">
            <v>15480517.36806407</v>
          </cell>
          <cell r="G46">
            <v>1534052.2803462406</v>
          </cell>
          <cell r="H46">
            <v>1089789.96936758</v>
          </cell>
          <cell r="I46">
            <v>80932</v>
          </cell>
          <cell r="J46">
            <v>0</v>
          </cell>
          <cell r="K46">
            <v>2704774.2497138204</v>
          </cell>
          <cell r="L46">
            <v>14328000.63300902</v>
          </cell>
        </row>
        <row r="47">
          <cell r="A47" t="str">
            <v xml:space="preserve">מלאי בתהליך </v>
          </cell>
          <cell r="B47">
            <v>2209866.0038221814</v>
          </cell>
          <cell r="C47">
            <v>3528519.5066782846</v>
          </cell>
          <cell r="D47">
            <v>0</v>
          </cell>
          <cell r="E47">
            <v>0</v>
          </cell>
          <cell r="F47">
            <v>5738385.5105004665</v>
          </cell>
          <cell r="G47">
            <v>332741.48263897654</v>
          </cell>
          <cell r="H47">
            <v>613413.71892668784</v>
          </cell>
          <cell r="I47">
            <v>7471</v>
          </cell>
          <cell r="J47">
            <v>0</v>
          </cell>
          <cell r="K47">
            <v>953626.20156566438</v>
          </cell>
          <cell r="L47">
            <v>5051644.0775537938</v>
          </cell>
        </row>
        <row r="48">
          <cell r="A48" t="str">
            <v>מלאי מוצרים גמורים</v>
          </cell>
          <cell r="B48">
            <v>6974430.3256093329</v>
          </cell>
          <cell r="C48">
            <v>9774432.1913337559</v>
          </cell>
          <cell r="D48">
            <v>0</v>
          </cell>
          <cell r="E48">
            <v>0</v>
          </cell>
          <cell r="F48">
            <v>16748862.51694309</v>
          </cell>
          <cell r="G48">
            <v>1534588.8210407384</v>
          </cell>
          <cell r="H48">
            <v>1727893.658807327</v>
          </cell>
          <cell r="I48">
            <v>7347</v>
          </cell>
          <cell r="J48">
            <v>0</v>
          </cell>
          <cell r="K48">
            <v>3269829.4798480654</v>
          </cell>
          <cell r="L48">
            <v>17321267.703599155</v>
          </cell>
        </row>
        <row r="49">
          <cell r="A49" t="str">
            <v>מלאי טכני</v>
          </cell>
          <cell r="B49">
            <v>578420</v>
          </cell>
          <cell r="C49">
            <v>2523886.7580094314</v>
          </cell>
          <cell r="D49">
            <v>0</v>
          </cell>
          <cell r="E49">
            <v>0</v>
          </cell>
          <cell r="F49">
            <v>3102306.7580094314</v>
          </cell>
          <cell r="G49">
            <v>106447.67166833809</v>
          </cell>
          <cell r="H49">
            <v>532528.25105889584</v>
          </cell>
          <cell r="I49">
            <v>0</v>
          </cell>
          <cell r="J49">
            <v>0</v>
          </cell>
          <cell r="K49">
            <v>638975.92272723396</v>
          </cell>
          <cell r="L49">
            <v>3384847.1554629765</v>
          </cell>
        </row>
        <row r="50">
          <cell r="A50" t="str">
            <v>תיאום מלאי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18420443.653023504</v>
          </cell>
          <cell r="C51">
            <v>22577181.650493551</v>
          </cell>
          <cell r="D51">
            <v>72446.850000000006</v>
          </cell>
          <cell r="E51">
            <v>0</v>
          </cell>
          <cell r="F51">
            <v>41070072.15351706</v>
          </cell>
          <cell r="G51">
            <v>3507830.2556942939</v>
          </cell>
          <cell r="H51">
            <v>3963625.5981604904</v>
          </cell>
          <cell r="I51">
            <v>95750</v>
          </cell>
          <cell r="J51">
            <v>0</v>
          </cell>
          <cell r="K51">
            <v>7567205.8538547838</v>
          </cell>
          <cell r="L51">
            <v>40085759.569624946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A53" t="str">
            <v>נכסי מס שוטפים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 xml:space="preserve">מוסדות - מע"מ 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 xml:space="preserve">מוסדות - מס הכנסה </v>
          </cell>
          <cell r="B55">
            <v>1779717.02</v>
          </cell>
          <cell r="C55">
            <v>0</v>
          </cell>
          <cell r="D55">
            <v>0</v>
          </cell>
          <cell r="E55">
            <v>0</v>
          </cell>
          <cell r="F55">
            <v>1779717.02</v>
          </cell>
          <cell r="G55">
            <v>335966.8170577464</v>
          </cell>
          <cell r="H55">
            <v>0</v>
          </cell>
          <cell r="I55">
            <v>0</v>
          </cell>
          <cell r="J55">
            <v>0</v>
          </cell>
          <cell r="K55">
            <v>335966.8170577464</v>
          </cell>
          <cell r="L55">
            <v>1779717.02</v>
          </cell>
        </row>
        <row r="56">
          <cell r="A56" t="str">
            <v>מע"מ חו"ל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 t="str">
            <v>מס קניה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1779717.02</v>
          </cell>
          <cell r="C58">
            <v>0</v>
          </cell>
          <cell r="D58">
            <v>0</v>
          </cell>
          <cell r="E58">
            <v>0</v>
          </cell>
          <cell r="F58">
            <v>1779717.02</v>
          </cell>
          <cell r="G58">
            <v>335966.8170577464</v>
          </cell>
          <cell r="H58">
            <v>0</v>
          </cell>
          <cell r="I58">
            <v>0</v>
          </cell>
          <cell r="J58">
            <v>0</v>
          </cell>
          <cell r="K58">
            <v>335966.8170577464</v>
          </cell>
          <cell r="L58">
            <v>1779717.02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A60" t="str">
            <v>השקעה בחברות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השקעה במגנזיום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השקעה באורטל</v>
          </cell>
          <cell r="B62">
            <v>35442183.770000003</v>
          </cell>
          <cell r="C62">
            <v>0</v>
          </cell>
          <cell r="D62">
            <v>0</v>
          </cell>
          <cell r="E62">
            <v>0</v>
          </cell>
          <cell r="F62">
            <v>35442183.770000003</v>
          </cell>
          <cell r="G62">
            <v>5920248.1473445818</v>
          </cell>
          <cell r="H62">
            <v>0</v>
          </cell>
          <cell r="I62">
            <v>0</v>
          </cell>
          <cell r="J62">
            <v>-5920248.1473445818</v>
          </cell>
          <cell r="K62">
            <v>0</v>
          </cell>
          <cell r="L62">
            <v>0</v>
          </cell>
        </row>
        <row r="63">
          <cell r="A63" t="str">
            <v>השקעה בטורקיה</v>
          </cell>
          <cell r="B63">
            <v>15833881.020000001</v>
          </cell>
          <cell r="C63">
            <v>0</v>
          </cell>
          <cell r="D63">
            <v>0</v>
          </cell>
          <cell r="E63">
            <v>-15833881.020000001</v>
          </cell>
          <cell r="F63">
            <v>0</v>
          </cell>
          <cell r="G63">
            <v>2927246.7306745225</v>
          </cell>
          <cell r="H63">
            <v>0</v>
          </cell>
          <cell r="I63">
            <v>0</v>
          </cell>
          <cell r="J63">
            <v>-2927246.7306745225</v>
          </cell>
          <cell r="K63">
            <v>0</v>
          </cell>
          <cell r="L63">
            <v>0</v>
          </cell>
        </row>
        <row r="64">
          <cell r="A64" t="str">
            <v>תיאום השקעה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51276064.790000007</v>
          </cell>
          <cell r="C65">
            <v>0</v>
          </cell>
          <cell r="D65">
            <v>0</v>
          </cell>
          <cell r="E65">
            <v>0</v>
          </cell>
          <cell r="F65">
            <v>35442183.770000003</v>
          </cell>
          <cell r="G65">
            <v>8847494.8780191038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רכוש קבוע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A68" t="str">
            <v>עלות</v>
          </cell>
          <cell r="B68">
            <v>155378233.27999997</v>
          </cell>
          <cell r="C68">
            <v>218059833.19</v>
          </cell>
          <cell r="D68">
            <v>4206117.4711926244</v>
          </cell>
          <cell r="E68">
            <v>0</v>
          </cell>
          <cell r="F68">
            <v>377644183.94119257</v>
          </cell>
          <cell r="G68">
            <v>29331590.29694372</v>
          </cell>
          <cell r="H68">
            <v>54099555.263247319</v>
          </cell>
          <cell r="I68">
            <v>3198816.6053026132</v>
          </cell>
          <cell r="J68">
            <v>1162330</v>
          </cell>
          <cell r="K68">
            <v>87792292.165493652</v>
          </cell>
          <cell r="L68">
            <v>465062109.28826952</v>
          </cell>
        </row>
        <row r="69">
          <cell r="A69" t="str">
            <v>מענקים</v>
          </cell>
          <cell r="B69">
            <v>-36704924</v>
          </cell>
          <cell r="C69">
            <v>-54545578</v>
          </cell>
          <cell r="D69">
            <v>0</v>
          </cell>
          <cell r="E69">
            <v>0</v>
          </cell>
          <cell r="F69">
            <v>-91250502</v>
          </cell>
          <cell r="G69">
            <v>-6928987.2199044796</v>
          </cell>
          <cell r="H69">
            <v>-15035887.062824458</v>
          </cell>
          <cell r="I69">
            <v>0</v>
          </cell>
          <cell r="J69">
            <v>0</v>
          </cell>
          <cell r="K69">
            <v>-21964874.282728937</v>
          </cell>
          <cell r="L69">
            <v>-116354528.53789999</v>
          </cell>
        </row>
        <row r="70">
          <cell r="A70" t="str">
            <v>רכוש קבוע - היוון עלויות</v>
          </cell>
          <cell r="B70">
            <v>49146427.07</v>
          </cell>
          <cell r="C70">
            <v>18680881.079999998</v>
          </cell>
          <cell r="D70">
            <v>0</v>
          </cell>
          <cell r="E70">
            <v>0</v>
          </cell>
          <cell r="F70">
            <v>67827308.150000006</v>
          </cell>
          <cell r="G70">
            <v>8978637.1113586165</v>
          </cell>
          <cell r="H70">
            <v>3330666.0577086443</v>
          </cell>
          <cell r="I70">
            <v>0</v>
          </cell>
          <cell r="J70">
            <v>0</v>
          </cell>
          <cell r="K70">
            <v>12309303.16906726</v>
          </cell>
          <cell r="L70">
            <v>65206071.677499995</v>
          </cell>
        </row>
        <row r="71">
          <cell r="A71" t="str">
            <v>מקדמות רכוש קבוע</v>
          </cell>
          <cell r="B71">
            <v>1201507</v>
          </cell>
          <cell r="C71">
            <v>731971</v>
          </cell>
          <cell r="D71">
            <v>0</v>
          </cell>
          <cell r="E71">
            <v>0</v>
          </cell>
          <cell r="F71">
            <v>1933478</v>
          </cell>
          <cell r="G71">
            <v>226815</v>
          </cell>
          <cell r="H71">
            <v>138178.1284805467</v>
          </cell>
          <cell r="I71">
            <v>0</v>
          </cell>
          <cell r="J71">
            <v>0</v>
          </cell>
          <cell r="K71">
            <v>364993.1284805467</v>
          </cell>
          <cell r="L71">
            <v>1933478.0995</v>
          </cell>
        </row>
        <row r="72">
          <cell r="A72" t="str">
            <v>תיאום עלות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1043391</v>
          </cell>
          <cell r="H72">
            <v>0</v>
          </cell>
          <cell r="I72">
            <v>0</v>
          </cell>
          <cell r="J72">
            <v>0</v>
          </cell>
          <cell r="K72">
            <v>1043391</v>
          </cell>
          <cell r="L72">
            <v>5527155.1442999998</v>
          </cell>
        </row>
        <row r="73">
          <cell r="B73">
            <v>169021243.34999996</v>
          </cell>
          <cell r="C73">
            <v>182927107.26999998</v>
          </cell>
          <cell r="D73">
            <v>4206117.4711926244</v>
          </cell>
          <cell r="E73">
            <v>0</v>
          </cell>
          <cell r="F73">
            <v>356154468.0911926</v>
          </cell>
          <cell r="G73">
            <v>32651446.188397858</v>
          </cell>
          <cell r="H73">
            <v>42532512.38661205</v>
          </cell>
          <cell r="I73">
            <v>3198816.6053026132</v>
          </cell>
          <cell r="J73">
            <v>0</v>
          </cell>
          <cell r="K73">
            <v>79545105.180312529</v>
          </cell>
          <cell r="L73">
            <v>421374285.67166954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פחת שנצבר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פחת נצבר</v>
          </cell>
          <cell r="B76">
            <v>-52199207.649999999</v>
          </cell>
          <cell r="C76">
            <v>-103485113.39</v>
          </cell>
          <cell r="D76">
            <v>0</v>
          </cell>
          <cell r="E76">
            <v>0</v>
          </cell>
          <cell r="F76">
            <v>-155684321.03999999</v>
          </cell>
          <cell r="G76">
            <v>-10981475.028863762</v>
          </cell>
          <cell r="H76">
            <v>-27174288.111660659</v>
          </cell>
          <cell r="I76">
            <v>-25348</v>
          </cell>
          <cell r="J76">
            <v>-1686734.2416666667</v>
          </cell>
          <cell r="K76">
            <v>-39867845.382191084</v>
          </cell>
          <cell r="L76">
            <v>-211191937.34308082</v>
          </cell>
        </row>
        <row r="77">
          <cell r="A77" t="str">
            <v>פחשנ"צ - היוון עלויות</v>
          </cell>
          <cell r="B77">
            <v>-29896001.360670295</v>
          </cell>
          <cell r="C77">
            <v>-16996539.510000002</v>
          </cell>
          <cell r="D77">
            <v>0</v>
          </cell>
          <cell r="E77">
            <v>0</v>
          </cell>
          <cell r="F77">
            <v>-46892540.870670296</v>
          </cell>
          <cell r="G77">
            <v>-5385630.0305193765</v>
          </cell>
          <cell r="H77">
            <v>-3015219.7806996014</v>
          </cell>
          <cell r="I77">
            <v>0</v>
          </cell>
          <cell r="J77">
            <v>0</v>
          </cell>
          <cell r="K77">
            <v>-8400849.811218977</v>
          </cell>
          <cell r="L77">
            <v>-44501821.704970285</v>
          </cell>
        </row>
        <row r="78">
          <cell r="A78" t="str">
            <v>תיאום פחשנ"צ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B79">
            <v>-82095209.010670289</v>
          </cell>
          <cell r="C79">
            <v>-120481652.90000001</v>
          </cell>
          <cell r="D79">
            <v>0</v>
          </cell>
          <cell r="E79">
            <v>0</v>
          </cell>
          <cell r="F79">
            <v>-202576861.91067028</v>
          </cell>
          <cell r="G79">
            <v>-16367105.059383139</v>
          </cell>
          <cell r="H79">
            <v>-30189507.892360263</v>
          </cell>
          <cell r="I79">
            <v>-25348</v>
          </cell>
          <cell r="J79">
            <v>0</v>
          </cell>
          <cell r="K79">
            <v>-48268695.193410061</v>
          </cell>
          <cell r="L79">
            <v>-255693759.04805112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A81" t="str">
            <v>רכוש אחר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A82" t="str">
            <v>תוכנות</v>
          </cell>
          <cell r="B82">
            <v>1831637.59</v>
          </cell>
          <cell r="C82">
            <v>2184153.2200000002</v>
          </cell>
          <cell r="D82">
            <v>0</v>
          </cell>
          <cell r="E82">
            <v>0</v>
          </cell>
          <cell r="F82">
            <v>4015790.81</v>
          </cell>
          <cell r="G82">
            <v>342724.14414890605</v>
          </cell>
          <cell r="H82">
            <v>403618.42810488358</v>
          </cell>
          <cell r="I82">
            <v>13081.838527781743</v>
          </cell>
          <cell r="J82">
            <v>0</v>
          </cell>
          <cell r="K82">
            <v>759424.41078157141</v>
          </cell>
          <cell r="L82">
            <v>4022898.9312332179</v>
          </cell>
        </row>
        <row r="83">
          <cell r="A83" t="str">
            <v>מענקים תוכנות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 t="str">
            <v>פחת נצבר תוכנות</v>
          </cell>
          <cell r="B84">
            <v>-390372</v>
          </cell>
          <cell r="C84">
            <v>-191302</v>
          </cell>
          <cell r="D84">
            <v>0</v>
          </cell>
          <cell r="E84">
            <v>0</v>
          </cell>
          <cell r="F84">
            <v>-581674</v>
          </cell>
          <cell r="G84">
            <v>-71569.635871104154</v>
          </cell>
          <cell r="H84">
            <v>-35210.114228002945</v>
          </cell>
          <cell r="I84">
            <v>-363</v>
          </cell>
          <cell r="J84">
            <v>0</v>
          </cell>
          <cell r="K84">
            <v>-107142.7500991071</v>
          </cell>
          <cell r="L84">
            <v>-567567.29009999998</v>
          </cell>
        </row>
        <row r="85">
          <cell r="A85" t="str">
            <v>עודף עלות מותג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194658.84276397002</v>
          </cell>
          <cell r="K85">
            <v>194658.84276397002</v>
          </cell>
          <cell r="L85">
            <v>1031166.2877735784</v>
          </cell>
        </row>
        <row r="86">
          <cell r="A86" t="str">
            <v>עודף עלות לקוחות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453693.85118045169</v>
          </cell>
          <cell r="K86">
            <v>453693.85118045169</v>
          </cell>
          <cell r="L86">
            <v>2403352.4378582067</v>
          </cell>
        </row>
        <row r="87">
          <cell r="A87" t="str">
            <v>עודף עלות מלאי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A88" t="str">
            <v>עודף עלות מוניטין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1929155.8435522947</v>
          </cell>
          <cell r="K88">
            <v>1929155.8435522947</v>
          </cell>
          <cell r="L88">
            <v>10219317.250049571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1441265.59</v>
          </cell>
          <cell r="C91">
            <v>1992851.22</v>
          </cell>
          <cell r="D91">
            <v>0</v>
          </cell>
          <cell r="E91">
            <v>0</v>
          </cell>
          <cell r="F91">
            <v>3434116.81</v>
          </cell>
          <cell r="G91">
            <v>271154.50827780191</v>
          </cell>
          <cell r="H91">
            <v>368408.31387688062</v>
          </cell>
          <cell r="I91">
            <v>12718.838527781743</v>
          </cell>
          <cell r="J91">
            <v>0</v>
          </cell>
          <cell r="K91">
            <v>3229790.1981791807</v>
          </cell>
          <cell r="L91">
            <v>17109167.616814576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הוצאות מראש ז"א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26348.41</v>
          </cell>
          <cell r="J93">
            <v>0</v>
          </cell>
          <cell r="K93">
            <v>26348.41</v>
          </cell>
          <cell r="L93">
            <v>139575.43229299999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26348.41</v>
          </cell>
          <cell r="J94">
            <v>0</v>
          </cell>
          <cell r="K94">
            <v>26348.41</v>
          </cell>
          <cell r="L94">
            <v>139575.43229299999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B96">
            <v>193697471.5508022</v>
          </cell>
          <cell r="C96">
            <v>108590884.25049351</v>
          </cell>
          <cell r="D96">
            <v>4393032.9137643697</v>
          </cell>
          <cell r="E96">
            <v>0</v>
          </cell>
          <cell r="F96">
            <v>290847507.69506013</v>
          </cell>
          <cell r="G96">
            <v>35646932.267305732</v>
          </cell>
          <cell r="H96">
            <v>20750215.906695027</v>
          </cell>
          <cell r="I96">
            <v>3577789.7110800212</v>
          </cell>
          <cell r="J96">
            <v>0</v>
          </cell>
          <cell r="K96">
            <v>53166483.659148693</v>
          </cell>
          <cell r="L96">
            <v>281638813.88760841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אשראי מתאגידים בנקאיים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 xml:space="preserve">משיכת יתר - ₪ </v>
          </cell>
          <cell r="B99">
            <v>-148087.69</v>
          </cell>
          <cell r="C99">
            <v>-10363.24</v>
          </cell>
          <cell r="D99">
            <v>0</v>
          </cell>
          <cell r="E99">
            <v>0</v>
          </cell>
          <cell r="F99">
            <v>-158450.93</v>
          </cell>
          <cell r="G99">
            <v>-27955.314971778076</v>
          </cell>
          <cell r="H99">
            <v>-1956.3249202423876</v>
          </cell>
          <cell r="I99">
            <v>0</v>
          </cell>
          <cell r="J99">
            <v>0</v>
          </cell>
          <cell r="K99">
            <v>-29911.639892020463</v>
          </cell>
          <cell r="L99">
            <v>-158450.93</v>
          </cell>
        </row>
        <row r="100">
          <cell r="A100" t="str">
            <v>משיכת יתר - מטח אחר</v>
          </cell>
          <cell r="B100">
            <v>0</v>
          </cell>
          <cell r="C100">
            <v>-492201.47</v>
          </cell>
          <cell r="D100">
            <v>-791998.85</v>
          </cell>
          <cell r="E100">
            <v>0</v>
          </cell>
          <cell r="F100">
            <v>-1284200.32</v>
          </cell>
          <cell r="G100">
            <v>0</v>
          </cell>
          <cell r="H100">
            <v>-92915.536216563152</v>
          </cell>
          <cell r="I100">
            <v>-589856.39013452921</v>
          </cell>
          <cell r="J100">
            <v>0</v>
          </cell>
          <cell r="K100">
            <v>-682771.92635109241</v>
          </cell>
          <cell r="L100">
            <v>-3616847.7254596418</v>
          </cell>
        </row>
        <row r="101">
          <cell r="A101" t="str">
            <v>משיכת יתר - יורו</v>
          </cell>
          <cell r="B101">
            <v>-5126884.1100000003</v>
          </cell>
          <cell r="C101">
            <v>-13616375.030000001</v>
          </cell>
          <cell r="D101">
            <v>0</v>
          </cell>
          <cell r="E101">
            <v>0</v>
          </cell>
          <cell r="F101">
            <v>-18743259.140000001</v>
          </cell>
          <cell r="G101">
            <v>-967829.66983180121</v>
          </cell>
          <cell r="H101">
            <v>-2570436.8319710041</v>
          </cell>
          <cell r="I101">
            <v>0</v>
          </cell>
          <cell r="J101">
            <v>0</v>
          </cell>
          <cell r="K101">
            <v>-3538266.5018028053</v>
          </cell>
          <cell r="L101">
            <v>-18743259.140000001</v>
          </cell>
        </row>
        <row r="102">
          <cell r="A102" t="str">
            <v>הלוואות ז"ק אירו</v>
          </cell>
          <cell r="B102">
            <v>-23709949.399999999</v>
          </cell>
          <cell r="C102">
            <v>-5297300</v>
          </cell>
          <cell r="D102">
            <v>0</v>
          </cell>
          <cell r="E102">
            <v>0</v>
          </cell>
          <cell r="F102">
            <v>-29007249.399999999</v>
          </cell>
          <cell r="G102">
            <v>-4475855.5112982085</v>
          </cell>
          <cell r="H102">
            <v>-1000000</v>
          </cell>
          <cell r="I102">
            <v>0</v>
          </cell>
          <cell r="J102">
            <v>0</v>
          </cell>
          <cell r="K102">
            <v>-5475855.5112982085</v>
          </cell>
          <cell r="L102">
            <v>-29007249.399999999</v>
          </cell>
        </row>
        <row r="103">
          <cell r="A103" t="str">
            <v>הלוואות ז"ק ₪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A104" t="str">
            <v>תואם - אשראי</v>
          </cell>
          <cell r="B104">
            <v>0</v>
          </cell>
          <cell r="C104">
            <v>-2718317.47</v>
          </cell>
          <cell r="D104">
            <v>0</v>
          </cell>
          <cell r="E104">
            <v>0</v>
          </cell>
          <cell r="F104">
            <v>-2718317.47</v>
          </cell>
          <cell r="G104">
            <v>0</v>
          </cell>
          <cell r="H104">
            <v>-513151.50548392581</v>
          </cell>
          <cell r="I104">
            <v>0</v>
          </cell>
          <cell r="J104">
            <v>0</v>
          </cell>
          <cell r="K104">
            <v>-513151.50548392581</v>
          </cell>
          <cell r="L104">
            <v>-2718317.47</v>
          </cell>
        </row>
        <row r="105">
          <cell r="A105" t="str">
            <v>הלוואת ז"ק ממי - יורו</v>
          </cell>
          <cell r="B105">
            <v>0</v>
          </cell>
          <cell r="C105">
            <v>-12599628.050000001</v>
          </cell>
          <cell r="D105">
            <v>0</v>
          </cell>
          <cell r="E105">
            <v>0</v>
          </cell>
          <cell r="F105">
            <v>-12599628.050000001</v>
          </cell>
          <cell r="G105">
            <v>0</v>
          </cell>
          <cell r="H105">
            <v>-2378500</v>
          </cell>
          <cell r="I105">
            <v>0</v>
          </cell>
          <cell r="J105">
            <v>0</v>
          </cell>
          <cell r="K105">
            <v>-2378500</v>
          </cell>
          <cell r="L105">
            <v>-12599628.049999999</v>
          </cell>
        </row>
        <row r="106">
          <cell r="A106" t="str">
            <v>הלוואת ז"ק ממי - דולר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 t="str">
            <v>חלויות שוטפות ז"ק</v>
          </cell>
          <cell r="B107">
            <v>-10234013.166825714</v>
          </cell>
          <cell r="C107">
            <v>-4132688.5949999997</v>
          </cell>
          <cell r="D107">
            <v>0</v>
          </cell>
          <cell r="E107">
            <v>0</v>
          </cell>
          <cell r="F107">
            <v>-14366701.761825714</v>
          </cell>
          <cell r="G107">
            <v>-1931930.0713242055</v>
          </cell>
          <cell r="H107">
            <v>-780150</v>
          </cell>
          <cell r="I107">
            <v>0</v>
          </cell>
          <cell r="J107">
            <v>0</v>
          </cell>
          <cell r="K107">
            <v>-2712080.0713242055</v>
          </cell>
          <cell r="L107">
            <v>-14366701.761825714</v>
          </cell>
        </row>
        <row r="108">
          <cell r="B108">
            <v>-39218934.366825715</v>
          </cell>
          <cell r="C108">
            <v>-38866873.855000004</v>
          </cell>
          <cell r="D108">
            <v>-791998.85</v>
          </cell>
          <cell r="E108">
            <v>0</v>
          </cell>
          <cell r="F108">
            <v>-78877807.071825713</v>
          </cell>
          <cell r="G108">
            <v>-7403570.5674259923</v>
          </cell>
          <cell r="H108">
            <v>-7337110.1985917352</v>
          </cell>
          <cell r="I108">
            <v>-589856.39013452921</v>
          </cell>
          <cell r="J108">
            <v>0</v>
          </cell>
          <cell r="K108">
            <v>-15330537.156152258</v>
          </cell>
          <cell r="L108">
            <v>-81210454.477285355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 t="str">
            <v xml:space="preserve">ספקים ויתרות זכות 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A111" t="str">
            <v>ספקים בארץ</v>
          </cell>
          <cell r="B111">
            <v>-10149488.51</v>
          </cell>
          <cell r="C111">
            <v>-10525347.09</v>
          </cell>
          <cell r="D111">
            <v>0</v>
          </cell>
          <cell r="E111">
            <v>0</v>
          </cell>
          <cell r="F111">
            <v>-20674835.600000001</v>
          </cell>
          <cell r="G111">
            <v>-1915973.8942480132</v>
          </cell>
          <cell r="H111">
            <v>-1986926.7532516564</v>
          </cell>
          <cell r="I111">
            <v>0</v>
          </cell>
          <cell r="J111">
            <v>0</v>
          </cell>
          <cell r="K111">
            <v>-3902900.6474996693</v>
          </cell>
          <cell r="L111">
            <v>-20674835.599999998</v>
          </cell>
        </row>
        <row r="112">
          <cell r="A112" t="str">
            <v>ספקים בחו"ל</v>
          </cell>
          <cell r="B112">
            <v>-3120033.54</v>
          </cell>
          <cell r="C112">
            <v>-1884130.51</v>
          </cell>
          <cell r="D112">
            <v>0</v>
          </cell>
          <cell r="E112">
            <v>0</v>
          </cell>
          <cell r="F112">
            <v>-5004164.05</v>
          </cell>
          <cell r="G112">
            <v>-588985.62286447815</v>
          </cell>
          <cell r="H112">
            <v>-355677.51684820571</v>
          </cell>
          <cell r="I112">
            <v>-40209.496449925471</v>
          </cell>
          <cell r="J112">
            <v>0</v>
          </cell>
          <cell r="K112">
            <v>-984872.63616260933</v>
          </cell>
          <cell r="L112">
            <v>-5217165.8155441899</v>
          </cell>
        </row>
        <row r="113">
          <cell r="A113" t="str">
            <v>ספקים בחובה שוטף</v>
          </cell>
          <cell r="B113">
            <v>-971954</v>
          </cell>
          <cell r="C113">
            <v>-229800.15</v>
          </cell>
          <cell r="D113">
            <v>0</v>
          </cell>
          <cell r="E113">
            <v>0</v>
          </cell>
          <cell r="F113">
            <v>-1201754.1499999999</v>
          </cell>
          <cell r="G113">
            <v>-192833</v>
          </cell>
          <cell r="H113">
            <v>-43380.618428255912</v>
          </cell>
          <cell r="I113">
            <v>0</v>
          </cell>
          <cell r="J113">
            <v>0</v>
          </cell>
          <cell r="K113">
            <v>-236213.6184282559</v>
          </cell>
          <cell r="L113">
            <v>-1251294.4009</v>
          </cell>
        </row>
        <row r="114">
          <cell r="A114" t="str">
            <v>ספקים בחובה ר"ק</v>
          </cell>
          <cell r="B114">
            <v>-1201507</v>
          </cell>
          <cell r="C114">
            <v>-731971</v>
          </cell>
          <cell r="D114">
            <v>0</v>
          </cell>
          <cell r="E114">
            <v>0</v>
          </cell>
          <cell r="F114">
            <v>-1933478</v>
          </cell>
          <cell r="G114">
            <v>-226815</v>
          </cell>
          <cell r="H114">
            <v>-138178.1284805467</v>
          </cell>
          <cell r="I114">
            <v>0</v>
          </cell>
          <cell r="J114">
            <v>0</v>
          </cell>
          <cell r="K114">
            <v>-364993.1284805467</v>
          </cell>
          <cell r="L114">
            <v>-1933478.0995</v>
          </cell>
        </row>
        <row r="115">
          <cell r="A115" t="str">
            <v>שיקים לשלם</v>
          </cell>
          <cell r="B115">
            <v>-697367.2</v>
          </cell>
          <cell r="C115">
            <v>-2229018.87</v>
          </cell>
          <cell r="D115">
            <v>0</v>
          </cell>
          <cell r="E115">
            <v>0</v>
          </cell>
          <cell r="F115">
            <v>-2926386.07</v>
          </cell>
          <cell r="G115">
            <v>-131645.78181337661</v>
          </cell>
          <cell r="H115">
            <v>-420783.95975308173</v>
          </cell>
          <cell r="I115">
            <v>0</v>
          </cell>
          <cell r="J115">
            <v>0</v>
          </cell>
          <cell r="K115">
            <v>-552429.74156645837</v>
          </cell>
          <cell r="L115">
            <v>-2926386.07</v>
          </cell>
        </row>
        <row r="116">
          <cell r="B116">
            <v>-16140350.25</v>
          </cell>
          <cell r="C116">
            <v>-15600267.619999999</v>
          </cell>
          <cell r="D116">
            <v>0</v>
          </cell>
          <cell r="E116">
            <v>0</v>
          </cell>
          <cell r="F116">
            <v>-31740617.870000001</v>
          </cell>
          <cell r="G116">
            <v>-3056253.2989258678</v>
          </cell>
          <cell r="H116">
            <v>-2944946.9767617462</v>
          </cell>
          <cell r="I116">
            <v>-40209.496449925471</v>
          </cell>
          <cell r="J116">
            <v>0</v>
          </cell>
          <cell r="K116">
            <v>-6041409.7721375404</v>
          </cell>
          <cell r="L116">
            <v>-32003159.985944189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A118" t="str">
            <v>זכאים ויתרות זכות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מס הכנסה</v>
          </cell>
          <cell r="B119">
            <v>-10707.54</v>
          </cell>
          <cell r="C119">
            <v>-324008.63</v>
          </cell>
          <cell r="D119">
            <v>0</v>
          </cell>
          <cell r="E119">
            <v>0</v>
          </cell>
          <cell r="F119">
            <v>-334716.17</v>
          </cell>
          <cell r="G119">
            <v>-2021.3202952447475</v>
          </cell>
          <cell r="H119">
            <v>-61164.86323221268</v>
          </cell>
          <cell r="I119">
            <v>0</v>
          </cell>
          <cell r="J119">
            <v>0</v>
          </cell>
          <cell r="K119">
            <v>-63186.183527457426</v>
          </cell>
          <cell r="L119">
            <v>-334716.17</v>
          </cell>
        </row>
        <row r="120">
          <cell r="A120" t="str">
            <v>קיבוץ נווה אור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A121" t="str">
            <v xml:space="preserve">הוצאות לשלם </v>
          </cell>
          <cell r="B121">
            <v>-1865426.55</v>
          </cell>
          <cell r="C121">
            <v>-2838873</v>
          </cell>
          <cell r="D121">
            <v>0</v>
          </cell>
          <cell r="E121">
            <v>0</v>
          </cell>
          <cell r="F121">
            <v>-4704299.55</v>
          </cell>
          <cell r="G121">
            <v>-352146.66905782191</v>
          </cell>
          <cell r="H121">
            <v>-535909.42555641546</v>
          </cell>
          <cell r="I121">
            <v>0</v>
          </cell>
          <cell r="J121">
            <v>0</v>
          </cell>
          <cell r="K121">
            <v>-888056.09461423731</v>
          </cell>
          <cell r="L121">
            <v>-4704299.55</v>
          </cell>
        </row>
        <row r="122">
          <cell r="A122" t="str">
            <v>סוכנים</v>
          </cell>
          <cell r="B122">
            <v>-501805.7</v>
          </cell>
          <cell r="C122">
            <v>0</v>
          </cell>
          <cell r="D122">
            <v>0</v>
          </cell>
          <cell r="E122">
            <v>0</v>
          </cell>
          <cell r="F122">
            <v>-501805.7</v>
          </cell>
          <cell r="G122">
            <v>-94728.578709908819</v>
          </cell>
          <cell r="H122">
            <v>0</v>
          </cell>
          <cell r="I122">
            <v>0</v>
          </cell>
          <cell r="J122">
            <v>0</v>
          </cell>
          <cell r="K122">
            <v>-94728.578709908819</v>
          </cell>
          <cell r="L122">
            <v>-501805.7</v>
          </cell>
        </row>
        <row r="123">
          <cell r="A123" t="str">
            <v>חו"ז עם תדירגן - ז</v>
          </cell>
          <cell r="B123">
            <v>0</v>
          </cell>
          <cell r="C123">
            <v>0</v>
          </cell>
          <cell r="D123">
            <v>-3661636.32120685</v>
          </cell>
          <cell r="E123">
            <v>3661636.32120685</v>
          </cell>
          <cell r="F123">
            <v>0</v>
          </cell>
          <cell r="G123">
            <v>0</v>
          </cell>
          <cell r="H123">
            <v>0</v>
          </cell>
          <cell r="I123">
            <v>-3505746.1042600893</v>
          </cell>
          <cell r="J123">
            <v>3505746.1042600893</v>
          </cell>
          <cell r="K123">
            <v>0</v>
          </cell>
          <cell r="L123">
            <v>0</v>
          </cell>
        </row>
        <row r="124">
          <cell r="A124" t="str">
            <v>חו"ז עם אבץ - ז</v>
          </cell>
          <cell r="B124">
            <v>-186228.88</v>
          </cell>
          <cell r="C124">
            <v>0</v>
          </cell>
          <cell r="D124">
            <v>0</v>
          </cell>
          <cell r="E124">
            <v>0</v>
          </cell>
          <cell r="F124">
            <v>-186228.88</v>
          </cell>
          <cell r="G124">
            <v>-35155.43390028883</v>
          </cell>
          <cell r="H124">
            <v>0</v>
          </cell>
          <cell r="I124">
            <v>0</v>
          </cell>
          <cell r="J124">
            <v>35155.43390028883</v>
          </cell>
          <cell r="K124">
            <v>0</v>
          </cell>
          <cell r="L124">
            <v>0</v>
          </cell>
        </row>
        <row r="125">
          <cell r="A125" t="str">
            <v>חו"ז עם מגנזיום - ז</v>
          </cell>
          <cell r="B125">
            <v>111730.05</v>
          </cell>
          <cell r="C125">
            <v>0</v>
          </cell>
          <cell r="D125">
            <v>0</v>
          </cell>
          <cell r="E125">
            <v>0</v>
          </cell>
          <cell r="F125">
            <v>111730.05</v>
          </cell>
          <cell r="G125">
            <v>21091.886432711006</v>
          </cell>
          <cell r="H125">
            <v>0</v>
          </cell>
          <cell r="I125">
            <v>0</v>
          </cell>
          <cell r="J125">
            <v>-21091.886432711006</v>
          </cell>
          <cell r="K125">
            <v>0</v>
          </cell>
          <cell r="L125">
            <v>0</v>
          </cell>
        </row>
        <row r="126">
          <cell r="A126" t="str">
            <v>חו"ז טורקיה - ז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A127" t="str">
            <v>ארגוני קניות - זכאים</v>
          </cell>
          <cell r="B127">
            <v>0</v>
          </cell>
          <cell r="C127">
            <v>-147384.72</v>
          </cell>
          <cell r="D127">
            <v>0</v>
          </cell>
          <cell r="E127">
            <v>0</v>
          </cell>
          <cell r="F127">
            <v>-147384.72</v>
          </cell>
          <cell r="G127">
            <v>0</v>
          </cell>
          <cell r="H127">
            <v>-27822.611519075755</v>
          </cell>
          <cell r="I127">
            <v>0</v>
          </cell>
          <cell r="J127">
            <v>0</v>
          </cell>
          <cell r="K127">
            <v>-27822.611519075755</v>
          </cell>
          <cell r="L127">
            <v>-147384.72</v>
          </cell>
        </row>
        <row r="128">
          <cell r="A128" t="str">
            <v>עובדים ומוסדות עובדים</v>
          </cell>
          <cell r="B128">
            <v>-3185222.56</v>
          </cell>
          <cell r="C128">
            <v>-1505471.06</v>
          </cell>
          <cell r="D128">
            <v>0</v>
          </cell>
          <cell r="E128">
            <v>0</v>
          </cell>
          <cell r="F128">
            <v>-4690693.62</v>
          </cell>
          <cell r="G128">
            <v>-601291.70709606784</v>
          </cell>
          <cell r="H128">
            <v>-284195.92245105997</v>
          </cell>
          <cell r="I128">
            <v>-19011.794656203285</v>
          </cell>
          <cell r="J128">
            <v>0</v>
          </cell>
          <cell r="K128">
            <v>-904499.424203331</v>
          </cell>
          <cell r="L128">
            <v>-4791404.7998323049</v>
          </cell>
        </row>
        <row r="129">
          <cell r="A129" t="str">
            <v>הפרשה לחופשה  והבראה</v>
          </cell>
          <cell r="B129">
            <v>-783116.21</v>
          </cell>
          <cell r="C129">
            <v>-779580</v>
          </cell>
          <cell r="D129">
            <v>0</v>
          </cell>
          <cell r="E129">
            <v>0</v>
          </cell>
          <cell r="F129">
            <v>-1562696.21</v>
          </cell>
          <cell r="G129">
            <v>-147833.08666679251</v>
          </cell>
          <cell r="H129">
            <v>-147165.53716044023</v>
          </cell>
          <cell r="I129">
            <v>0</v>
          </cell>
          <cell r="J129">
            <v>0</v>
          </cell>
          <cell r="K129">
            <v>-294998.62382723275</v>
          </cell>
          <cell r="L129">
            <v>-1562696.21</v>
          </cell>
        </row>
        <row r="130">
          <cell r="A130" t="str">
            <v>הכנסות מראש</v>
          </cell>
          <cell r="B130">
            <v>-8351585.7019999996</v>
          </cell>
          <cell r="C130">
            <v>-4455171.6367999986</v>
          </cell>
          <cell r="D130">
            <v>0</v>
          </cell>
          <cell r="E130">
            <v>0</v>
          </cell>
          <cell r="F130">
            <v>-12806757.338799998</v>
          </cell>
          <cell r="G130">
            <v>-1786400.047533649</v>
          </cell>
          <cell r="H130">
            <v>-702319.86968833162</v>
          </cell>
          <cell r="I130">
            <v>0</v>
          </cell>
          <cell r="J130">
            <v>0</v>
          </cell>
          <cell r="K130">
            <v>-2488719.9172219806</v>
          </cell>
          <cell r="L130">
            <v>-13183496.017499998</v>
          </cell>
        </row>
        <row r="131">
          <cell r="A131" t="str">
            <v>הפרשה    לאחריות</v>
          </cell>
          <cell r="B131">
            <v>0</v>
          </cell>
          <cell r="C131">
            <v>-369071.28</v>
          </cell>
          <cell r="D131">
            <v>0</v>
          </cell>
          <cell r="E131">
            <v>0</v>
          </cell>
          <cell r="F131">
            <v>-369071.28</v>
          </cell>
          <cell r="G131">
            <v>0</v>
          </cell>
          <cell r="H131">
            <v>-69317.583636947122</v>
          </cell>
          <cell r="I131">
            <v>0</v>
          </cell>
          <cell r="J131">
            <v>0</v>
          </cell>
          <cell r="K131">
            <v>-69317.583636947122</v>
          </cell>
          <cell r="L131">
            <v>-367196.03579999995</v>
          </cell>
        </row>
        <row r="132">
          <cell r="A132" t="str">
            <v>OPP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-14772363.092</v>
          </cell>
          <cell r="C133">
            <v>-10419560.326799998</v>
          </cell>
          <cell r="D133">
            <v>-3661636.32120685</v>
          </cell>
          <cell r="E133">
            <v>0</v>
          </cell>
          <cell r="F133">
            <v>-25191923.4188</v>
          </cell>
          <cell r="G133">
            <v>-2998484.9568270626</v>
          </cell>
          <cell r="H133">
            <v>-1827895.8132444832</v>
          </cell>
          <cell r="I133">
            <v>-3524757.8989162925</v>
          </cell>
          <cell r="J133">
            <v>0</v>
          </cell>
          <cell r="K133">
            <v>-4831329.0172601715</v>
          </cell>
          <cell r="L133">
            <v>-25592999.203132302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התחייבויות פיננסיות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 t="str">
            <v>עסקאות הגנה - זכאים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A137" t="str">
            <v>כתבי אופציה מונפקים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התחייבויות לז"א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הלוואות לז"א - יורו</v>
          </cell>
          <cell r="B141">
            <v>-48221399.060000002</v>
          </cell>
          <cell r="C141">
            <v>-22368167.079999998</v>
          </cell>
          <cell r="D141">
            <v>0</v>
          </cell>
          <cell r="E141">
            <v>0</v>
          </cell>
          <cell r="F141">
            <v>-70589566.140000001</v>
          </cell>
          <cell r="G141">
            <v>-9103014.5659109373</v>
          </cell>
          <cell r="H141">
            <v>-4222559.9984897971</v>
          </cell>
          <cell r="I141">
            <v>0</v>
          </cell>
          <cell r="J141">
            <v>0</v>
          </cell>
          <cell r="K141">
            <v>-13325574.564400734</v>
          </cell>
          <cell r="L141">
            <v>-70589566.140000015</v>
          </cell>
        </row>
        <row r="142">
          <cell r="A142" t="str">
            <v>חלויות שוטפות ז"א</v>
          </cell>
          <cell r="B142">
            <v>10234013.166825714</v>
          </cell>
          <cell r="C142">
            <v>4132688.5949999997</v>
          </cell>
          <cell r="D142">
            <v>0</v>
          </cell>
          <cell r="E142">
            <v>0</v>
          </cell>
          <cell r="F142">
            <v>14366701.761825714</v>
          </cell>
          <cell r="G142">
            <v>1931930.0713242055</v>
          </cell>
          <cell r="H142">
            <v>780150</v>
          </cell>
          <cell r="I142">
            <v>0</v>
          </cell>
          <cell r="J142">
            <v>0</v>
          </cell>
          <cell r="K142">
            <v>2712080.0713242055</v>
          </cell>
          <cell r="L142">
            <v>14366701.761825714</v>
          </cell>
        </row>
        <row r="143">
          <cell r="A143" t="str">
            <v>הכנסות מראש לז"א</v>
          </cell>
          <cell r="B143">
            <v>-13584409.908</v>
          </cell>
          <cell r="C143">
            <v>-9058827.9732000008</v>
          </cell>
          <cell r="D143">
            <v>0</v>
          </cell>
          <cell r="E143">
            <v>0</v>
          </cell>
          <cell r="F143">
            <v>-22643237.881200001</v>
          </cell>
          <cell r="G143">
            <v>-2564402.6028354065</v>
          </cell>
          <cell r="H143">
            <v>-1710084</v>
          </cell>
          <cell r="I143">
            <v>0</v>
          </cell>
          <cell r="J143">
            <v>0</v>
          </cell>
          <cell r="K143">
            <v>-4274486.6028354065</v>
          </cell>
          <cell r="L143">
            <v>-22643237.881199997</v>
          </cell>
        </row>
        <row r="144">
          <cell r="A144" t="str">
            <v xml:space="preserve">הפרשה לפיצויים </v>
          </cell>
          <cell r="B144">
            <v>387464.77</v>
          </cell>
          <cell r="C144">
            <v>-770000</v>
          </cell>
          <cell r="D144">
            <v>0</v>
          </cell>
          <cell r="E144">
            <v>0</v>
          </cell>
          <cell r="F144">
            <v>-382535.23</v>
          </cell>
          <cell r="G144">
            <v>73143.82232458044</v>
          </cell>
          <cell r="H144">
            <v>-145357.06869537313</v>
          </cell>
          <cell r="I144">
            <v>0</v>
          </cell>
          <cell r="J144">
            <v>0</v>
          </cell>
          <cell r="K144">
            <v>-72213.246370792695</v>
          </cell>
          <cell r="L144">
            <v>-382535.23</v>
          </cell>
        </row>
        <row r="145">
          <cell r="A145" t="str">
            <v>מיסים נדחים ז"א</v>
          </cell>
          <cell r="B145">
            <v>175945.90779999993</v>
          </cell>
          <cell r="C145">
            <v>0</v>
          </cell>
          <cell r="D145">
            <v>0</v>
          </cell>
          <cell r="E145">
            <v>0</v>
          </cell>
          <cell r="F145">
            <v>175945.90779999993</v>
          </cell>
          <cell r="G145">
            <v>0.43329733185237274</v>
          </cell>
          <cell r="H145">
            <v>0</v>
          </cell>
          <cell r="I145">
            <v>0</v>
          </cell>
          <cell r="J145">
            <v>0</v>
          </cell>
          <cell r="K145">
            <v>0.43329733185237274</v>
          </cell>
          <cell r="L145">
            <v>2.2953059560215738</v>
          </cell>
        </row>
        <row r="146">
          <cell r="B146">
            <v>-51008385.123374291</v>
          </cell>
          <cell r="C146">
            <v>-28064306.4582</v>
          </cell>
          <cell r="D146">
            <v>0</v>
          </cell>
          <cell r="E146">
            <v>0</v>
          </cell>
          <cell r="F146">
            <v>-79072691.581574291</v>
          </cell>
          <cell r="G146">
            <v>-9662342.8418002259</v>
          </cell>
          <cell r="H146">
            <v>-5297851.06718517</v>
          </cell>
          <cell r="I146">
            <v>0</v>
          </cell>
          <cell r="J146">
            <v>0</v>
          </cell>
          <cell r="K146">
            <v>-14960193.908985395</v>
          </cell>
          <cell r="L146">
            <v>-79248635.194068357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הון עצמי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49">
          <cell r="A149" t="str">
            <v xml:space="preserve">הון המניות </v>
          </cell>
          <cell r="B149">
            <v>-20814404.469999999</v>
          </cell>
          <cell r="C149">
            <v>-5000000</v>
          </cell>
          <cell r="D149">
            <v>0</v>
          </cell>
          <cell r="E149">
            <v>0</v>
          </cell>
          <cell r="F149">
            <v>-25814404.469999999</v>
          </cell>
          <cell r="G149">
            <v>-5020652.7593331942</v>
          </cell>
          <cell r="H149">
            <v>-1527000.0016000641</v>
          </cell>
          <cell r="I149">
            <v>-26072</v>
          </cell>
          <cell r="J149">
            <v>1553072.0016000641</v>
          </cell>
          <cell r="K149">
            <v>-5020652.7593331942</v>
          </cell>
          <cell r="L149">
            <v>-20814404.469999999</v>
          </cell>
        </row>
        <row r="150">
          <cell r="A150" t="str">
            <v>מניות באוצר</v>
          </cell>
          <cell r="B150">
            <v>194795</v>
          </cell>
          <cell r="C150">
            <v>0</v>
          </cell>
          <cell r="D150">
            <v>0</v>
          </cell>
          <cell r="E150">
            <v>0</v>
          </cell>
          <cell r="F150">
            <v>194795</v>
          </cell>
          <cell r="G150">
            <v>34679.786353573385</v>
          </cell>
          <cell r="H150">
            <v>0</v>
          </cell>
          <cell r="I150">
            <v>0</v>
          </cell>
          <cell r="J150">
            <v>0</v>
          </cell>
          <cell r="K150">
            <v>34679.786353573385</v>
          </cell>
          <cell r="L150">
            <v>194795</v>
          </cell>
        </row>
        <row r="151">
          <cell r="A151" t="str">
            <v xml:space="preserve">פרמיה על מניות </v>
          </cell>
          <cell r="B151">
            <v>-58019343.549999997</v>
          </cell>
          <cell r="C151">
            <v>-19745852.890000001</v>
          </cell>
          <cell r="D151">
            <v>0</v>
          </cell>
          <cell r="E151">
            <v>0</v>
          </cell>
          <cell r="F151">
            <v>-77765196.439999998</v>
          </cell>
          <cell r="G151">
            <v>-10387063.306817535</v>
          </cell>
          <cell r="H151">
            <v>-6203328.5511420462</v>
          </cell>
          <cell r="I151">
            <v>0</v>
          </cell>
          <cell r="J151">
            <v>6203328.5511420462</v>
          </cell>
          <cell r="K151">
            <v>-10387063.306817535</v>
          </cell>
          <cell r="L151">
            <v>-58019343.549999997</v>
          </cell>
        </row>
        <row r="152">
          <cell r="A152" t="str">
            <v>קרן הון הפרשי תרגום</v>
          </cell>
          <cell r="B152">
            <v>-491955</v>
          </cell>
          <cell r="C152">
            <v>0</v>
          </cell>
          <cell r="D152">
            <v>0</v>
          </cell>
          <cell r="E152">
            <v>0</v>
          </cell>
          <cell r="F152">
            <v>-491955</v>
          </cell>
          <cell r="G152">
            <v>9.2016878275899217E-2</v>
          </cell>
          <cell r="H152">
            <v>0</v>
          </cell>
          <cell r="I152">
            <v>0</v>
          </cell>
          <cell r="J152">
            <v>0</v>
          </cell>
          <cell r="K152">
            <v>9.2016878275899217E-2</v>
          </cell>
          <cell r="L152">
            <v>4740497.3713244982</v>
          </cell>
        </row>
        <row r="153">
          <cell r="A153" t="str">
            <v>קרן הון אופציות לעובדים</v>
          </cell>
          <cell r="B153">
            <v>-2604643.91</v>
          </cell>
          <cell r="C153">
            <v>0</v>
          </cell>
          <cell r="D153">
            <v>0</v>
          </cell>
          <cell r="E153">
            <v>0</v>
          </cell>
          <cell r="F153">
            <v>-2604643.91</v>
          </cell>
          <cell r="G153">
            <v>-468740.88857665524</v>
          </cell>
          <cell r="H153">
            <v>0</v>
          </cell>
          <cell r="I153">
            <v>0</v>
          </cell>
          <cell r="J153">
            <v>0</v>
          </cell>
          <cell r="K153">
            <v>-468740.88857665524</v>
          </cell>
          <cell r="L153">
            <v>-2604643.91</v>
          </cell>
        </row>
        <row r="154">
          <cell r="A154" t="str">
            <v>עודפים י.פ</v>
          </cell>
          <cell r="B154">
            <v>-9366878.1500000004</v>
          </cell>
          <cell r="C154">
            <v>9691965.7699999996</v>
          </cell>
          <cell r="D154">
            <v>0</v>
          </cell>
          <cell r="E154">
            <v>0</v>
          </cell>
          <cell r="F154">
            <v>325087.61999999918</v>
          </cell>
          <cell r="G154">
            <v>-861666.9201498609</v>
          </cell>
          <cell r="H154">
            <v>3796550.6928277132</v>
          </cell>
          <cell r="I154">
            <v>0</v>
          </cell>
          <cell r="J154">
            <v>-3796550.6928277132</v>
          </cell>
          <cell r="K154">
            <v>-861666.9201498609</v>
          </cell>
          <cell r="L154">
            <v>-11842000</v>
          </cell>
        </row>
        <row r="155">
          <cell r="A155" t="str">
            <v>הפסד (רווח) התקופה</v>
          </cell>
          <cell r="B155">
            <v>18544991.361397784</v>
          </cell>
          <cell r="C155">
            <v>-585990.84049353097</v>
          </cell>
          <cell r="D155">
            <v>60602.257442481052</v>
          </cell>
          <cell r="E155">
            <v>0</v>
          </cell>
          <cell r="F155">
            <v>15164222.778346729</v>
          </cell>
          <cell r="G155">
            <v>4177163.3941802131</v>
          </cell>
          <cell r="H155">
            <v>591366.69022533926</v>
          </cell>
          <cell r="I155">
            <v>603106.07442072593</v>
          </cell>
          <cell r="J155">
            <v>0</v>
          </cell>
          <cell r="K155">
            <v>4701259.641446203</v>
          </cell>
          <cell r="L155">
            <v>24761534.531497285</v>
          </cell>
          <cell r="Q155" t="str">
            <v xml:space="preserve">  </v>
          </cell>
        </row>
        <row r="156">
          <cell r="B156">
            <v>-72557438.71860221</v>
          </cell>
          <cell r="C156">
            <v>-15639877.960493531</v>
          </cell>
          <cell r="D156">
            <v>60602.257442481052</v>
          </cell>
          <cell r="E156">
            <v>0</v>
          </cell>
          <cell r="F156">
            <v>-90992094.421653256</v>
          </cell>
          <cell r="G156">
            <v>-12526280.602326579</v>
          </cell>
          <cell r="H156">
            <v>-3342411.1696890583</v>
          </cell>
          <cell r="I156">
            <v>577034.07442072593</v>
          </cell>
          <cell r="J156">
            <v>0</v>
          </cell>
          <cell r="K156">
            <v>-12002184.35506059</v>
          </cell>
          <cell r="L156">
            <v>-63583565.027178213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B158">
            <v>-193697471.5508022</v>
          </cell>
          <cell r="C158">
            <v>-108590886.22049353</v>
          </cell>
          <cell r="D158">
            <v>-4393032.9137643687</v>
          </cell>
          <cell r="E158">
            <v>0</v>
          </cell>
          <cell r="F158">
            <v>-305875134.36385328</v>
          </cell>
          <cell r="G158">
            <v>-35646932.267305732</v>
          </cell>
          <cell r="H158">
            <v>-20750215.225472193</v>
          </cell>
          <cell r="I158">
            <v>-3577789.7110800212</v>
          </cell>
          <cell r="J158">
            <v>0</v>
          </cell>
          <cell r="K158">
            <v>-53165654.209595956</v>
          </cell>
          <cell r="L158">
            <v>-281638813.88760841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 t="str">
            <v>הכנסות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 t="str">
            <v>הכנסות מוצרים בארץ</v>
          </cell>
          <cell r="B161">
            <v>-2076392.33</v>
          </cell>
          <cell r="C161">
            <v>-2143966.41</v>
          </cell>
          <cell r="D161">
            <v>0</v>
          </cell>
          <cell r="E161">
            <v>0</v>
          </cell>
          <cell r="F161">
            <v>-4220358.74</v>
          </cell>
          <cell r="G161">
            <v>-386640.27651412552</v>
          </cell>
          <cell r="H161">
            <v>-408375.19162142911</v>
          </cell>
          <cell r="I161">
            <v>0</v>
          </cell>
          <cell r="J161">
            <v>0</v>
          </cell>
          <cell r="K161">
            <v>-795015.46813555458</v>
          </cell>
          <cell r="L161">
            <v>-4187346.4706699662</v>
          </cell>
        </row>
        <row r="162">
          <cell r="A162" t="str">
            <v>הכנסות מוצרים חו"ל</v>
          </cell>
          <cell r="B162">
            <v>-111562041.038449</v>
          </cell>
          <cell r="C162">
            <v>-118962761.94</v>
          </cell>
          <cell r="D162">
            <v>0</v>
          </cell>
          <cell r="E162">
            <v>0</v>
          </cell>
          <cell r="F162">
            <v>-230524802.97844899</v>
          </cell>
          <cell r="G162">
            <v>-21082850.311875187</v>
          </cell>
          <cell r="H162">
            <v>-22548193.246700939</v>
          </cell>
          <cell r="I162">
            <v>0</v>
          </cell>
          <cell r="J162">
            <v>0</v>
          </cell>
          <cell r="K162">
            <v>-43631043.558576122</v>
          </cell>
          <cell r="L162">
            <v>-229804706.42302045</v>
          </cell>
        </row>
        <row r="163">
          <cell r="A163" t="str">
            <v>הכנסות מתבניות</v>
          </cell>
          <cell r="B163">
            <v>-6903821.0299999993</v>
          </cell>
          <cell r="C163">
            <v>-3015865.06</v>
          </cell>
          <cell r="D163">
            <v>0</v>
          </cell>
          <cell r="E163">
            <v>0</v>
          </cell>
          <cell r="F163">
            <v>-9919686.0899999999</v>
          </cell>
          <cell r="G163">
            <v>-1291713.3076818995</v>
          </cell>
          <cell r="H163">
            <v>-592681.64845470863</v>
          </cell>
          <cell r="I163">
            <v>0</v>
          </cell>
          <cell r="J163">
            <v>0</v>
          </cell>
          <cell r="K163">
            <v>-1884394.956136608</v>
          </cell>
          <cell r="L163">
            <v>-9925108.2339715157</v>
          </cell>
        </row>
        <row r="164">
          <cell r="B164">
            <v>-120542254.398449</v>
          </cell>
          <cell r="C164">
            <v>-124122593.41</v>
          </cell>
          <cell r="D164">
            <v>0</v>
          </cell>
          <cell r="E164">
            <v>0</v>
          </cell>
          <cell r="F164">
            <v>-244664847.808449</v>
          </cell>
          <cell r="G164">
            <v>-22761203.896071211</v>
          </cell>
          <cell r="H164">
            <v>-23549250.086777076</v>
          </cell>
          <cell r="I164">
            <v>0</v>
          </cell>
          <cell r="J164">
            <v>0</v>
          </cell>
          <cell r="K164">
            <v>-46310453.982848287</v>
          </cell>
          <cell r="L164">
            <v>-243917161.12766191</v>
          </cell>
        </row>
        <row r="165">
          <cell r="A165" t="str">
            <v>עלות המכירות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A166" t="str">
            <v>קניות</v>
          </cell>
          <cell r="B166">
            <v>61661211.649999999</v>
          </cell>
          <cell r="C166">
            <v>43679282.100000001</v>
          </cell>
          <cell r="D166">
            <v>0</v>
          </cell>
          <cell r="E166">
            <v>0</v>
          </cell>
          <cell r="F166">
            <v>105340493.75</v>
          </cell>
          <cell r="G166">
            <v>11659592.181961758</v>
          </cell>
          <cell r="H166">
            <v>8227739.8441159492</v>
          </cell>
          <cell r="I166">
            <v>95750</v>
          </cell>
          <cell r="J166">
            <v>0</v>
          </cell>
          <cell r="K166">
            <v>19983082.026077706</v>
          </cell>
          <cell r="L166">
            <v>105250893.03135128</v>
          </cell>
        </row>
        <row r="167">
          <cell r="A167" t="str">
            <v>שינוי במלאי חו"ג</v>
          </cell>
          <cell r="B167">
            <v>3096001.5829080106</v>
          </cell>
          <cell r="C167">
            <v>-945906.95248151291</v>
          </cell>
          <cell r="D167">
            <v>0</v>
          </cell>
          <cell r="E167">
            <v>0</v>
          </cell>
          <cell r="F167">
            <v>2150094.6304264977</v>
          </cell>
          <cell r="G167">
            <v>424724.110383405</v>
          </cell>
          <cell r="H167">
            <v>-175014.30432736193</v>
          </cell>
          <cell r="I167">
            <v>-95750</v>
          </cell>
          <cell r="J167">
            <v>0</v>
          </cell>
          <cell r="K167">
            <v>153959.80605604307</v>
          </cell>
          <cell r="L167">
            <v>810906.29849717894</v>
          </cell>
        </row>
        <row r="168">
          <cell r="A168" t="str">
            <v>שינוי במלאי תהליך ותוצ"ג</v>
          </cell>
          <cell r="B168">
            <v>-2411610.0459315144</v>
          </cell>
          <cell r="C168">
            <v>5331668.3019879591</v>
          </cell>
          <cell r="D168">
            <v>0</v>
          </cell>
          <cell r="E168">
            <v>0</v>
          </cell>
          <cell r="F168">
            <v>2920058.2560564447</v>
          </cell>
          <cell r="G168">
            <v>-633265.4860255504</v>
          </cell>
          <cell r="H168">
            <v>1029035.0979168327</v>
          </cell>
          <cell r="I168">
            <v>0</v>
          </cell>
          <cell r="J168">
            <v>0</v>
          </cell>
          <cell r="K168">
            <v>395769.61189128226</v>
          </cell>
          <cell r="L168">
            <v>2084518.5458313837</v>
          </cell>
        </row>
        <row r="169">
          <cell r="A169" t="str">
            <v>עבודה ייצור</v>
          </cell>
          <cell r="B169">
            <v>20233313.98</v>
          </cell>
          <cell r="C169">
            <v>20001680.039999999</v>
          </cell>
          <cell r="D169">
            <v>0</v>
          </cell>
          <cell r="E169">
            <v>0</v>
          </cell>
          <cell r="F169">
            <v>40234994.019999996</v>
          </cell>
          <cell r="G169">
            <v>3867543.8105262709</v>
          </cell>
          <cell r="H169">
            <v>3773008.2671895232</v>
          </cell>
          <cell r="I169">
            <v>0</v>
          </cell>
          <cell r="J169">
            <v>0</v>
          </cell>
          <cell r="K169">
            <v>7640552.0777157936</v>
          </cell>
          <cell r="L169">
            <v>40242787.79332909</v>
          </cell>
        </row>
        <row r="170">
          <cell r="A170" t="str">
            <v>קבלני משנה</v>
          </cell>
          <cell r="B170">
            <v>1863228.07</v>
          </cell>
          <cell r="C170">
            <v>7645052.6000000006</v>
          </cell>
          <cell r="D170">
            <v>0</v>
          </cell>
          <cell r="E170">
            <v>0</v>
          </cell>
          <cell r="F170">
            <v>9508280.6699999999</v>
          </cell>
          <cell r="G170">
            <v>359812.24079871882</v>
          </cell>
          <cell r="H170">
            <v>1447529.5550843631</v>
          </cell>
          <cell r="I170">
            <v>0</v>
          </cell>
          <cell r="J170">
            <v>0</v>
          </cell>
          <cell r="K170">
            <v>1807341.7958830819</v>
          </cell>
          <cell r="L170">
            <v>9519269.2389161922</v>
          </cell>
        </row>
        <row r="171">
          <cell r="A171" t="str">
            <v>חשמל</v>
          </cell>
          <cell r="B171">
            <v>4475895.22</v>
          </cell>
          <cell r="C171">
            <v>5357167.37</v>
          </cell>
          <cell r="D171">
            <v>0</v>
          </cell>
          <cell r="E171">
            <v>0</v>
          </cell>
          <cell r="F171">
            <v>9833062.5899999999</v>
          </cell>
          <cell r="G171">
            <v>852562.34631692502</v>
          </cell>
          <cell r="H171">
            <v>1023539.7643206895</v>
          </cell>
          <cell r="I171">
            <v>16469</v>
          </cell>
          <cell r="J171">
            <v>0</v>
          </cell>
          <cell r="K171">
            <v>1892571.1106376145</v>
          </cell>
          <cell r="L171">
            <v>9968172.0397283155</v>
          </cell>
        </row>
        <row r="172">
          <cell r="A172" t="str">
            <v>גז</v>
          </cell>
          <cell r="B172">
            <v>2945750.34</v>
          </cell>
          <cell r="C172">
            <v>1242661.42</v>
          </cell>
          <cell r="D172">
            <v>0</v>
          </cell>
          <cell r="E172">
            <v>0</v>
          </cell>
          <cell r="F172">
            <v>4188411.76</v>
          </cell>
          <cell r="G172">
            <v>557739.46831287292</v>
          </cell>
          <cell r="H172">
            <v>235788.36172438579</v>
          </cell>
          <cell r="I172">
            <v>0</v>
          </cell>
          <cell r="J172">
            <v>0</v>
          </cell>
          <cell r="K172">
            <v>793527.83003725868</v>
          </cell>
          <cell r="L172">
            <v>4179511.0808062418</v>
          </cell>
        </row>
        <row r="173">
          <cell r="A173" t="str">
            <v>אחזקת מכונות</v>
          </cell>
          <cell r="B173">
            <v>4846822.33</v>
          </cell>
          <cell r="C173">
            <v>3573717.48</v>
          </cell>
          <cell r="D173">
            <v>0</v>
          </cell>
          <cell r="E173">
            <v>0</v>
          </cell>
          <cell r="F173">
            <v>8420539.8099999987</v>
          </cell>
          <cell r="G173">
            <v>969137.13586320123</v>
          </cell>
          <cell r="H173">
            <v>677128.25883880456</v>
          </cell>
          <cell r="I173">
            <v>16102</v>
          </cell>
          <cell r="J173">
            <v>0</v>
          </cell>
          <cell r="K173">
            <v>1662367.3947020057</v>
          </cell>
          <cell r="L173">
            <v>8755689.0678954646</v>
          </cell>
        </row>
        <row r="174">
          <cell r="A174" t="str">
            <v>חומרים עקיפים</v>
          </cell>
          <cell r="B174">
            <v>2533601.2000000002</v>
          </cell>
          <cell r="C174">
            <v>1213417.8700000001</v>
          </cell>
          <cell r="D174">
            <v>0</v>
          </cell>
          <cell r="E174">
            <v>0</v>
          </cell>
          <cell r="F174">
            <v>3747019.07</v>
          </cell>
          <cell r="G174">
            <v>423887.4811585141</v>
          </cell>
          <cell r="H174">
            <v>244795.7636553373</v>
          </cell>
          <cell r="I174">
            <v>0</v>
          </cell>
          <cell r="J174">
            <v>0</v>
          </cell>
          <cell r="K174">
            <v>668683.24481385143</v>
          </cell>
          <cell r="L174">
            <v>3521954.6504345555</v>
          </cell>
        </row>
        <row r="175">
          <cell r="A175" t="str">
            <v>כלים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A176" t="str">
            <v>שכ"ד</v>
          </cell>
          <cell r="B176">
            <v>1447463.92</v>
          </cell>
          <cell r="C176">
            <v>995729.35</v>
          </cell>
          <cell r="D176">
            <v>0</v>
          </cell>
          <cell r="E176">
            <v>0</v>
          </cell>
          <cell r="F176">
            <v>2443193.27</v>
          </cell>
          <cell r="G176">
            <v>274793.9416007651</v>
          </cell>
          <cell r="H176">
            <v>189223.2119152988</v>
          </cell>
          <cell r="I176">
            <v>124951</v>
          </cell>
          <cell r="J176">
            <v>0</v>
          </cell>
          <cell r="K176">
            <v>588968.15351606393</v>
          </cell>
          <cell r="L176">
            <v>3102095.2645691088</v>
          </cell>
        </row>
        <row r="177">
          <cell r="A177" t="str">
            <v>מיון והנצלה</v>
          </cell>
          <cell r="B177">
            <v>1927980.5</v>
          </cell>
          <cell r="C177">
            <v>384828.03</v>
          </cell>
          <cell r="D177">
            <v>0</v>
          </cell>
          <cell r="E177">
            <v>0</v>
          </cell>
          <cell r="F177">
            <v>2312808.5299999998</v>
          </cell>
          <cell r="G177">
            <v>364316.82392652857</v>
          </cell>
          <cell r="H177">
            <v>74604.828202031858</v>
          </cell>
          <cell r="I177">
            <v>0</v>
          </cell>
          <cell r="J177">
            <v>0</v>
          </cell>
          <cell r="K177">
            <v>438921.65212856041</v>
          </cell>
          <cell r="L177">
            <v>2311800.341761128</v>
          </cell>
        </row>
        <row r="178">
          <cell r="A178" t="str">
            <v>ביטוח</v>
          </cell>
          <cell r="B178">
            <v>740606.87</v>
          </cell>
          <cell r="C178">
            <v>419097.65</v>
          </cell>
          <cell r="D178">
            <v>0</v>
          </cell>
          <cell r="E178">
            <v>0</v>
          </cell>
          <cell r="F178">
            <v>1159704.52</v>
          </cell>
          <cell r="G178">
            <v>138884.55660766759</v>
          </cell>
          <cell r="H178">
            <v>79192.099955310405</v>
          </cell>
          <cell r="I178">
            <v>0</v>
          </cell>
          <cell r="J178">
            <v>0</v>
          </cell>
          <cell r="K178">
            <v>218076.65656297799</v>
          </cell>
          <cell r="L178">
            <v>1148609.7501172051</v>
          </cell>
        </row>
        <row r="179">
          <cell r="A179" t="str">
            <v>אחזקת תבניות</v>
          </cell>
          <cell r="B179">
            <v>931227.6</v>
          </cell>
          <cell r="C179">
            <v>488821.66</v>
          </cell>
          <cell r="D179">
            <v>0</v>
          </cell>
          <cell r="E179">
            <v>0</v>
          </cell>
          <cell r="F179">
            <v>1420049.26</v>
          </cell>
          <cell r="G179">
            <v>179297.16209557417</v>
          </cell>
          <cell r="H179">
            <v>93190.789937703841</v>
          </cell>
          <cell r="I179">
            <v>0</v>
          </cell>
          <cell r="J179">
            <v>0</v>
          </cell>
          <cell r="K179">
            <v>272487.95203327801</v>
          </cell>
          <cell r="L179">
            <v>1435194.0433592754</v>
          </cell>
        </row>
        <row r="180">
          <cell r="A180" t="str">
            <v>נקיון</v>
          </cell>
          <cell r="B180">
            <v>498106.29</v>
          </cell>
          <cell r="C180">
            <v>29136.65</v>
          </cell>
          <cell r="D180">
            <v>0</v>
          </cell>
          <cell r="E180">
            <v>0</v>
          </cell>
          <cell r="F180">
            <v>527242.93999999994</v>
          </cell>
          <cell r="G180">
            <v>94761.074187496968</v>
          </cell>
          <cell r="H180">
            <v>5580.5358202804755</v>
          </cell>
          <cell r="I180">
            <v>0</v>
          </cell>
          <cell r="J180">
            <v>0</v>
          </cell>
          <cell r="K180">
            <v>100341.61000777745</v>
          </cell>
          <cell r="L180">
            <v>528499.25991096382</v>
          </cell>
        </row>
        <row r="181">
          <cell r="A181" t="str">
            <v>מיסים עירוניים</v>
          </cell>
          <cell r="B181">
            <v>208269.2</v>
          </cell>
          <cell r="C181">
            <v>488717.66</v>
          </cell>
          <cell r="D181">
            <v>0</v>
          </cell>
          <cell r="E181">
            <v>0</v>
          </cell>
          <cell r="F181">
            <v>696986.86</v>
          </cell>
          <cell r="G181">
            <v>76192.903282064683</v>
          </cell>
          <cell r="H181">
            <v>94296.007412996551</v>
          </cell>
          <cell r="I181">
            <v>0</v>
          </cell>
          <cell r="J181">
            <v>0</v>
          </cell>
          <cell r="K181">
            <v>170488.91069506123</v>
          </cell>
          <cell r="L181">
            <v>897965.09263088752</v>
          </cell>
        </row>
        <row r="182">
          <cell r="A182" t="str">
            <v>שמירה</v>
          </cell>
          <cell r="B182">
            <v>228831.31</v>
          </cell>
          <cell r="C182">
            <v>0</v>
          </cell>
          <cell r="D182">
            <v>0</v>
          </cell>
          <cell r="E182">
            <v>0</v>
          </cell>
          <cell r="F182">
            <v>228831.31</v>
          </cell>
          <cell r="G182">
            <v>43565.239097908066</v>
          </cell>
          <cell r="H182">
            <v>0</v>
          </cell>
          <cell r="I182">
            <v>0</v>
          </cell>
          <cell r="J182">
            <v>0</v>
          </cell>
          <cell r="K182">
            <v>43565.239097908066</v>
          </cell>
          <cell r="L182">
            <v>229458.11432868181</v>
          </cell>
        </row>
        <row r="183">
          <cell r="A183" t="str">
            <v>מים</v>
          </cell>
          <cell r="B183">
            <v>209799.9</v>
          </cell>
          <cell r="C183">
            <v>38073.120000000003</v>
          </cell>
          <cell r="D183">
            <v>0</v>
          </cell>
          <cell r="E183">
            <v>0</v>
          </cell>
          <cell r="F183">
            <v>247873.02</v>
          </cell>
          <cell r="G183">
            <v>39919.611583743274</v>
          </cell>
          <cell r="H183">
            <v>7220.1765302716258</v>
          </cell>
          <cell r="I183">
            <v>0</v>
          </cell>
          <cell r="J183">
            <v>0</v>
          </cell>
          <cell r="K183">
            <v>47139.788114014897</v>
          </cell>
          <cell r="L183">
            <v>248285.26399651647</v>
          </cell>
        </row>
        <row r="184">
          <cell r="A184" t="str">
            <v>שכירות ציוד</v>
          </cell>
          <cell r="B184">
            <v>196285.5</v>
          </cell>
          <cell r="C184">
            <v>0</v>
          </cell>
          <cell r="D184">
            <v>0</v>
          </cell>
          <cell r="E184">
            <v>0</v>
          </cell>
          <cell r="F184">
            <v>196285.5</v>
          </cell>
          <cell r="G184">
            <v>37669.779545181736</v>
          </cell>
          <cell r="H184">
            <v>0</v>
          </cell>
          <cell r="I184">
            <v>0</v>
          </cell>
          <cell r="J184">
            <v>0</v>
          </cell>
          <cell r="K184">
            <v>37669.779545181736</v>
          </cell>
          <cell r="L184">
            <v>198406.72886447221</v>
          </cell>
        </row>
        <row r="185">
          <cell r="A185" t="str">
            <v>פינוי רעלים</v>
          </cell>
          <cell r="B185">
            <v>138618.22</v>
          </cell>
          <cell r="C185">
            <v>0</v>
          </cell>
          <cell r="D185">
            <v>0</v>
          </cell>
          <cell r="E185">
            <v>0</v>
          </cell>
          <cell r="F185">
            <v>138618.22</v>
          </cell>
          <cell r="G185">
            <v>26047.655271328873</v>
          </cell>
          <cell r="H185">
            <v>0</v>
          </cell>
          <cell r="I185">
            <v>0</v>
          </cell>
          <cell r="J185">
            <v>0</v>
          </cell>
          <cell r="K185">
            <v>26047.655271328873</v>
          </cell>
          <cell r="L185">
            <v>137193.00031408918</v>
          </cell>
        </row>
        <row r="186">
          <cell r="A186" t="str">
            <v>מלגזות</v>
          </cell>
          <cell r="B186">
            <v>112379.76</v>
          </cell>
          <cell r="C186">
            <v>90584.89</v>
          </cell>
          <cell r="D186">
            <v>0</v>
          </cell>
          <cell r="E186">
            <v>0</v>
          </cell>
          <cell r="F186">
            <v>202964.65</v>
          </cell>
          <cell r="G186">
            <v>21522.150539444068</v>
          </cell>
          <cell r="H186">
            <v>16992.970902310379</v>
          </cell>
          <cell r="I186">
            <v>0</v>
          </cell>
          <cell r="J186">
            <v>0</v>
          </cell>
          <cell r="K186">
            <v>38515.121441754447</v>
          </cell>
          <cell r="L186">
            <v>202859.14463372069</v>
          </cell>
        </row>
        <row r="187">
          <cell r="A187" t="str">
            <v>אחזקת רכב</v>
          </cell>
          <cell r="B187">
            <v>43227.71</v>
          </cell>
          <cell r="C187">
            <v>99996</v>
          </cell>
          <cell r="D187">
            <v>0</v>
          </cell>
          <cell r="E187">
            <v>0</v>
          </cell>
          <cell r="F187">
            <v>143223.71</v>
          </cell>
          <cell r="G187">
            <v>8553.6104458393911</v>
          </cell>
          <cell r="H187">
            <v>0</v>
          </cell>
          <cell r="I187">
            <v>0</v>
          </cell>
          <cell r="J187">
            <v>0</v>
          </cell>
          <cell r="K187">
            <v>8553.6104458393911</v>
          </cell>
          <cell r="L187">
            <v>45051.866218236079</v>
          </cell>
        </row>
        <row r="188">
          <cell r="A188" t="str">
            <v>כביסת בגדי עבודה</v>
          </cell>
          <cell r="B188">
            <v>41661.410000000003</v>
          </cell>
          <cell r="C188">
            <v>656.32</v>
          </cell>
          <cell r="D188">
            <v>0</v>
          </cell>
          <cell r="E188">
            <v>0</v>
          </cell>
          <cell r="F188">
            <v>42317.73</v>
          </cell>
          <cell r="G188">
            <v>7943.1499105343446</v>
          </cell>
          <cell r="H188">
            <v>126.93361858219455</v>
          </cell>
          <cell r="I188">
            <v>0</v>
          </cell>
          <cell r="J188">
            <v>0</v>
          </cell>
          <cell r="K188">
            <v>8070.0835291165395</v>
          </cell>
          <cell r="L188">
            <v>42505.129947856818</v>
          </cell>
        </row>
        <row r="189">
          <cell r="A189" t="str">
            <v>אחזקת בנינים</v>
          </cell>
          <cell r="B189">
            <v>69197.960000000006</v>
          </cell>
          <cell r="C189">
            <v>2065110.94</v>
          </cell>
          <cell r="D189">
            <v>0</v>
          </cell>
          <cell r="E189">
            <v>0</v>
          </cell>
          <cell r="F189">
            <v>2134308.9</v>
          </cell>
          <cell r="G189">
            <v>13072.453445070218</v>
          </cell>
          <cell r="H189">
            <v>392149.25829338236</v>
          </cell>
          <cell r="I189">
            <v>0</v>
          </cell>
          <cell r="J189">
            <v>0</v>
          </cell>
          <cell r="K189">
            <v>405221.71173845255</v>
          </cell>
          <cell r="L189">
            <v>2134302.7557264296</v>
          </cell>
        </row>
        <row r="190">
          <cell r="A190" t="str">
            <v>פחת ייצור</v>
          </cell>
          <cell r="B190">
            <v>7700944</v>
          </cell>
          <cell r="C190">
            <v>9006851.0600000005</v>
          </cell>
          <cell r="D190">
            <v>0</v>
          </cell>
          <cell r="E190">
            <v>0</v>
          </cell>
          <cell r="F190">
            <v>16707795.060000001</v>
          </cell>
          <cell r="G190">
            <v>1530473.5747295362</v>
          </cell>
          <cell r="H190">
            <v>1821794.638714243</v>
          </cell>
          <cell r="I190">
            <v>25712</v>
          </cell>
          <cell r="J190">
            <v>-4406.7583333333332</v>
          </cell>
          <cell r="K190">
            <v>3373573.4551104461</v>
          </cell>
          <cell r="L190">
            <v>17768611.38806672</v>
          </cell>
        </row>
        <row r="191">
          <cell r="A191" t="str">
            <v>פחת היוון תבניות</v>
          </cell>
          <cell r="B191">
            <v>8343318.760670295</v>
          </cell>
          <cell r="C191">
            <v>1749824.51</v>
          </cell>
          <cell r="D191">
            <v>0</v>
          </cell>
          <cell r="E191">
            <v>0</v>
          </cell>
          <cell r="F191">
            <v>10093143.270670295</v>
          </cell>
          <cell r="G191">
            <v>1549346.3134230827</v>
          </cell>
          <cell r="H191">
            <v>325364.73130252043</v>
          </cell>
          <cell r="I191">
            <v>0</v>
          </cell>
          <cell r="J191">
            <v>0</v>
          </cell>
          <cell r="K191">
            <v>1874711.0447256032</v>
          </cell>
          <cell r="L191">
            <v>9874103.0725697521</v>
          </cell>
        </row>
        <row r="192">
          <cell r="A192" t="str">
            <v>עלויות להיוון</v>
          </cell>
          <cell r="B192">
            <v>0</v>
          </cell>
          <cell r="C192">
            <v>-1334795.75</v>
          </cell>
          <cell r="D192">
            <v>0</v>
          </cell>
          <cell r="E192">
            <v>0</v>
          </cell>
          <cell r="F192">
            <v>-1334795.75</v>
          </cell>
          <cell r="G192">
            <v>0</v>
          </cell>
          <cell r="H192">
            <v>-253743.02431608501</v>
          </cell>
          <cell r="I192">
            <v>0</v>
          </cell>
          <cell r="J192">
            <v>0</v>
          </cell>
          <cell r="K192">
            <v>-253743.02431608501</v>
          </cell>
          <cell r="L192">
            <v>-1336464.5090728197</v>
          </cell>
        </row>
        <row r="193">
          <cell r="A193" t="str">
            <v>שונות עלה"מ</v>
          </cell>
          <cell r="B193">
            <v>49723.72</v>
          </cell>
          <cell r="C193">
            <v>2226905.66</v>
          </cell>
          <cell r="D193">
            <v>0</v>
          </cell>
          <cell r="E193">
            <v>0</v>
          </cell>
          <cell r="F193">
            <v>2276629.38</v>
          </cell>
          <cell r="G193">
            <v>9823.6622143178574</v>
          </cell>
          <cell r="H193">
            <v>425890.03157677891</v>
          </cell>
          <cell r="I193">
            <v>0</v>
          </cell>
          <cell r="J193">
            <v>0</v>
          </cell>
          <cell r="K193">
            <v>435713.6937910968</v>
          </cell>
          <cell r="L193">
            <v>2294904.0251977071</v>
          </cell>
        </row>
        <row r="194">
          <cell r="B194">
            <v>122131856.95764679</v>
          </cell>
          <cell r="C194">
            <v>103848277.97950646</v>
          </cell>
          <cell r="D194">
            <v>0</v>
          </cell>
          <cell r="E194">
            <v>0</v>
          </cell>
          <cell r="F194">
            <v>225980134.93715325</v>
          </cell>
          <cell r="G194">
            <v>22897916.951202191</v>
          </cell>
          <cell r="H194">
            <v>19755433.798384149</v>
          </cell>
          <cell r="I194">
            <v>183234</v>
          </cell>
          <cell r="J194">
            <v>0</v>
          </cell>
          <cell r="K194">
            <v>42832177.991253003</v>
          </cell>
          <cell r="L194">
            <v>225597081.47992969</v>
          </cell>
        </row>
        <row r="195">
          <cell r="A195" t="str">
            <v>הוצאות מחקר ופיתוח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A196" t="str">
            <v>הוצאות מו"פ פדלים</v>
          </cell>
          <cell r="B196">
            <v>0</v>
          </cell>
          <cell r="C196">
            <v>871691.78</v>
          </cell>
          <cell r="D196">
            <v>0</v>
          </cell>
          <cell r="E196">
            <v>0</v>
          </cell>
          <cell r="F196">
            <v>871691.78</v>
          </cell>
          <cell r="G196">
            <v>0</v>
          </cell>
          <cell r="H196">
            <v>162618.68601374197</v>
          </cell>
          <cell r="I196">
            <v>0</v>
          </cell>
          <cell r="J196">
            <v>0</v>
          </cell>
          <cell r="K196">
            <v>162618.68601374197</v>
          </cell>
          <cell r="L196">
            <v>856512.61923437903</v>
          </cell>
        </row>
        <row r="197">
          <cell r="A197" t="str">
            <v>מענקים פדלים</v>
          </cell>
          <cell r="B197">
            <v>0</v>
          </cell>
          <cell r="C197">
            <v>-254494.19</v>
          </cell>
          <cell r="D197">
            <v>0</v>
          </cell>
          <cell r="E197">
            <v>0</v>
          </cell>
          <cell r="F197">
            <v>-254494.19</v>
          </cell>
          <cell r="G197">
            <v>0</v>
          </cell>
          <cell r="H197">
            <v>-46124.054851477253</v>
          </cell>
          <cell r="I197">
            <v>0</v>
          </cell>
          <cell r="J197">
            <v>0</v>
          </cell>
          <cell r="K197">
            <v>-46124.054851477253</v>
          </cell>
          <cell r="L197">
            <v>-242935.39690273072</v>
          </cell>
        </row>
        <row r="198">
          <cell r="A198" t="str">
            <v>הוצאות מו"פ מאגד</v>
          </cell>
          <cell r="B198">
            <v>0</v>
          </cell>
          <cell r="C198">
            <v>1684802.48</v>
          </cell>
          <cell r="D198">
            <v>0</v>
          </cell>
          <cell r="E198">
            <v>0</v>
          </cell>
          <cell r="F198">
            <v>1684802.48</v>
          </cell>
          <cell r="G198">
            <v>0</v>
          </cell>
          <cell r="H198">
            <v>320042.58171527495</v>
          </cell>
          <cell r="I198">
            <v>0</v>
          </cell>
          <cell r="J198">
            <v>0</v>
          </cell>
          <cell r="K198">
            <v>320042.58171527495</v>
          </cell>
          <cell r="L198">
            <v>1685664.2778943533</v>
          </cell>
        </row>
        <row r="199">
          <cell r="A199" t="str">
            <v>מענקים מאגד</v>
          </cell>
          <cell r="B199">
            <v>0</v>
          </cell>
          <cell r="C199">
            <v>-729782.8</v>
          </cell>
          <cell r="D199">
            <v>0</v>
          </cell>
          <cell r="E199">
            <v>0</v>
          </cell>
          <cell r="F199">
            <v>-729782.8</v>
          </cell>
          <cell r="G199">
            <v>0</v>
          </cell>
          <cell r="H199">
            <v>-142046.49842045797</v>
          </cell>
          <cell r="I199">
            <v>0</v>
          </cell>
          <cell r="J199">
            <v>0</v>
          </cell>
          <cell r="K199">
            <v>-142046.49842045797</v>
          </cell>
          <cell r="L199">
            <v>-748158.90718055214</v>
          </cell>
        </row>
        <row r="200">
          <cell r="A200" t="str">
            <v>הוצאות מו"פ קורת תמך מרכזית</v>
          </cell>
          <cell r="B200">
            <v>0</v>
          </cell>
          <cell r="C200">
            <v>2051147.22</v>
          </cell>
          <cell r="D200">
            <v>0</v>
          </cell>
          <cell r="E200">
            <v>0</v>
          </cell>
          <cell r="F200">
            <v>2051147.22</v>
          </cell>
          <cell r="G200">
            <v>0</v>
          </cell>
          <cell r="H200">
            <v>395607.59471485007</v>
          </cell>
          <cell r="I200">
            <v>0</v>
          </cell>
          <cell r="J200">
            <v>0</v>
          </cell>
          <cell r="K200">
            <v>395607.59471485007</v>
          </cell>
          <cell r="L200">
            <v>2083665.2013631156</v>
          </cell>
        </row>
        <row r="201">
          <cell r="A201" t="str">
            <v>מענקים קורת תמך מרכזית</v>
          </cell>
          <cell r="B201">
            <v>0</v>
          </cell>
          <cell r="C201">
            <v>0.38</v>
          </cell>
          <cell r="D201">
            <v>0</v>
          </cell>
          <cell r="E201">
            <v>0</v>
          </cell>
          <cell r="F201">
            <v>0.38</v>
          </cell>
          <cell r="G201">
            <v>0</v>
          </cell>
          <cell r="H201">
            <v>7.2343747025339356E-2</v>
          </cell>
          <cell r="I201">
            <v>0</v>
          </cell>
          <cell r="J201">
            <v>0</v>
          </cell>
          <cell r="K201">
            <v>7.2343747025339356E-2</v>
          </cell>
          <cell r="L201">
            <v>0.38103451558246243</v>
          </cell>
        </row>
        <row r="202">
          <cell r="B202">
            <v>0</v>
          </cell>
          <cell r="C202">
            <v>3623364.87</v>
          </cell>
          <cell r="D202">
            <v>0</v>
          </cell>
          <cell r="E202">
            <v>0</v>
          </cell>
          <cell r="F202">
            <v>3623364.87</v>
          </cell>
          <cell r="G202">
            <v>0</v>
          </cell>
          <cell r="H202">
            <v>690098.38151567883</v>
          </cell>
          <cell r="I202">
            <v>0</v>
          </cell>
          <cell r="J202">
            <v>0</v>
          </cell>
          <cell r="K202">
            <v>690098.38151567883</v>
          </cell>
          <cell r="L202">
            <v>3634748.1754430812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A204" t="str">
            <v>הוצאות מכירה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A205" t="str">
            <v>עבודה שיווק</v>
          </cell>
          <cell r="B205">
            <v>664487</v>
          </cell>
          <cell r="C205">
            <v>814294.71</v>
          </cell>
          <cell r="D205">
            <v>0</v>
          </cell>
          <cell r="E205">
            <v>0</v>
          </cell>
          <cell r="F205">
            <v>1478781.71</v>
          </cell>
          <cell r="G205">
            <v>127090.91163346614</v>
          </cell>
          <cell r="H205">
            <v>144341.39144023598</v>
          </cell>
          <cell r="I205">
            <v>0</v>
          </cell>
          <cell r="J205">
            <v>0</v>
          </cell>
          <cell r="K205">
            <v>271432.30307370215</v>
          </cell>
          <cell r="L205">
            <v>1429633.9402891893</v>
          </cell>
        </row>
        <row r="206">
          <cell r="A206" t="str">
            <v>עמלות לסוכנים</v>
          </cell>
          <cell r="B206">
            <v>1512836.1</v>
          </cell>
          <cell r="C206">
            <v>1729108.68</v>
          </cell>
          <cell r="D206">
            <v>0</v>
          </cell>
          <cell r="E206">
            <v>0</v>
          </cell>
          <cell r="F206">
            <v>3241944.78</v>
          </cell>
          <cell r="G206">
            <v>292600.60618006514</v>
          </cell>
          <cell r="H206">
            <v>327493.26520843728</v>
          </cell>
          <cell r="I206">
            <v>0</v>
          </cell>
          <cell r="J206">
            <v>0</v>
          </cell>
          <cell r="K206">
            <v>620093.87138850242</v>
          </cell>
          <cell r="L206">
            <v>3266034.4206032422</v>
          </cell>
        </row>
        <row r="207">
          <cell r="A207" t="str">
            <v>הובלה ימית</v>
          </cell>
          <cell r="B207">
            <v>2360428</v>
          </cell>
          <cell r="C207">
            <v>6621114.3100000005</v>
          </cell>
          <cell r="D207">
            <v>0</v>
          </cell>
          <cell r="E207">
            <v>0</v>
          </cell>
          <cell r="F207">
            <v>8981542.3100000005</v>
          </cell>
          <cell r="G207">
            <v>450501.30170188623</v>
          </cell>
          <cell r="H207">
            <v>1258924.7655824055</v>
          </cell>
          <cell r="I207">
            <v>0</v>
          </cell>
          <cell r="J207">
            <v>0</v>
          </cell>
          <cell r="K207">
            <v>1709426.0672842916</v>
          </cell>
          <cell r="L207">
            <v>9003547.0963863637</v>
          </cell>
        </row>
        <row r="208">
          <cell r="A208" t="str">
            <v>הובלה אוורית</v>
          </cell>
          <cell r="B208">
            <v>429655.34</v>
          </cell>
          <cell r="C208">
            <v>406289.13</v>
          </cell>
          <cell r="D208">
            <v>0</v>
          </cell>
          <cell r="E208">
            <v>0</v>
          </cell>
          <cell r="F208">
            <v>835944.47</v>
          </cell>
          <cell r="G208">
            <v>83570.48304485259</v>
          </cell>
          <cell r="H208">
            <v>80396.059249589511</v>
          </cell>
          <cell r="I208">
            <v>0</v>
          </cell>
          <cell r="J208">
            <v>0</v>
          </cell>
          <cell r="K208">
            <v>163966.5422944421</v>
          </cell>
          <cell r="L208">
            <v>863611.77826482663</v>
          </cell>
        </row>
        <row r="209">
          <cell r="A209" t="str">
            <v>אחסנה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A210" t="str">
            <v>פרסום ותערוכות</v>
          </cell>
          <cell r="B210">
            <v>5670</v>
          </cell>
          <cell r="C210">
            <v>106530.05</v>
          </cell>
          <cell r="D210">
            <v>0</v>
          </cell>
          <cell r="E210">
            <v>0</v>
          </cell>
          <cell r="F210">
            <v>112200.05</v>
          </cell>
          <cell r="G210">
            <v>1040.05</v>
          </cell>
          <cell r="H210">
            <v>19895.819405834693</v>
          </cell>
          <cell r="I210">
            <v>0</v>
          </cell>
          <cell r="J210">
            <v>0</v>
          </cell>
          <cell r="K210">
            <v>20935.869405834692</v>
          </cell>
          <cell r="L210">
            <v>110269.22416053133</v>
          </cell>
        </row>
        <row r="211">
          <cell r="A211" t="str">
            <v>נסיעות לחו"ל</v>
          </cell>
          <cell r="B211">
            <v>256112.06</v>
          </cell>
          <cell r="C211">
            <v>580547.65</v>
          </cell>
          <cell r="D211">
            <v>0</v>
          </cell>
          <cell r="E211">
            <v>0</v>
          </cell>
          <cell r="F211">
            <v>836659.71</v>
          </cell>
          <cell r="G211">
            <v>48443.005410779828</v>
          </cell>
          <cell r="H211">
            <v>111546.64969368438</v>
          </cell>
          <cell r="I211">
            <v>0</v>
          </cell>
          <cell r="J211">
            <v>0</v>
          </cell>
          <cell r="K211">
            <v>159989.65510446421</v>
          </cell>
          <cell r="L211">
            <v>842665.51343521301</v>
          </cell>
        </row>
        <row r="212">
          <cell r="A212" t="str">
            <v>היוון עלויות לתבניות שיווק</v>
          </cell>
          <cell r="B212">
            <v>0</v>
          </cell>
          <cell r="C212">
            <v>-67399.33</v>
          </cell>
          <cell r="D212">
            <v>0</v>
          </cell>
          <cell r="E212">
            <v>0</v>
          </cell>
          <cell r="F212">
            <v>-67399.33</v>
          </cell>
          <cell r="G212">
            <v>0.1</v>
          </cell>
          <cell r="H212">
            <v>-12777.108619645962</v>
          </cell>
          <cell r="I212">
            <v>0</v>
          </cell>
          <cell r="J212">
            <v>0</v>
          </cell>
          <cell r="K212">
            <v>-12777.008619645962</v>
          </cell>
          <cell r="L212">
            <v>-67296.504399675279</v>
          </cell>
        </row>
        <row r="213">
          <cell r="A213" t="str">
            <v>שונות מכירה ושיווק</v>
          </cell>
          <cell r="B213">
            <v>3368.5</v>
          </cell>
          <cell r="C213">
            <v>114817.67</v>
          </cell>
          <cell r="D213">
            <v>0</v>
          </cell>
          <cell r="E213">
            <v>0</v>
          </cell>
          <cell r="F213">
            <v>118186.17</v>
          </cell>
          <cell r="G213">
            <v>662.25059876245018</v>
          </cell>
          <cell r="H213">
            <v>21911.81301041384</v>
          </cell>
          <cell r="I213">
            <v>0</v>
          </cell>
          <cell r="J213">
            <v>218077.98642578308</v>
          </cell>
          <cell r="K213">
            <v>240652.05003495936</v>
          </cell>
          <cell r="L213">
            <v>1267514.347534131</v>
          </cell>
        </row>
        <row r="214">
          <cell r="B214">
            <v>5232557</v>
          </cell>
          <cell r="C214">
            <v>10305302.870000003</v>
          </cell>
          <cell r="D214">
            <v>0</v>
          </cell>
          <cell r="E214">
            <v>0</v>
          </cell>
          <cell r="F214">
            <v>15537859.870000001</v>
          </cell>
          <cell r="G214">
            <v>1003908.7085698125</v>
          </cell>
          <cell r="H214">
            <v>1951732.6549709551</v>
          </cell>
          <cell r="I214">
            <v>0</v>
          </cell>
          <cell r="J214">
            <v>0</v>
          </cell>
          <cell r="K214">
            <v>3173719.3499665507</v>
          </cell>
          <cell r="L214">
            <v>16715979.816273822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A216" t="str">
            <v>הוצאות הנהלה וכלליות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</row>
        <row r="217">
          <cell r="A217" t="str">
            <v>עבודת הנהלה</v>
          </cell>
          <cell r="B217">
            <v>3187676.5</v>
          </cell>
          <cell r="C217">
            <v>1741333.03</v>
          </cell>
          <cell r="D217">
            <v>0</v>
          </cell>
          <cell r="E217">
            <v>0</v>
          </cell>
          <cell r="F217">
            <v>4929009.53</v>
          </cell>
          <cell r="G217">
            <v>629586.37768924306</v>
          </cell>
          <cell r="H217">
            <v>331468.0158241897</v>
          </cell>
          <cell r="I217">
            <v>142118</v>
          </cell>
          <cell r="J217">
            <v>0</v>
          </cell>
          <cell r="K217">
            <v>1103172.3935134327</v>
          </cell>
          <cell r="L217">
            <v>5810408.9966352507</v>
          </cell>
        </row>
        <row r="218">
          <cell r="A218" t="str">
            <v>הטבה בגין אופציות</v>
          </cell>
          <cell r="B218">
            <v>554277.18000000005</v>
          </cell>
          <cell r="C218">
            <v>0</v>
          </cell>
          <cell r="D218">
            <v>0</v>
          </cell>
          <cell r="E218">
            <v>0</v>
          </cell>
          <cell r="F218">
            <v>554277.18000000005</v>
          </cell>
          <cell r="G218">
            <v>101726.58325283899</v>
          </cell>
          <cell r="H218">
            <v>0</v>
          </cell>
          <cell r="I218">
            <v>0</v>
          </cell>
          <cell r="J218">
            <v>0</v>
          </cell>
          <cell r="K218">
            <v>101726.58325283899</v>
          </cell>
          <cell r="L218">
            <v>535793.91399270296</v>
          </cell>
        </row>
        <row r="219">
          <cell r="A219" t="str">
            <v>שכר דירקטורים</v>
          </cell>
          <cell r="B219">
            <v>379124.44</v>
          </cell>
          <cell r="C219">
            <v>26966.19</v>
          </cell>
          <cell r="D219">
            <v>0</v>
          </cell>
          <cell r="E219">
            <v>0</v>
          </cell>
          <cell r="F219">
            <v>406090.63</v>
          </cell>
          <cell r="G219">
            <v>73108.820972161775</v>
          </cell>
          <cell r="H219">
            <v>4719</v>
          </cell>
          <cell r="I219">
            <v>0</v>
          </cell>
          <cell r="J219">
            <v>0</v>
          </cell>
          <cell r="K219">
            <v>77827.820972161775</v>
          </cell>
          <cell r="L219">
            <v>409919.1330603761</v>
          </cell>
        </row>
        <row r="220">
          <cell r="A220" t="str">
            <v>אחזקת רכבים</v>
          </cell>
          <cell r="B220">
            <v>1350488.48</v>
          </cell>
          <cell r="C220">
            <v>1326803.93</v>
          </cell>
          <cell r="D220">
            <v>1146.7848710280375</v>
          </cell>
          <cell r="E220">
            <v>0</v>
          </cell>
          <cell r="F220">
            <v>2678439.194871028</v>
          </cell>
          <cell r="G220">
            <v>256872.30495914718</v>
          </cell>
          <cell r="H220">
            <v>272462.77039233933</v>
          </cell>
          <cell r="I220">
            <v>0</v>
          </cell>
          <cell r="J220">
            <v>0</v>
          </cell>
          <cell r="K220">
            <v>529335.07535148645</v>
          </cell>
          <cell r="L220">
            <v>2788007.8418762791</v>
          </cell>
        </row>
        <row r="221">
          <cell r="A221" t="str">
            <v>ארועים חברתיים</v>
          </cell>
          <cell r="B221">
            <v>35894.949999999997</v>
          </cell>
          <cell r="C221">
            <v>19141.66</v>
          </cell>
          <cell r="D221">
            <v>0</v>
          </cell>
          <cell r="E221">
            <v>0</v>
          </cell>
          <cell r="F221">
            <v>55036.61</v>
          </cell>
          <cell r="G221">
            <v>6833.2020093980118</v>
          </cell>
          <cell r="H221">
            <v>89.477792373446036</v>
          </cell>
          <cell r="I221">
            <v>0</v>
          </cell>
          <cell r="J221">
            <v>0</v>
          </cell>
          <cell r="K221">
            <v>6922.6798017714582</v>
          </cell>
          <cell r="L221">
            <v>36461.754515930275</v>
          </cell>
        </row>
        <row r="222">
          <cell r="A222" t="str">
            <v>מתנות לעובדים</v>
          </cell>
          <cell r="B222">
            <v>130243.75</v>
          </cell>
          <cell r="C222">
            <v>9350</v>
          </cell>
          <cell r="D222">
            <v>0</v>
          </cell>
          <cell r="E222">
            <v>0</v>
          </cell>
          <cell r="F222">
            <v>139593.75</v>
          </cell>
          <cell r="G222">
            <v>24217.011258131184</v>
          </cell>
          <cell r="H222">
            <v>0</v>
          </cell>
          <cell r="I222">
            <v>0</v>
          </cell>
          <cell r="J222">
            <v>0</v>
          </cell>
          <cell r="K222">
            <v>24217.011258131184</v>
          </cell>
          <cell r="L222">
            <v>127550.99829657696</v>
          </cell>
        </row>
        <row r="223">
          <cell r="A223" t="str">
            <v>הדרכות והשתלמויות</v>
          </cell>
          <cell r="B223">
            <v>39593.699999999997</v>
          </cell>
          <cell r="C223">
            <v>29878.57</v>
          </cell>
          <cell r="D223">
            <v>0</v>
          </cell>
          <cell r="E223">
            <v>0</v>
          </cell>
          <cell r="F223">
            <v>69472.27</v>
          </cell>
          <cell r="G223">
            <v>7580.7186897294405</v>
          </cell>
          <cell r="H223">
            <v>5501.8731827691427</v>
          </cell>
          <cell r="I223">
            <v>0</v>
          </cell>
          <cell r="J223">
            <v>0</v>
          </cell>
          <cell r="K223">
            <v>13082.591872498582</v>
          </cell>
          <cell r="L223">
            <v>68906.011392450033</v>
          </cell>
        </row>
        <row r="224">
          <cell r="A224" t="str">
            <v>הסעות ונסיעות</v>
          </cell>
          <cell r="B224">
            <v>893449.7</v>
          </cell>
          <cell r="C224">
            <v>0</v>
          </cell>
          <cell r="D224">
            <v>0</v>
          </cell>
          <cell r="E224">
            <v>0</v>
          </cell>
          <cell r="F224">
            <v>893449.7</v>
          </cell>
          <cell r="G224">
            <v>170590.42677304108</v>
          </cell>
          <cell r="H224">
            <v>0</v>
          </cell>
          <cell r="I224">
            <v>0</v>
          </cell>
          <cell r="J224">
            <v>0</v>
          </cell>
          <cell r="K224">
            <v>170590.42677304108</v>
          </cell>
          <cell r="L224">
            <v>898499.77781360748</v>
          </cell>
        </row>
        <row r="225">
          <cell r="A225" t="str">
            <v>תקשורת ועיבוד נתונים</v>
          </cell>
          <cell r="B225">
            <v>540265.92000000004</v>
          </cell>
          <cell r="C225">
            <v>493524.88</v>
          </cell>
          <cell r="D225">
            <v>622.81753271028049</v>
          </cell>
          <cell r="E225">
            <v>0</v>
          </cell>
          <cell r="F225">
            <v>1034413.6175327103</v>
          </cell>
          <cell r="G225">
            <v>103652.34873778517</v>
          </cell>
          <cell r="H225">
            <v>103727.51135822618</v>
          </cell>
          <cell r="I225">
            <v>0</v>
          </cell>
          <cell r="J225">
            <v>0</v>
          </cell>
          <cell r="K225">
            <v>207379.86009601137</v>
          </cell>
          <cell r="L225">
            <v>1092269.723125692</v>
          </cell>
        </row>
        <row r="226">
          <cell r="A226" t="str">
            <v>אחזקת משרד</v>
          </cell>
          <cell r="B226">
            <v>171978.48</v>
          </cell>
          <cell r="C226">
            <v>129658.75</v>
          </cell>
          <cell r="D226">
            <v>0</v>
          </cell>
          <cell r="E226">
            <v>0</v>
          </cell>
          <cell r="F226">
            <v>301637.23</v>
          </cell>
          <cell r="G226">
            <v>32592.966010052736</v>
          </cell>
          <cell r="H226">
            <v>23986.293063586272</v>
          </cell>
          <cell r="I226">
            <v>0</v>
          </cell>
          <cell r="J226">
            <v>0</v>
          </cell>
          <cell r="K226">
            <v>56579.259073639012</v>
          </cell>
          <cell r="L226">
            <v>298002.95754085667</v>
          </cell>
        </row>
        <row r="227">
          <cell r="A227" t="str">
            <v>יועצים</v>
          </cell>
          <cell r="B227">
            <v>721909.76000000001</v>
          </cell>
          <cell r="C227">
            <v>573192.89</v>
          </cell>
          <cell r="D227">
            <v>0</v>
          </cell>
          <cell r="E227">
            <v>0</v>
          </cell>
          <cell r="F227">
            <v>1295102.6499999999</v>
          </cell>
          <cell r="G227">
            <v>137931.20595651926</v>
          </cell>
          <cell r="H227">
            <v>108865.18034940407</v>
          </cell>
          <cell r="I227">
            <v>161433</v>
          </cell>
          <cell r="J227">
            <v>0</v>
          </cell>
          <cell r="K227">
            <v>408229.38630592334</v>
          </cell>
          <cell r="L227">
            <v>2150144.1776732984</v>
          </cell>
        </row>
        <row r="228">
          <cell r="A228" t="str">
            <v>אגרות ומנויים</v>
          </cell>
          <cell r="B228">
            <v>261028</v>
          </cell>
          <cell r="C228">
            <v>27306.400000000001</v>
          </cell>
          <cell r="D228">
            <v>2143.8271028037389</v>
          </cell>
          <cell r="E228">
            <v>0</v>
          </cell>
          <cell r="F228">
            <v>290478.22710280376</v>
          </cell>
          <cell r="G228">
            <v>48522.315626053671</v>
          </cell>
          <cell r="H228">
            <v>4088.2051792828684</v>
          </cell>
          <cell r="I228">
            <v>0</v>
          </cell>
          <cell r="J228">
            <v>0</v>
          </cell>
          <cell r="K228">
            <v>52610.520805336542</v>
          </cell>
          <cell r="L228">
            <v>277099.61308170756</v>
          </cell>
        </row>
        <row r="229">
          <cell r="A229" t="str">
            <v>דמי ניהול אינספייר</v>
          </cell>
          <cell r="B229">
            <v>229156.4</v>
          </cell>
          <cell r="C229">
            <v>0</v>
          </cell>
          <cell r="D229">
            <v>0</v>
          </cell>
          <cell r="E229">
            <v>0</v>
          </cell>
          <cell r="F229">
            <v>229156.4</v>
          </cell>
          <cell r="G229">
            <v>43130.087799545625</v>
          </cell>
          <cell r="H229">
            <v>0</v>
          </cell>
          <cell r="I229">
            <v>0</v>
          </cell>
          <cell r="J229">
            <v>0</v>
          </cell>
          <cell r="K229">
            <v>43130.087799545625</v>
          </cell>
          <cell r="L229">
            <v>227166.17244020684</v>
          </cell>
        </row>
        <row r="230">
          <cell r="A230" t="str">
            <v>הפרשה לתרומות</v>
          </cell>
          <cell r="B230">
            <v>17773.599999999999</v>
          </cell>
          <cell r="C230">
            <v>12170</v>
          </cell>
          <cell r="D230">
            <v>0</v>
          </cell>
          <cell r="E230">
            <v>0</v>
          </cell>
          <cell r="F230">
            <v>29943.599999999999</v>
          </cell>
          <cell r="G230">
            <v>3180.7632669322707</v>
          </cell>
          <cell r="H230">
            <v>2206.8047808764941</v>
          </cell>
          <cell r="I230">
            <v>0</v>
          </cell>
          <cell r="J230">
            <v>0</v>
          </cell>
          <cell r="K230">
            <v>5387.5680478087652</v>
          </cell>
          <cell r="L230">
            <v>28376.320907808768</v>
          </cell>
        </row>
        <row r="231">
          <cell r="A231" t="str">
            <v>ארוחות וכיבודים</v>
          </cell>
          <cell r="B231">
            <v>618089.87</v>
          </cell>
          <cell r="C231">
            <v>85445.17</v>
          </cell>
          <cell r="D231">
            <v>0</v>
          </cell>
          <cell r="E231">
            <v>0</v>
          </cell>
          <cell r="F231">
            <v>703535.04</v>
          </cell>
          <cell r="G231">
            <v>80790.367652107132</v>
          </cell>
          <cell r="H231">
            <v>19961.793210162381</v>
          </cell>
          <cell r="I231">
            <v>0</v>
          </cell>
          <cell r="J231">
            <v>0</v>
          </cell>
          <cell r="K231">
            <v>100752.16086226952</v>
          </cell>
          <cell r="L231">
            <v>530661.63126157364</v>
          </cell>
        </row>
        <row r="232">
          <cell r="A232" t="str">
            <v>פחת הנהלה</v>
          </cell>
          <cell r="B232">
            <v>569216</v>
          </cell>
          <cell r="C232">
            <v>480492</v>
          </cell>
          <cell r="D232">
            <v>0</v>
          </cell>
          <cell r="E232">
            <v>0</v>
          </cell>
          <cell r="F232">
            <v>1049708</v>
          </cell>
          <cell r="G232">
            <v>102198.24641682935</v>
          </cell>
          <cell r="H232">
            <v>90854.569412566183</v>
          </cell>
          <cell r="I232">
            <v>0</v>
          </cell>
          <cell r="J232">
            <v>0</v>
          </cell>
          <cell r="K232">
            <v>193052.81582939555</v>
          </cell>
          <cell r="L232">
            <v>1016809.1809734264</v>
          </cell>
        </row>
        <row r="233">
          <cell r="A233" t="str">
            <v>שונות הנהלה</v>
          </cell>
          <cell r="B233">
            <v>646618.85</v>
          </cell>
          <cell r="C233">
            <v>513657.85</v>
          </cell>
          <cell r="D233">
            <v>56688.827935938993</v>
          </cell>
          <cell r="E233">
            <v>0</v>
          </cell>
          <cell r="F233">
            <v>1216965.5279359391</v>
          </cell>
          <cell r="G233">
            <v>120708.44484575736</v>
          </cell>
          <cell r="H233">
            <v>100294.52950154187</v>
          </cell>
          <cell r="I233">
            <v>73118</v>
          </cell>
          <cell r="J233">
            <v>0</v>
          </cell>
          <cell r="K233">
            <v>294120.9743472992</v>
          </cell>
          <cell r="L233">
            <v>1549135.171887225</v>
          </cell>
        </row>
        <row r="234">
          <cell r="B234">
            <v>10346785.579999998</v>
          </cell>
          <cell r="C234">
            <v>5468921.3200000003</v>
          </cell>
          <cell r="D234">
            <v>60602.257442481052</v>
          </cell>
          <cell r="E234">
            <v>0</v>
          </cell>
          <cell r="F234">
            <v>15876309.157442478</v>
          </cell>
          <cell r="G234">
            <v>1943222.1919152732</v>
          </cell>
          <cell r="H234">
            <v>1068226.0240473179</v>
          </cell>
          <cell r="I234">
            <v>376669</v>
          </cell>
          <cell r="J234">
            <v>0</v>
          </cell>
          <cell r="K234">
            <v>3388117.2159625916</v>
          </cell>
          <cell r="L234">
            <v>17845213.376474973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A236" t="str">
            <v>הוצאות מימון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ריבית בנקים</v>
          </cell>
          <cell r="B237">
            <v>202482.45</v>
          </cell>
          <cell r="C237">
            <v>329097.46999999997</v>
          </cell>
          <cell r="D237">
            <v>0</v>
          </cell>
          <cell r="E237">
            <v>0</v>
          </cell>
          <cell r="F237">
            <v>531579.92000000004</v>
          </cell>
          <cell r="G237">
            <v>40525.67824178224</v>
          </cell>
          <cell r="H237">
            <v>165846.49033564754</v>
          </cell>
          <cell r="I237">
            <v>55206</v>
          </cell>
          <cell r="J237">
            <v>0</v>
          </cell>
          <cell r="K237">
            <v>261578.16857742978</v>
          </cell>
          <cell r="L237">
            <v>1377732.2138973228</v>
          </cell>
        </row>
        <row r="238">
          <cell r="A238" t="str">
            <v>עמלות בנקים</v>
          </cell>
          <cell r="B238">
            <v>388151.61</v>
          </cell>
          <cell r="C238">
            <v>635046.52</v>
          </cell>
          <cell r="D238">
            <v>0</v>
          </cell>
          <cell r="E238">
            <v>0</v>
          </cell>
          <cell r="F238">
            <v>1023198.13</v>
          </cell>
          <cell r="G238">
            <v>80974.695478697089</v>
          </cell>
          <cell r="H238">
            <v>120711.41674086489</v>
          </cell>
          <cell r="I238">
            <v>0</v>
          </cell>
          <cell r="J238">
            <v>0</v>
          </cell>
          <cell r="K238">
            <v>201686.112219562</v>
          </cell>
          <cell r="L238">
            <v>1062280.7530604331</v>
          </cell>
        </row>
        <row r="239">
          <cell r="A239" t="str">
            <v>ריבית ספקים</v>
          </cell>
          <cell r="B239">
            <v>152914.63</v>
          </cell>
          <cell r="C239">
            <v>437586.12</v>
          </cell>
          <cell r="D239">
            <v>0</v>
          </cell>
          <cell r="E239">
            <v>0</v>
          </cell>
          <cell r="F239">
            <v>590500.75</v>
          </cell>
          <cell r="G239">
            <v>30041.522232505431</v>
          </cell>
          <cell r="H239">
            <v>83327.285870207372</v>
          </cell>
          <cell r="I239">
            <v>0</v>
          </cell>
          <cell r="J239">
            <v>0</v>
          </cell>
          <cell r="K239">
            <v>113368.80810271281</v>
          </cell>
          <cell r="L239">
            <v>597113.51227698836</v>
          </cell>
        </row>
        <row r="240">
          <cell r="A240" t="str">
            <v>הלוואות ז"א</v>
          </cell>
          <cell r="B240">
            <v>2600188.54</v>
          </cell>
          <cell r="C240">
            <v>329904.78000000003</v>
          </cell>
          <cell r="D240">
            <v>0</v>
          </cell>
          <cell r="E240">
            <v>0</v>
          </cell>
          <cell r="F240">
            <v>2930093.32</v>
          </cell>
          <cell r="G240">
            <v>496637.165004279</v>
          </cell>
          <cell r="H240">
            <v>66399.329225220325</v>
          </cell>
          <cell r="I240">
            <v>0</v>
          </cell>
          <cell r="J240">
            <v>0</v>
          </cell>
          <cell r="K240">
            <v>563036.49422949937</v>
          </cell>
          <cell r="L240">
            <v>2965513.2151067732</v>
          </cell>
        </row>
        <row r="241">
          <cell r="A241" t="str">
            <v>הלואות ז"ק</v>
          </cell>
          <cell r="B241">
            <v>957302.43</v>
          </cell>
          <cell r="C241">
            <v>2212960.19</v>
          </cell>
          <cell r="D241">
            <v>0</v>
          </cell>
          <cell r="E241">
            <v>0</v>
          </cell>
          <cell r="F241">
            <v>3170262.62</v>
          </cell>
          <cell r="G241">
            <v>183266.06153562991</v>
          </cell>
          <cell r="H241">
            <v>314756.02227725496</v>
          </cell>
          <cell r="I241">
            <v>0</v>
          </cell>
          <cell r="J241">
            <v>0</v>
          </cell>
          <cell r="K241">
            <v>498022.08381288487</v>
          </cell>
          <cell r="L241">
            <v>2623082.3154424648</v>
          </cell>
        </row>
        <row r="242">
          <cell r="A242" t="str">
            <v>הפרשי שער</v>
          </cell>
          <cell r="B242">
            <v>-1663196.07</v>
          </cell>
          <cell r="C242">
            <v>-2212191.56</v>
          </cell>
          <cell r="D242">
            <v>0</v>
          </cell>
          <cell r="E242">
            <v>0</v>
          </cell>
          <cell r="F242">
            <v>-3875387.63</v>
          </cell>
          <cell r="G242">
            <v>0</v>
          </cell>
          <cell r="H242">
            <v>0</v>
          </cell>
          <cell r="I242">
            <v>-12003</v>
          </cell>
          <cell r="J242">
            <v>0</v>
          </cell>
          <cell r="K242">
            <v>-12003</v>
          </cell>
          <cell r="L242">
            <v>-63219.801000000007</v>
          </cell>
        </row>
        <row r="243">
          <cell r="A243" t="str">
            <v>עסקאות הגנה - מימון</v>
          </cell>
          <cell r="B243">
            <v>-1088244.8500000001</v>
          </cell>
          <cell r="C243">
            <v>-1421171.19</v>
          </cell>
          <cell r="D243">
            <v>0</v>
          </cell>
          <cell r="E243">
            <v>0</v>
          </cell>
          <cell r="F243">
            <v>-2509416.04</v>
          </cell>
          <cell r="G243">
            <v>-207433.51</v>
          </cell>
          <cell r="H243">
            <v>-271710.62748192414</v>
          </cell>
          <cell r="I243">
            <v>0</v>
          </cell>
          <cell r="J243">
            <v>0</v>
          </cell>
          <cell r="K243">
            <v>-479144.13748192415</v>
          </cell>
          <cell r="L243">
            <v>-2523652.1721172947</v>
          </cell>
        </row>
        <row r="244">
          <cell r="A244" t="str">
            <v>ריבית בין חברתית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A245" t="str">
            <v>כתבי אופציה - מימון</v>
          </cell>
          <cell r="B245">
            <v>-408504.74</v>
          </cell>
          <cell r="C245">
            <v>22015.200000000001</v>
          </cell>
          <cell r="D245">
            <v>0</v>
          </cell>
          <cell r="E245">
            <v>0</v>
          </cell>
          <cell r="F245">
            <v>-386489.54</v>
          </cell>
          <cell r="G245">
            <v>-74219.02</v>
          </cell>
          <cell r="H245">
            <v>4385.4980079681281</v>
          </cell>
          <cell r="I245">
            <v>0</v>
          </cell>
          <cell r="J245">
            <v>0</v>
          </cell>
          <cell r="K245">
            <v>-69833.521992031878</v>
          </cell>
          <cell r="L245">
            <v>-367813.1603320319</v>
          </cell>
        </row>
        <row r="246">
          <cell r="A246" t="str">
            <v>הפרשי תיאום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18328.35567642159</v>
          </cell>
          <cell r="H246">
            <v>198979.50310907589</v>
          </cell>
          <cell r="I246">
            <v>0</v>
          </cell>
          <cell r="J246">
            <v>0</v>
          </cell>
          <cell r="K246">
            <v>217307.85878549749</v>
          </cell>
          <cell r="L246">
            <v>1144560.4922232153</v>
          </cell>
        </row>
        <row r="247">
          <cell r="B247">
            <v>1141094</v>
          </cell>
          <cell r="C247">
            <v>333247.53000000003</v>
          </cell>
          <cell r="D247">
            <v>0</v>
          </cell>
          <cell r="E247">
            <v>0</v>
          </cell>
          <cell r="F247">
            <v>1474341.53</v>
          </cell>
          <cell r="G247">
            <v>568120.94816931512</v>
          </cell>
          <cell r="H247">
            <v>682694.91808431491</v>
          </cell>
          <cell r="I247">
            <v>43203</v>
          </cell>
          <cell r="J247">
            <v>0</v>
          </cell>
          <cell r="K247">
            <v>1294018.8662536303</v>
          </cell>
          <cell r="L247">
            <v>6815597.3685578713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הכנסות אחרות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A250" t="str">
            <v xml:space="preserve">רווח הון </v>
          </cell>
          <cell r="B250">
            <v>-3023554.93</v>
          </cell>
          <cell r="C250">
            <v>-42512</v>
          </cell>
          <cell r="D250">
            <v>0</v>
          </cell>
          <cell r="E250">
            <v>0</v>
          </cell>
          <cell r="F250">
            <v>-3066066.93</v>
          </cell>
          <cell r="G250">
            <v>-528811</v>
          </cell>
          <cell r="H250">
            <v>-7569</v>
          </cell>
          <cell r="I250">
            <v>0</v>
          </cell>
          <cell r="J250">
            <v>528811</v>
          </cell>
          <cell r="K250">
            <v>-7569</v>
          </cell>
          <cell r="L250">
            <v>-39865.923000000003</v>
          </cell>
        </row>
        <row r="251">
          <cell r="A251" t="str">
            <v>ה.אחרות</v>
          </cell>
          <cell r="B251">
            <v>223747.11</v>
          </cell>
          <cell r="C251">
            <v>0</v>
          </cell>
          <cell r="D251">
            <v>0</v>
          </cell>
          <cell r="E251">
            <v>0</v>
          </cell>
          <cell r="F251">
            <v>223747.11</v>
          </cell>
          <cell r="G251">
            <v>41680.096703059658</v>
          </cell>
          <cell r="H251">
            <v>0</v>
          </cell>
          <cell r="I251">
            <v>0</v>
          </cell>
          <cell r="J251">
            <v>0</v>
          </cell>
          <cell r="K251">
            <v>41680.096703059658</v>
          </cell>
          <cell r="L251">
            <v>219529.06933501523</v>
          </cell>
        </row>
        <row r="252">
          <cell r="A252" t="str">
            <v>שנים קודמות</v>
          </cell>
          <cell r="B252">
            <v>-404480</v>
          </cell>
          <cell r="C252">
            <v>0</v>
          </cell>
          <cell r="D252">
            <v>0</v>
          </cell>
          <cell r="E252">
            <v>0</v>
          </cell>
          <cell r="F252">
            <v>-404480</v>
          </cell>
          <cell r="G252">
            <v>-77004.207360024375</v>
          </cell>
          <cell r="H252">
            <v>0</v>
          </cell>
          <cell r="I252">
            <v>0</v>
          </cell>
          <cell r="J252">
            <v>0</v>
          </cell>
          <cell r="K252">
            <v>-77004.207360024375</v>
          </cell>
          <cell r="L252">
            <v>-405581.16016524838</v>
          </cell>
        </row>
        <row r="253">
          <cell r="B253">
            <v>-3204287.82</v>
          </cell>
          <cell r="C253">
            <v>-42512</v>
          </cell>
          <cell r="D253">
            <v>0</v>
          </cell>
          <cell r="E253">
            <v>0</v>
          </cell>
          <cell r="F253">
            <v>-3246799.82</v>
          </cell>
          <cell r="G253">
            <v>-564135.11065696471</v>
          </cell>
          <cell r="H253">
            <v>-7569</v>
          </cell>
          <cell r="I253">
            <v>0</v>
          </cell>
          <cell r="J253">
            <v>0</v>
          </cell>
          <cell r="K253">
            <v>-42893.110656964716</v>
          </cell>
          <cell r="L253">
            <v>-225918.01383023316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A255" t="str">
            <v>מיסים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A256" t="str">
            <v>הוצאות מס</v>
          </cell>
          <cell r="B256">
            <v>-1805046.1277999999</v>
          </cell>
          <cell r="C256">
            <v>0</v>
          </cell>
          <cell r="D256">
            <v>0</v>
          </cell>
          <cell r="E256">
            <v>0</v>
          </cell>
          <cell r="F256">
            <v>-1805046.1277999999</v>
          </cell>
          <cell r="G256">
            <v>-323525.07</v>
          </cell>
          <cell r="H256">
            <v>0</v>
          </cell>
          <cell r="I256">
            <v>0</v>
          </cell>
          <cell r="J256">
            <v>0</v>
          </cell>
          <cell r="K256">
            <v>-323525.07</v>
          </cell>
          <cell r="L256">
            <v>-1704006.5436900002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B258">
            <v>-1805046.1277999999</v>
          </cell>
          <cell r="C258">
            <v>0</v>
          </cell>
          <cell r="D258">
            <v>0</v>
          </cell>
          <cell r="E258">
            <v>0</v>
          </cell>
          <cell r="F258">
            <v>-1805046.1277999999</v>
          </cell>
          <cell r="G258">
            <v>-323525.07</v>
          </cell>
          <cell r="H258">
            <v>0</v>
          </cell>
          <cell r="I258">
            <v>0</v>
          </cell>
          <cell r="J258">
            <v>0</v>
          </cell>
          <cell r="K258">
            <v>-323525.07</v>
          </cell>
          <cell r="L258">
            <v>-1704006.5436900002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 t="str">
            <v>רווחי אקויטי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A261" t="str">
            <v>רווחי אקויטי אורטל</v>
          </cell>
          <cell r="B261">
            <v>2388906.17</v>
          </cell>
          <cell r="C261">
            <v>0</v>
          </cell>
          <cell r="D261">
            <v>0</v>
          </cell>
          <cell r="E261">
            <v>0</v>
          </cell>
          <cell r="F261">
            <v>2388906.17</v>
          </cell>
          <cell r="G261">
            <v>809752.40831204574</v>
          </cell>
          <cell r="H261">
            <v>0</v>
          </cell>
          <cell r="I261">
            <v>0</v>
          </cell>
          <cell r="J261">
            <v>-809752.40831204574</v>
          </cell>
          <cell r="K261">
            <v>0</v>
          </cell>
          <cell r="L261">
            <v>0</v>
          </cell>
        </row>
        <row r="262">
          <cell r="A262" t="str">
            <v>רווחי אקויטי טורקיה</v>
          </cell>
          <cell r="B262">
            <v>2855380</v>
          </cell>
          <cell r="C262">
            <v>0</v>
          </cell>
          <cell r="D262">
            <v>0</v>
          </cell>
          <cell r="E262">
            <v>-2855380</v>
          </cell>
          <cell r="F262">
            <v>0</v>
          </cell>
          <cell r="G262">
            <v>603106.26273975009</v>
          </cell>
          <cell r="H262">
            <v>0</v>
          </cell>
          <cell r="I262">
            <v>0</v>
          </cell>
          <cell r="J262">
            <v>-603106.26273975009</v>
          </cell>
          <cell r="K262">
            <v>0</v>
          </cell>
          <cell r="L262">
            <v>0</v>
          </cell>
        </row>
        <row r="263">
          <cell r="B263">
            <v>5244286.17</v>
          </cell>
          <cell r="C263">
            <v>0</v>
          </cell>
          <cell r="D263">
            <v>0</v>
          </cell>
          <cell r="E263">
            <v>0</v>
          </cell>
          <cell r="F263">
            <v>2388906.17</v>
          </cell>
          <cell r="G263">
            <v>1412858.6710517958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B265">
            <v>18544991.361397784</v>
          </cell>
          <cell r="C265">
            <v>-585990.84049353097</v>
          </cell>
          <cell r="D265">
            <v>60602.257442481052</v>
          </cell>
          <cell r="E265">
            <v>0</v>
          </cell>
          <cell r="F265">
            <v>15164222.778346729</v>
          </cell>
          <cell r="G265">
            <v>4177163.3941802136</v>
          </cell>
          <cell r="H265">
            <v>591366.69022533926</v>
          </cell>
          <cell r="I265">
            <v>603106</v>
          </cell>
          <cell r="J265">
            <v>0</v>
          </cell>
          <cell r="K265">
            <v>4701259.641446203</v>
          </cell>
          <cell r="L265">
            <v>24761534.531497285</v>
          </cell>
        </row>
        <row r="266">
          <cell r="B266">
            <v>0</v>
          </cell>
          <cell r="C266">
            <v>0</v>
          </cell>
          <cell r="H266">
            <v>0</v>
          </cell>
        </row>
        <row r="268">
          <cell r="F268">
            <v>12775316.608346729</v>
          </cell>
          <cell r="K268">
            <v>4701259.641446203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Params"/>
      <sheetName val="Hours"/>
      <sheetName val="Billable"/>
      <sheetName val="Cost"/>
      <sheetName val="ManDays"/>
      <sheetName val="Required"/>
      <sheetName val="RawData"/>
      <sheetName val="Historical IS"/>
    </sheetNames>
    <sheetDataSet>
      <sheetData sheetId="0" refreshError="1"/>
      <sheetData sheetId="1" refreshError="1"/>
      <sheetData sheetId="2" refreshError="1">
        <row r="1">
          <cell r="B1" t="str">
            <v>Labor report for Aug 1998</v>
          </cell>
        </row>
        <row r="3">
          <cell r="B3" t="str">
            <v xml:space="preserve"> Report Run Sep 6 1998 19:16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Setup"/>
      <sheetName val="Quarterly Supplementary info"/>
      <sheetName val="Year End Supplementary Info"/>
      <sheetName val="Historical IS"/>
    </sheetNames>
    <sheetDataSet>
      <sheetData sheetId="0" refreshError="1">
        <row r="5">
          <cell r="A5" t="str">
            <v>Co. No.</v>
          </cell>
          <cell r="B5" t="str">
            <v>Company Name:</v>
          </cell>
        </row>
        <row r="6">
          <cell r="A6">
            <v>1</v>
          </cell>
          <cell r="B6" t="str">
            <v>Aladdin Germany and The German Group</v>
          </cell>
        </row>
        <row r="7">
          <cell r="A7">
            <v>2</v>
          </cell>
          <cell r="B7" t="str">
            <v>Aladdin Japan Co., Ltd</v>
          </cell>
        </row>
        <row r="8">
          <cell r="A8">
            <v>3</v>
          </cell>
          <cell r="B8" t="str">
            <v>Aladdin Knowledge Systems (UK) Ltd</v>
          </cell>
        </row>
        <row r="9">
          <cell r="A9">
            <v>4</v>
          </cell>
          <cell r="B9" t="str">
            <v>Aladdin Knowledge Systems, Inc.</v>
          </cell>
        </row>
        <row r="10">
          <cell r="A10">
            <v>5</v>
          </cell>
          <cell r="B10" t="str">
            <v>Aladdin Holland</v>
          </cell>
        </row>
        <row r="11">
          <cell r="A11">
            <v>6</v>
          </cell>
          <cell r="B11" t="str">
            <v>Athena Smartcard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Pivot"/>
      <sheetName val="SimplePivot"/>
      <sheetName val="Pivot"/>
      <sheetName val="SOW"/>
      <sheetName val="AVG Salary"/>
      <sheetName val="BudgetCenter"/>
      <sheetName val="Projects"/>
      <sheetName val="DepartmentList"/>
      <sheetName val="Nominal"/>
      <sheetName val="DepartmentEmployees"/>
      <sheetName val="Driver"/>
      <sheetName val="Company"/>
      <sheetName val="SOW_Ag-Bi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>
        <row r="2">
          <cell r="A2" t="str">
            <v>Ag-Bio BD</v>
          </cell>
        </row>
        <row r="3">
          <cell r="A3" t="str">
            <v>Ag-Bio Development</v>
          </cell>
        </row>
        <row r="4">
          <cell r="A4" t="str">
            <v>Ag-Bio Exec. MGMT</v>
          </cell>
        </row>
        <row r="5">
          <cell r="A5" t="str">
            <v>Ag-Bio PM</v>
          </cell>
        </row>
        <row r="6">
          <cell r="A6" t="str">
            <v>Ag-Bio RD MNG</v>
          </cell>
        </row>
        <row r="7">
          <cell r="A7" t="str">
            <v>Ag-Bio Research</v>
          </cell>
        </row>
        <row r="8">
          <cell r="A8" t="str">
            <v>Ag-Bio Systems</v>
          </cell>
        </row>
        <row r="9">
          <cell r="A9" t="str">
            <v>Ag-Seed</v>
          </cell>
        </row>
        <row r="10">
          <cell r="A10" t="str">
            <v>Ag-Seed BD</v>
          </cell>
        </row>
        <row r="11">
          <cell r="A11" t="str">
            <v>Ag-Seed Exec. MGMT</v>
          </cell>
        </row>
        <row r="12">
          <cell r="A12" t="str">
            <v>Ag-Seed PM</v>
          </cell>
        </row>
        <row r="13">
          <cell r="A13" t="str">
            <v>Algorithm</v>
          </cell>
        </row>
        <row r="14">
          <cell r="A14" t="str">
            <v>Bioinformatics</v>
          </cell>
        </row>
        <row r="15">
          <cell r="A15" t="str">
            <v>Biomica BD</v>
          </cell>
        </row>
        <row r="16">
          <cell r="A16" t="str">
            <v>Biomica CSO</v>
          </cell>
        </row>
        <row r="17">
          <cell r="A17" t="str">
            <v>Biomica Exec. MGMT</v>
          </cell>
        </row>
        <row r="18">
          <cell r="A18" t="str">
            <v>Biomica Lab</v>
          </cell>
        </row>
        <row r="19">
          <cell r="A19" t="str">
            <v>Biomica RD</v>
          </cell>
        </row>
        <row r="20">
          <cell r="A20" t="str">
            <v>CPB-A Exec. MGMT</v>
          </cell>
        </row>
        <row r="21">
          <cell r="A21" t="str">
            <v>CPB-M Exec. MGMT</v>
          </cell>
        </row>
        <row r="22">
          <cell r="A22" t="str">
            <v>Cannabis BD</v>
          </cell>
        </row>
        <row r="23">
          <cell r="A23" t="str">
            <v>Cannabis RD</v>
          </cell>
        </row>
        <row r="24">
          <cell r="A24" t="str">
            <v>Chemistry Lab</v>
          </cell>
        </row>
        <row r="25">
          <cell r="A25" t="str">
            <v>Corporate BD</v>
          </cell>
        </row>
        <row r="26">
          <cell r="A26" t="str">
            <v>Corporate Exec. MGMT</v>
          </cell>
        </row>
        <row r="27">
          <cell r="A27" t="str">
            <v>Data Generation</v>
          </cell>
        </row>
        <row r="28">
          <cell r="A28" t="str">
            <v>DevOps</v>
          </cell>
        </row>
        <row r="29">
          <cell r="A29" t="str">
            <v>Evofuel BD</v>
          </cell>
        </row>
        <row r="30">
          <cell r="A30" t="str">
            <v>Evofuel RD</v>
          </cell>
        </row>
        <row r="31">
          <cell r="A31" t="str">
            <v>Evogene CSO</v>
          </cell>
        </row>
        <row r="32">
          <cell r="A32" t="str">
            <v>Finance</v>
          </cell>
        </row>
        <row r="33">
          <cell r="A33" t="str">
            <v>HR</v>
          </cell>
        </row>
        <row r="34">
          <cell r="A34" t="str">
            <v>IP</v>
          </cell>
        </row>
        <row r="35">
          <cell r="A35" t="str">
            <v>IR\PR</v>
          </cell>
        </row>
        <row r="36">
          <cell r="A36" t="str">
            <v>IT</v>
          </cell>
        </row>
        <row r="37">
          <cell r="A37" t="str">
            <v>Legal</v>
          </cell>
        </row>
        <row r="38">
          <cell r="A38" t="str">
            <v>Microbiology Lab</v>
          </cell>
        </row>
        <row r="39">
          <cell r="A39" t="str">
            <v>Molecular Lab</v>
          </cell>
        </row>
        <row r="40">
          <cell r="A40" t="str">
            <v>Operations</v>
          </cell>
        </row>
        <row r="41">
          <cell r="A41" t="str">
            <v>PLM</v>
          </cell>
        </row>
        <row r="42">
          <cell r="A42" t="str">
            <v xml:space="preserve">Phytopathology Lab </v>
          </cell>
        </row>
        <row r="43">
          <cell r="A43" t="str">
            <v>Plant Growth</v>
          </cell>
        </row>
        <row r="44">
          <cell r="A44" t="str">
            <v>Platform Directors</v>
          </cell>
        </row>
        <row r="45">
          <cell r="A45" t="str">
            <v>Platform Directors USA</v>
          </cell>
        </row>
        <row r="46">
          <cell r="A46" t="str">
            <v>Product Management</v>
          </cell>
        </row>
        <row r="47">
          <cell r="A47" t="str">
            <v>Project Management</v>
          </cell>
        </row>
        <row r="48">
          <cell r="A48" t="str">
            <v>Purchasing</v>
          </cell>
        </row>
        <row r="49">
          <cell r="A49" t="str">
            <v>QA</v>
          </cell>
        </row>
        <row r="50">
          <cell r="A50" t="str">
            <v>Software Development</v>
          </cell>
        </row>
        <row r="51">
          <cell r="A51" t="str">
            <v>Tissue Culture</v>
          </cell>
        </row>
        <row r="52">
          <cell r="A52" t="str">
            <v>USA Site</v>
          </cell>
        </row>
        <row r="53">
          <cell r="A53" t="str">
            <v>USA Site Hourly</v>
          </cell>
        </row>
        <row r="54">
          <cell r="A54" t="str">
            <v>agPlenus BD</v>
          </cell>
        </row>
        <row r="55">
          <cell r="A55" t="str">
            <v>agPlenus Exec. MGMT</v>
          </cell>
        </row>
        <row r="56">
          <cell r="A56" t="str">
            <v>agPlenus PM</v>
          </cell>
        </row>
        <row r="57">
          <cell r="A57" t="str">
            <v>agPlenus R&amp;D</v>
          </cell>
        </row>
      </sheetData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P&amp;L"/>
      <sheetName val="CF"/>
      <sheetName val="NotesBS"/>
      <sheetName val="NotesP&amp;L"/>
      <sheetName val="SAP"/>
      <sheetName val="AE"/>
      <sheetName val="Index"/>
    </sheetNames>
    <sheetDataSet>
      <sheetData sheetId="0">
        <row r="17">
          <cell r="J17">
            <v>38411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בוחן 31.3.02"/>
      <sheetName val="מאזן בוחן תנועות 30.6.02"/>
      <sheetName val="מאזן בוחן תנועות 30.9.02"/>
      <sheetName val="מאזן בוחן מצטבר 30.9.02 "/>
      <sheetName val="הוצאות להעמסה רבעון 3"/>
      <sheetName val="מיון הוצאות הנהלה רבעון 3"/>
      <sheetName val="מיון הוצאות הנהלה מצטבר עד 9.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0">
          <cell r="A10" t="str">
            <v>כרטיס</v>
          </cell>
          <cell r="B10" t="str">
            <v>קבוצה</v>
          </cell>
          <cell r="C10" t="str">
            <v>שם</v>
          </cell>
          <cell r="D10" t="str">
            <v>חובה</v>
          </cell>
          <cell r="E10" t="str">
            <v xml:space="preserve"> ממוצע לחודש</v>
          </cell>
          <cell r="F10" t="str">
            <v>מיון</v>
          </cell>
          <cell r="G10" t="str">
            <v>הנהלה</v>
          </cell>
          <cell r="H10" t="str">
            <v>פיתוח</v>
          </cell>
          <cell r="I10" t="str">
            <v>יועצים</v>
          </cell>
          <cell r="J10" t="str">
            <v>פרוייקטים</v>
          </cell>
          <cell r="K10" t="str">
            <v>מכירות</v>
          </cell>
          <cell r="L10" t="str">
            <v>סה"כ</v>
          </cell>
        </row>
        <row r="11">
          <cell r="A11">
            <v>14013</v>
          </cell>
          <cell r="B11">
            <v>840</v>
          </cell>
          <cell r="C11" t="str">
            <v>הוצ אחזקת ציוד</v>
          </cell>
          <cell r="D11" t="e">
            <v>#REF!</v>
          </cell>
          <cell r="E11">
            <v>2457.69</v>
          </cell>
          <cell r="F11">
            <v>1</v>
          </cell>
          <cell r="G11">
            <v>236.31634615384615</v>
          </cell>
          <cell r="H11">
            <v>519.89596153846151</v>
          </cell>
          <cell r="I11">
            <v>1323.3715384615384</v>
          </cell>
          <cell r="J11">
            <v>236.31634615384615</v>
          </cell>
          <cell r="K11">
            <v>141.7898076923077</v>
          </cell>
          <cell r="L11">
            <v>2457.6899999999996</v>
          </cell>
        </row>
        <row r="12">
          <cell r="A12">
            <v>14016</v>
          </cell>
          <cell r="B12">
            <v>840</v>
          </cell>
          <cell r="C12" t="str">
            <v>הוצ אגרות רשיונות ודמי חבר</v>
          </cell>
          <cell r="D12" t="e">
            <v>#REF!</v>
          </cell>
          <cell r="E12">
            <v>2638.9</v>
          </cell>
          <cell r="F12">
            <v>1</v>
          </cell>
          <cell r="G12">
            <v>253.74038461538461</v>
          </cell>
          <cell r="H12">
            <v>558.22884615384612</v>
          </cell>
          <cell r="I12">
            <v>1420.9461538461537</v>
          </cell>
          <cell r="J12">
            <v>253.74038461538461</v>
          </cell>
          <cell r="K12">
            <v>152.24423076923077</v>
          </cell>
          <cell r="L12">
            <v>2638.9</v>
          </cell>
        </row>
        <row r="13">
          <cell r="A13">
            <v>14024</v>
          </cell>
          <cell r="B13">
            <v>850</v>
          </cell>
          <cell r="C13" t="str">
            <v>הוצ גיבוש עובדים</v>
          </cell>
          <cell r="D13" t="e">
            <v>#REF!</v>
          </cell>
          <cell r="E13">
            <v>14733.38</v>
          </cell>
          <cell r="F13">
            <v>1</v>
          </cell>
          <cell r="G13">
            <v>1416.6711538461539</v>
          </cell>
          <cell r="H13">
            <v>3116.6765384615383</v>
          </cell>
          <cell r="I13">
            <v>7933.3584615384616</v>
          </cell>
          <cell r="J13">
            <v>1416.6711538461539</v>
          </cell>
          <cell r="K13">
            <v>850.00269230769231</v>
          </cell>
          <cell r="L13">
            <v>14733.38</v>
          </cell>
        </row>
        <row r="14">
          <cell r="A14">
            <v>14027</v>
          </cell>
          <cell r="B14">
            <v>840</v>
          </cell>
          <cell r="C14" t="str">
            <v>הוצ הפחתת הוצ' יסוד חברה</v>
          </cell>
          <cell r="D14" t="e">
            <v>#REF!</v>
          </cell>
          <cell r="E14">
            <v>896</v>
          </cell>
          <cell r="F14">
            <v>1</v>
          </cell>
          <cell r="G14">
            <v>86.153846153846146</v>
          </cell>
          <cell r="H14">
            <v>189.53846153846152</v>
          </cell>
          <cell r="I14">
            <v>482.46153846153845</v>
          </cell>
          <cell r="J14">
            <v>86.153846153846146</v>
          </cell>
          <cell r="K14">
            <v>51.692307692307693</v>
          </cell>
          <cell r="L14">
            <v>896.00000000000011</v>
          </cell>
        </row>
        <row r="15">
          <cell r="A15">
            <v>14041</v>
          </cell>
          <cell r="B15">
            <v>840</v>
          </cell>
          <cell r="C15" t="str">
            <v>הוצ אינטרנט</v>
          </cell>
          <cell r="D15" t="e">
            <v>#REF!</v>
          </cell>
          <cell r="E15">
            <v>22071.78</v>
          </cell>
          <cell r="F15">
            <v>1</v>
          </cell>
          <cell r="G15">
            <v>2122.2865384615384</v>
          </cell>
          <cell r="H15">
            <v>4669.0303846153847</v>
          </cell>
          <cell r="I15">
            <v>11884.804615384615</v>
          </cell>
          <cell r="J15">
            <v>2122.2865384615384</v>
          </cell>
          <cell r="K15">
            <v>1273.3719230769229</v>
          </cell>
          <cell r="L15">
            <v>22071.780000000002</v>
          </cell>
        </row>
        <row r="16">
          <cell r="A16">
            <v>14061</v>
          </cell>
          <cell r="B16">
            <v>840</v>
          </cell>
          <cell r="C16" t="str">
            <v>הוצ דפוס ופרסום</v>
          </cell>
          <cell r="D16" t="e">
            <v>#REF!</v>
          </cell>
          <cell r="E16">
            <v>6159.58</v>
          </cell>
          <cell r="F16">
            <v>1</v>
          </cell>
          <cell r="G16">
            <v>592.26730769230767</v>
          </cell>
          <cell r="H16">
            <v>1302.988076923077</v>
          </cell>
          <cell r="I16">
            <v>3316.6969230769232</v>
          </cell>
          <cell r="J16">
            <v>592.26730769230767</v>
          </cell>
          <cell r="K16">
            <v>355.36038461538465</v>
          </cell>
          <cell r="L16">
            <v>6159.58</v>
          </cell>
        </row>
        <row r="17">
          <cell r="A17">
            <v>14072</v>
          </cell>
          <cell r="B17">
            <v>850</v>
          </cell>
          <cell r="C17" t="str">
            <v>הוצ מתנות</v>
          </cell>
          <cell r="D17" t="e">
            <v>#REF!</v>
          </cell>
          <cell r="E17">
            <v>391.02</v>
          </cell>
          <cell r="F17">
            <v>1</v>
          </cell>
          <cell r="G17">
            <v>37.598076923076917</v>
          </cell>
          <cell r="H17">
            <v>82.715769230769226</v>
          </cell>
          <cell r="I17">
            <v>210.54923076923075</v>
          </cell>
          <cell r="J17">
            <v>37.598076923076917</v>
          </cell>
          <cell r="K17">
            <v>22.558846153846151</v>
          </cell>
          <cell r="L17">
            <v>391.02</v>
          </cell>
        </row>
        <row r="18">
          <cell r="A18">
            <v>14081</v>
          </cell>
          <cell r="B18">
            <v>840</v>
          </cell>
          <cell r="C18" t="str">
            <v>הוצ הנה"ח</v>
          </cell>
          <cell r="D18" t="e">
            <v>#REF!</v>
          </cell>
          <cell r="E18">
            <v>106542.21</v>
          </cell>
          <cell r="F18">
            <v>1</v>
          </cell>
          <cell r="G18">
            <v>10244.443269230769</v>
          </cell>
          <cell r="H18">
            <v>22537.775192307694</v>
          </cell>
          <cell r="I18">
            <v>57368.882307692307</v>
          </cell>
          <cell r="J18">
            <v>10244.443269230769</v>
          </cell>
          <cell r="K18">
            <v>6146.6659615384615</v>
          </cell>
          <cell r="L18">
            <v>106542.21</v>
          </cell>
        </row>
        <row r="19">
          <cell r="A19">
            <v>14091</v>
          </cell>
          <cell r="B19">
            <v>850</v>
          </cell>
          <cell r="C19" t="str">
            <v>הוצ ארוחות עובדים</v>
          </cell>
          <cell r="D19" t="e">
            <v>#REF!</v>
          </cell>
          <cell r="E19">
            <v>-76.13</v>
          </cell>
          <cell r="F19">
            <v>1</v>
          </cell>
          <cell r="G19">
            <v>-7.3201923076923068</v>
          </cell>
          <cell r="H19">
            <v>-16.104423076923077</v>
          </cell>
          <cell r="I19">
            <v>-40.99307692307692</v>
          </cell>
          <cell r="J19">
            <v>-7.3201923076923068</v>
          </cell>
          <cell r="K19">
            <v>-4.3921153846153844</v>
          </cell>
          <cell r="L19">
            <v>-76.13</v>
          </cell>
        </row>
        <row r="20">
          <cell r="A20">
            <v>14097</v>
          </cell>
          <cell r="B20">
            <v>840</v>
          </cell>
          <cell r="C20" t="str">
            <v>הוצ אירועים וכנסים</v>
          </cell>
          <cell r="D20" t="e">
            <v>#REF!</v>
          </cell>
          <cell r="E20">
            <v>1904.3</v>
          </cell>
          <cell r="F20">
            <v>1</v>
          </cell>
          <cell r="G20">
            <v>183.10576923076923</v>
          </cell>
          <cell r="H20">
            <v>402.8326923076923</v>
          </cell>
          <cell r="I20">
            <v>1025.3923076923077</v>
          </cell>
          <cell r="J20">
            <v>183.10576923076923</v>
          </cell>
          <cell r="K20">
            <v>109.86346153846154</v>
          </cell>
          <cell r="L20">
            <v>1904.3</v>
          </cell>
        </row>
        <row r="21">
          <cell r="A21">
            <v>15001</v>
          </cell>
          <cell r="B21">
            <v>850</v>
          </cell>
          <cell r="C21" t="str">
            <v>הוצ חניה</v>
          </cell>
          <cell r="D21" t="e">
            <v>#REF!</v>
          </cell>
          <cell r="E21">
            <v>2739.24</v>
          </cell>
          <cell r="F21">
            <v>1</v>
          </cell>
          <cell r="G21">
            <v>263.38846153846151</v>
          </cell>
          <cell r="H21">
            <v>579.45461538461529</v>
          </cell>
          <cell r="I21">
            <v>1474.9753846153844</v>
          </cell>
          <cell r="J21">
            <v>263.38846153846151</v>
          </cell>
          <cell r="K21">
            <v>158.03307692307692</v>
          </cell>
          <cell r="L21">
            <v>2739.2399999999993</v>
          </cell>
        </row>
        <row r="22">
          <cell r="A22">
            <v>14011</v>
          </cell>
          <cell r="B22">
            <v>840</v>
          </cell>
          <cell r="C22" t="str">
            <v>הוצ אחזקת מקום</v>
          </cell>
          <cell r="D22" t="e">
            <v>#REF!</v>
          </cell>
          <cell r="E22">
            <v>43936.65</v>
          </cell>
          <cell r="F22">
            <v>2</v>
          </cell>
          <cell r="G22">
            <v>8136.4166666666661</v>
          </cell>
          <cell r="H22">
            <v>16272.833333333332</v>
          </cell>
          <cell r="I22">
            <v>4881.8500000000004</v>
          </cell>
          <cell r="J22">
            <v>8136.4166666666661</v>
          </cell>
          <cell r="K22">
            <v>6509.1333333333332</v>
          </cell>
          <cell r="L22">
            <v>43936.649999999994</v>
          </cell>
        </row>
        <row r="23">
          <cell r="A23">
            <v>14012</v>
          </cell>
          <cell r="B23">
            <v>840</v>
          </cell>
          <cell r="C23" t="str">
            <v>הוצ שירות תחזוקה</v>
          </cell>
          <cell r="D23" t="e">
            <v>#REF!</v>
          </cell>
          <cell r="E23">
            <v>3132.27</v>
          </cell>
          <cell r="F23">
            <v>2</v>
          </cell>
          <cell r="G23">
            <v>580.05000000000007</v>
          </cell>
          <cell r="H23">
            <v>1160.1000000000001</v>
          </cell>
          <cell r="I23">
            <v>348.03000000000003</v>
          </cell>
          <cell r="J23">
            <v>580.05000000000007</v>
          </cell>
          <cell r="K23">
            <v>464.04</v>
          </cell>
          <cell r="L23">
            <v>3132.2700000000004</v>
          </cell>
        </row>
        <row r="24">
          <cell r="A24">
            <v>14014</v>
          </cell>
          <cell r="B24">
            <v>840</v>
          </cell>
          <cell r="C24" t="str">
            <v>הוצ בטוח עסק</v>
          </cell>
          <cell r="D24" t="e">
            <v>#REF!</v>
          </cell>
          <cell r="E24">
            <v>32447.25</v>
          </cell>
          <cell r="F24">
            <v>2</v>
          </cell>
          <cell r="G24">
            <v>6008.75</v>
          </cell>
          <cell r="H24">
            <v>12017.5</v>
          </cell>
          <cell r="I24">
            <v>3605.25</v>
          </cell>
          <cell r="J24">
            <v>6008.75</v>
          </cell>
          <cell r="K24">
            <v>4807</v>
          </cell>
          <cell r="L24">
            <v>32447.25</v>
          </cell>
        </row>
        <row r="25">
          <cell r="A25">
            <v>14015</v>
          </cell>
          <cell r="B25">
            <v>840</v>
          </cell>
          <cell r="C25" t="str">
            <v>הוצ בטוח ציוד+אש+חבות+צד ג'</v>
          </cell>
          <cell r="D25" t="e">
            <v>#REF!</v>
          </cell>
          <cell r="E25">
            <v>21544.57</v>
          </cell>
          <cell r="F25">
            <v>2</v>
          </cell>
          <cell r="G25">
            <v>3989.7351851851854</v>
          </cell>
          <cell r="H25">
            <v>7979.4703703703708</v>
          </cell>
          <cell r="I25">
            <v>2393.8411111111109</v>
          </cell>
          <cell r="J25">
            <v>3989.7351851851854</v>
          </cell>
          <cell r="K25">
            <v>3191.7881481481481</v>
          </cell>
          <cell r="L25">
            <v>21544.570000000003</v>
          </cell>
        </row>
        <row r="26">
          <cell r="A26">
            <v>14019</v>
          </cell>
          <cell r="B26">
            <v>840</v>
          </cell>
          <cell r="C26" t="str">
            <v>הוצ פחת מחשבים ותוכנה</v>
          </cell>
          <cell r="D26" t="e">
            <v>#REF!</v>
          </cell>
          <cell r="E26">
            <v>65807</v>
          </cell>
          <cell r="F26">
            <v>2</v>
          </cell>
          <cell r="G26">
            <v>12186.48148148148</v>
          </cell>
          <cell r="H26">
            <v>24372.96296296296</v>
          </cell>
          <cell r="I26">
            <v>7311.8888888888887</v>
          </cell>
          <cell r="J26">
            <v>12186.48148148148</v>
          </cell>
          <cell r="K26">
            <v>9749.1851851851843</v>
          </cell>
          <cell r="L26">
            <v>65807</v>
          </cell>
        </row>
        <row r="27">
          <cell r="A27">
            <v>14021</v>
          </cell>
          <cell r="B27">
            <v>840</v>
          </cell>
          <cell r="C27" t="str">
            <v>הוצ שכ"ד</v>
          </cell>
          <cell r="D27" t="e">
            <v>#REF!</v>
          </cell>
          <cell r="E27">
            <v>283293.53999999998</v>
          </cell>
          <cell r="F27">
            <v>2</v>
          </cell>
          <cell r="G27">
            <v>52461.766666666663</v>
          </cell>
          <cell r="H27">
            <v>104923.53333333333</v>
          </cell>
          <cell r="I27">
            <v>31477.059999999998</v>
          </cell>
          <cell r="J27">
            <v>52461.766666666663</v>
          </cell>
          <cell r="K27">
            <v>41969.41333333333</v>
          </cell>
          <cell r="L27">
            <v>283293.53999999998</v>
          </cell>
        </row>
        <row r="28">
          <cell r="A28">
            <v>14022</v>
          </cell>
          <cell r="B28">
            <v>840</v>
          </cell>
          <cell r="C28" t="str">
            <v>הוצ פחת ציוד ורהוט</v>
          </cell>
          <cell r="D28" t="e">
            <v>#REF!</v>
          </cell>
          <cell r="E28">
            <v>10846</v>
          </cell>
          <cell r="F28">
            <v>2</v>
          </cell>
          <cell r="G28">
            <v>2008.5185185185185</v>
          </cell>
          <cell r="H28">
            <v>4017.037037037037</v>
          </cell>
          <cell r="I28">
            <v>1205.1111111111111</v>
          </cell>
          <cell r="J28">
            <v>2008.5185185185185</v>
          </cell>
          <cell r="K28">
            <v>1606.8148148148148</v>
          </cell>
          <cell r="L28">
            <v>10846</v>
          </cell>
        </row>
        <row r="29">
          <cell r="A29">
            <v>14023</v>
          </cell>
          <cell r="B29">
            <v>840</v>
          </cell>
          <cell r="C29" t="str">
            <v>הוצ פחת שיפורים במושכר</v>
          </cell>
          <cell r="D29" t="e">
            <v>#REF!</v>
          </cell>
          <cell r="E29">
            <v>22958</v>
          </cell>
          <cell r="F29">
            <v>2</v>
          </cell>
          <cell r="G29">
            <v>4251.4814814814818</v>
          </cell>
          <cell r="H29">
            <v>8502.9629629629635</v>
          </cell>
          <cell r="I29">
            <v>2550.8888888888887</v>
          </cell>
          <cell r="J29">
            <v>4251.4814814814818</v>
          </cell>
          <cell r="K29">
            <v>3401.1851851851852</v>
          </cell>
          <cell r="L29">
            <v>22958.000000000004</v>
          </cell>
        </row>
        <row r="30">
          <cell r="A30">
            <v>14032</v>
          </cell>
          <cell r="B30">
            <v>840</v>
          </cell>
          <cell r="C30" t="str">
            <v>הוצ מיסי עיריה</v>
          </cell>
          <cell r="D30" t="e">
            <v>#REF!</v>
          </cell>
          <cell r="E30">
            <v>42356.800000000003</v>
          </cell>
          <cell r="F30">
            <v>2</v>
          </cell>
          <cell r="G30">
            <v>7843.8518518518522</v>
          </cell>
          <cell r="H30">
            <v>15687.703703703704</v>
          </cell>
          <cell r="I30">
            <v>4706.311111111112</v>
          </cell>
          <cell r="J30">
            <v>7843.8518518518522</v>
          </cell>
          <cell r="K30">
            <v>6275.0814814814821</v>
          </cell>
          <cell r="L30">
            <v>42356.800000000003</v>
          </cell>
        </row>
        <row r="31">
          <cell r="A31">
            <v>14033</v>
          </cell>
          <cell r="B31">
            <v>840</v>
          </cell>
          <cell r="C31" t="str">
            <v>הוצ חשמל</v>
          </cell>
          <cell r="D31" t="e">
            <v>#REF!</v>
          </cell>
          <cell r="E31">
            <v>46371.47</v>
          </cell>
          <cell r="F31">
            <v>2</v>
          </cell>
          <cell r="G31">
            <v>8587.3092592592584</v>
          </cell>
          <cell r="H31">
            <v>17174.618518518517</v>
          </cell>
          <cell r="I31">
            <v>5152.3855555555556</v>
          </cell>
          <cell r="J31">
            <v>8587.3092592592584</v>
          </cell>
          <cell r="K31">
            <v>6869.8474074074074</v>
          </cell>
          <cell r="L31">
            <v>46371.47</v>
          </cell>
        </row>
        <row r="32">
          <cell r="A32">
            <v>14051</v>
          </cell>
          <cell r="B32">
            <v>840</v>
          </cell>
          <cell r="C32" t="str">
            <v>הוצ משרדיות</v>
          </cell>
          <cell r="D32" t="e">
            <v>#REF!</v>
          </cell>
          <cell r="E32">
            <v>20189.98</v>
          </cell>
          <cell r="F32">
            <v>2</v>
          </cell>
          <cell r="G32">
            <v>3738.8851851851855</v>
          </cell>
          <cell r="H32">
            <v>7477.770370370371</v>
          </cell>
          <cell r="I32">
            <v>2243.3311111111111</v>
          </cell>
          <cell r="J32">
            <v>3738.8851851851855</v>
          </cell>
          <cell r="K32">
            <v>2991.1081481481483</v>
          </cell>
          <cell r="L32">
            <v>20189.980000000003</v>
          </cell>
        </row>
        <row r="33">
          <cell r="A33">
            <v>14052</v>
          </cell>
          <cell r="B33">
            <v>840</v>
          </cell>
          <cell r="C33" t="str">
            <v>הוצ בקורת רו"ח</v>
          </cell>
          <cell r="D33" t="e">
            <v>#REF!</v>
          </cell>
          <cell r="E33">
            <v>20436</v>
          </cell>
          <cell r="F33">
            <v>2</v>
          </cell>
          <cell r="G33">
            <v>3784.4444444444443</v>
          </cell>
          <cell r="H33">
            <v>7568.8888888888887</v>
          </cell>
          <cell r="I33">
            <v>2270.666666666667</v>
          </cell>
          <cell r="J33">
            <v>3784.4444444444443</v>
          </cell>
          <cell r="K33">
            <v>3027.5555555555557</v>
          </cell>
          <cell r="L33">
            <v>20436</v>
          </cell>
        </row>
        <row r="34">
          <cell r="A34">
            <v>14092</v>
          </cell>
          <cell r="B34">
            <v>850</v>
          </cell>
          <cell r="C34" t="str">
            <v>הוצ כבודים</v>
          </cell>
          <cell r="D34" t="e">
            <v>#REF!</v>
          </cell>
          <cell r="E34">
            <v>26051.4</v>
          </cell>
          <cell r="F34">
            <v>2</v>
          </cell>
          <cell r="G34">
            <v>4824.333333333333</v>
          </cell>
          <cell r="H34">
            <v>9648.6666666666661</v>
          </cell>
          <cell r="I34">
            <v>2894.6</v>
          </cell>
          <cell r="J34">
            <v>4824.333333333333</v>
          </cell>
          <cell r="K34">
            <v>3859.4666666666667</v>
          </cell>
          <cell r="L34">
            <v>26051.399999999998</v>
          </cell>
        </row>
        <row r="35">
          <cell r="A35">
            <v>14101</v>
          </cell>
          <cell r="B35">
            <v>840</v>
          </cell>
          <cell r="C35" t="str">
            <v>הוצ הובלות ושליחויות</v>
          </cell>
          <cell r="D35" t="e">
            <v>#REF!</v>
          </cell>
          <cell r="E35">
            <v>1604.7</v>
          </cell>
          <cell r="F35">
            <v>2</v>
          </cell>
          <cell r="G35">
            <v>297.16666666666669</v>
          </cell>
          <cell r="H35">
            <v>594.33333333333337</v>
          </cell>
          <cell r="I35">
            <v>178.3</v>
          </cell>
          <cell r="J35">
            <v>297.16666666666669</v>
          </cell>
          <cell r="K35">
            <v>237.73333333333335</v>
          </cell>
          <cell r="L35">
            <v>1604.7</v>
          </cell>
        </row>
        <row r="36">
          <cell r="A36">
            <v>14103</v>
          </cell>
          <cell r="B36">
            <v>840</v>
          </cell>
          <cell r="C36" t="str">
            <v>הוצ משפטיות</v>
          </cell>
          <cell r="D36" t="e">
            <v>#REF!</v>
          </cell>
          <cell r="E36">
            <v>21762.240000000002</v>
          </cell>
          <cell r="F36">
            <v>2</v>
          </cell>
          <cell r="G36">
            <v>4030.0444444444447</v>
          </cell>
          <cell r="H36">
            <v>8060.0888888888894</v>
          </cell>
          <cell r="I36">
            <v>2418.0266666666666</v>
          </cell>
          <cell r="J36">
            <v>4030.0444444444447</v>
          </cell>
          <cell r="K36">
            <v>3224.0355555555557</v>
          </cell>
          <cell r="L36">
            <v>21762.240000000002</v>
          </cell>
        </row>
        <row r="37">
          <cell r="A37">
            <v>14031</v>
          </cell>
          <cell r="B37">
            <v>840</v>
          </cell>
          <cell r="C37" t="str">
            <v>הוצ תקשורת בזק+סלולארי</v>
          </cell>
          <cell r="D37" t="e">
            <v>#REF!</v>
          </cell>
          <cell r="E37">
            <v>79380.44</v>
          </cell>
          <cell r="F37">
            <v>3</v>
          </cell>
          <cell r="G37">
            <v>7632.7346153846156</v>
          </cell>
          <cell r="H37">
            <v>16792.016153846154</v>
          </cell>
          <cell r="I37">
            <v>42743.313846153847</v>
          </cell>
          <cell r="J37">
            <v>7632.7346153846156</v>
          </cell>
          <cell r="K37">
            <v>4579.6407692307694</v>
          </cell>
          <cell r="L37">
            <v>79380.44</v>
          </cell>
        </row>
        <row r="38">
          <cell r="A38">
            <v>14025</v>
          </cell>
          <cell r="B38">
            <v>840</v>
          </cell>
          <cell r="C38" t="str">
            <v>הוצ מכרזים</v>
          </cell>
          <cell r="D38" t="e">
            <v>#REF!</v>
          </cell>
          <cell r="E38">
            <v>1400</v>
          </cell>
          <cell r="F38">
            <v>4</v>
          </cell>
          <cell r="I38">
            <v>1400</v>
          </cell>
          <cell r="L38">
            <v>1400</v>
          </cell>
        </row>
        <row r="39">
          <cell r="A39">
            <v>14062</v>
          </cell>
          <cell r="B39">
            <v>840</v>
          </cell>
          <cell r="C39" t="str">
            <v>הוצ ספרות מקצועית ועיתונים</v>
          </cell>
          <cell r="D39" t="e">
            <v>#REF!</v>
          </cell>
          <cell r="E39">
            <v>11824.79</v>
          </cell>
          <cell r="F39">
            <v>4</v>
          </cell>
          <cell r="G39">
            <v>10891</v>
          </cell>
          <cell r="J39">
            <v>934</v>
          </cell>
          <cell r="L39">
            <v>11825</v>
          </cell>
        </row>
        <row r="40">
          <cell r="A40">
            <v>14063</v>
          </cell>
          <cell r="B40">
            <v>840</v>
          </cell>
          <cell r="C40" t="str">
            <v>הוצאות שווק חו"ל</v>
          </cell>
          <cell r="D40" t="e">
            <v>#REF!</v>
          </cell>
          <cell r="E40">
            <v>3320</v>
          </cell>
          <cell r="F40">
            <v>4</v>
          </cell>
          <cell r="K40">
            <v>3320</v>
          </cell>
          <cell r="L40">
            <v>3320</v>
          </cell>
        </row>
        <row r="41">
          <cell r="A41">
            <v>14073</v>
          </cell>
          <cell r="B41">
            <v>850</v>
          </cell>
          <cell r="C41" t="str">
            <v>הוצ קנסות</v>
          </cell>
          <cell r="D41" t="e">
            <v>#REF!</v>
          </cell>
          <cell r="E41">
            <v>714.5</v>
          </cell>
          <cell r="F41">
            <v>4</v>
          </cell>
          <cell r="G41">
            <v>715</v>
          </cell>
          <cell r="L41">
            <v>715</v>
          </cell>
        </row>
        <row r="42">
          <cell r="A42">
            <v>14074</v>
          </cell>
          <cell r="B42">
            <v>850</v>
          </cell>
          <cell r="C42" t="str">
            <v>הוצ תרומות</v>
          </cell>
          <cell r="D42">
            <v>10000</v>
          </cell>
          <cell r="E42">
            <v>10000</v>
          </cell>
          <cell r="F42">
            <v>4</v>
          </cell>
          <cell r="G42">
            <v>10000</v>
          </cell>
          <cell r="L42">
            <v>10000</v>
          </cell>
        </row>
        <row r="43">
          <cell r="A43">
            <v>14093</v>
          </cell>
          <cell r="B43">
            <v>840</v>
          </cell>
          <cell r="C43" t="str">
            <v>הוצ השתלמויות</v>
          </cell>
          <cell r="D43" t="e">
            <v>#REF!</v>
          </cell>
          <cell r="E43">
            <v>17959.61</v>
          </cell>
          <cell r="F43">
            <v>4</v>
          </cell>
          <cell r="G43">
            <v>4114</v>
          </cell>
          <cell r="I43">
            <v>8151</v>
          </cell>
          <cell r="J43">
            <v>4480</v>
          </cell>
          <cell r="K43">
            <v>1215</v>
          </cell>
          <cell r="L43">
            <v>17960</v>
          </cell>
        </row>
        <row r="44">
          <cell r="A44">
            <v>14096</v>
          </cell>
          <cell r="B44">
            <v>840</v>
          </cell>
          <cell r="C44" t="str">
            <v>הוצ נסיעות</v>
          </cell>
          <cell r="D44" t="e">
            <v>#REF!</v>
          </cell>
          <cell r="E44">
            <v>10980.11</v>
          </cell>
          <cell r="F44">
            <v>4</v>
          </cell>
          <cell r="I44">
            <v>9000</v>
          </cell>
          <cell r="K44">
            <v>1980</v>
          </cell>
          <cell r="L44">
            <v>10980</v>
          </cell>
        </row>
        <row r="45">
          <cell r="A45">
            <v>14105</v>
          </cell>
          <cell r="B45">
            <v>850</v>
          </cell>
          <cell r="C45" t="str">
            <v>הוצ אירוח בארץ</v>
          </cell>
          <cell r="D45" t="e">
            <v>#REF!</v>
          </cell>
          <cell r="E45">
            <v>5454.89</v>
          </cell>
          <cell r="F45">
            <v>4</v>
          </cell>
          <cell r="G45">
            <v>4919</v>
          </cell>
          <cell r="I45">
            <v>536</v>
          </cell>
          <cell r="L45">
            <v>5455</v>
          </cell>
        </row>
        <row r="46">
          <cell r="A46">
            <v>14106</v>
          </cell>
          <cell r="B46">
            <v>840</v>
          </cell>
          <cell r="C46" t="str">
            <v>הוצאות תוכנית עסקית</v>
          </cell>
          <cell r="D46" t="e">
            <v>#REF!</v>
          </cell>
          <cell r="E46">
            <v>22500</v>
          </cell>
          <cell r="F46">
            <v>4</v>
          </cell>
          <cell r="G46">
            <v>22500</v>
          </cell>
          <cell r="L46">
            <v>22500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חכירה מימונית-4 קוים"/>
      <sheetName val="חכירה מימונית קו 5"/>
      <sheetName val="חכירה מימונית קו 6 "/>
      <sheetName val="חכירה מימונית קוים 7,8"/>
      <sheetName val="חכירה מימונית קו 9"/>
      <sheetName val="חכירה מימונית 10 11 "/>
      <sheetName val="חכירה מימונית 12"/>
      <sheetName val="חכירה מימונית 13"/>
      <sheetName val="חכירה מימונית 14"/>
      <sheetName val="חכירה מימונית קו 15"/>
      <sheetName val="לוחות סילוקין"/>
      <sheetName val="לוח סילוקין לא סופי"/>
      <sheetName val="דולרי"/>
      <sheetName val="פ&quot;נ"/>
      <sheetName val="פ&quot;נ 9.05"/>
      <sheetName val="פ&quot;נ 12.05"/>
      <sheetName val="control"/>
      <sheetName val="בפועל"/>
      <sheetName val="תקציב"/>
      <sheetName val="GEAC"/>
      <sheetName val="אלפון 12.07"/>
      <sheetName val="ממבטח 12.07"/>
      <sheetName val="ממיכל מבטח סיימון 9.07"/>
      <sheetName val="פיצויים nvb  9.07  "/>
      <sheetName val="אלפון 12.07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3">
          <cell r="I43">
            <v>24.294416666666667</v>
          </cell>
          <cell r="O43">
            <v>60.735999999999997</v>
          </cell>
          <cell r="U43">
            <v>70.86944444444444</v>
          </cell>
          <cell r="AA43">
            <v>35.43472222222222</v>
          </cell>
          <cell r="AH43">
            <v>106.30416666666666</v>
          </cell>
          <cell r="AN43">
            <v>35.43472222222222</v>
          </cell>
          <cell r="AT43">
            <v>35.43472222222222</v>
          </cell>
        </row>
        <row r="44">
          <cell r="I44">
            <v>24.294416666666667</v>
          </cell>
          <cell r="O44">
            <v>60.735999999999997</v>
          </cell>
          <cell r="U44">
            <v>70.86944444444444</v>
          </cell>
          <cell r="AA44">
            <v>35.43472222222222</v>
          </cell>
          <cell r="AH44">
            <v>106.30416666666666</v>
          </cell>
          <cell r="AN44">
            <v>35.43472222222222</v>
          </cell>
          <cell r="AT44">
            <v>35.43472222222222</v>
          </cell>
        </row>
        <row r="45">
          <cell r="I45">
            <v>24.294416666666667</v>
          </cell>
          <cell r="O45">
            <v>60.735999999999997</v>
          </cell>
          <cell r="U45">
            <v>70.86944444444444</v>
          </cell>
          <cell r="AA45">
            <v>35.43472222222222</v>
          </cell>
          <cell r="AH45">
            <v>106.30416666666666</v>
          </cell>
          <cell r="AN45">
            <v>35.43472222222222</v>
          </cell>
          <cell r="AT45">
            <v>35.43472222222222</v>
          </cell>
        </row>
        <row r="46">
          <cell r="I46">
            <v>24.294416666666667</v>
          </cell>
          <cell r="O46">
            <v>60.735999999999997</v>
          </cell>
          <cell r="U46">
            <v>70.86944444444444</v>
          </cell>
          <cell r="AA46">
            <v>35.43472222222222</v>
          </cell>
          <cell r="AH46">
            <v>106.30416666666666</v>
          </cell>
          <cell r="AN46">
            <v>35.43472222222222</v>
          </cell>
          <cell r="AT46">
            <v>35.43472222222222</v>
          </cell>
        </row>
        <row r="47">
          <cell r="I47">
            <v>24.294416666666667</v>
          </cell>
          <cell r="O47">
            <v>60.735999999999997</v>
          </cell>
          <cell r="U47">
            <v>70.86944444444444</v>
          </cell>
          <cell r="AA47">
            <v>35.43472222222222</v>
          </cell>
          <cell r="AH47">
            <v>106.30416666666666</v>
          </cell>
          <cell r="AN47">
            <v>35.43472222222222</v>
          </cell>
          <cell r="AT47">
            <v>35.43472222222222</v>
          </cell>
        </row>
        <row r="48">
          <cell r="I48">
            <v>24.294416666666667</v>
          </cell>
          <cell r="O48">
            <v>60.735999999999997</v>
          </cell>
          <cell r="U48">
            <v>70.86944444444444</v>
          </cell>
          <cell r="AA48">
            <v>35.43472222222222</v>
          </cell>
          <cell r="AH48">
            <v>106.30416666666666</v>
          </cell>
          <cell r="AN48">
            <v>35.43472222222222</v>
          </cell>
          <cell r="AT48">
            <v>35.43472222222222</v>
          </cell>
        </row>
        <row r="49">
          <cell r="I49">
            <v>24.294416666666667</v>
          </cell>
          <cell r="O49">
            <v>60.735999999999997</v>
          </cell>
          <cell r="U49">
            <v>70.86944444444444</v>
          </cell>
          <cell r="AA49">
            <v>35.43472222222222</v>
          </cell>
          <cell r="AH49">
            <v>106.30416666666666</v>
          </cell>
          <cell r="AN49">
            <v>35.43472222222222</v>
          </cell>
          <cell r="AT49">
            <v>35.43472222222222</v>
          </cell>
        </row>
        <row r="50">
          <cell r="I50">
            <v>24.294416666666667</v>
          </cell>
          <cell r="O50">
            <v>60.735999999999997</v>
          </cell>
          <cell r="U50">
            <v>70.86944444444444</v>
          </cell>
          <cell r="AA50">
            <v>35.43472222222222</v>
          </cell>
          <cell r="AH50">
            <v>106.30416666666666</v>
          </cell>
          <cell r="AN50">
            <v>35.43472222222222</v>
          </cell>
          <cell r="AT50">
            <v>35.43472222222222</v>
          </cell>
        </row>
        <row r="51">
          <cell r="I51">
            <v>24.294416666666667</v>
          </cell>
          <cell r="O51">
            <v>60.735999999999997</v>
          </cell>
          <cell r="U51">
            <v>70.86944444444444</v>
          </cell>
          <cell r="AA51">
            <v>35.43472222222222</v>
          </cell>
          <cell r="AH51">
            <v>106.30416666666666</v>
          </cell>
          <cell r="AN51">
            <v>35.43472222222222</v>
          </cell>
          <cell r="AT51">
            <v>35.43472222222222</v>
          </cell>
        </row>
        <row r="52">
          <cell r="O52">
            <v>60.735999999999997</v>
          </cell>
          <cell r="U52">
            <v>70.86944444444444</v>
          </cell>
          <cell r="AA52">
            <v>35.43472222222222</v>
          </cell>
          <cell r="AH52">
            <v>106.30416666666666</v>
          </cell>
          <cell r="AN52">
            <v>35.43472222222222</v>
          </cell>
          <cell r="AT52">
            <v>35.43472222222222</v>
          </cell>
        </row>
        <row r="53">
          <cell r="O53">
            <v>60.735999999999997</v>
          </cell>
          <cell r="U53">
            <v>70.86944444444444</v>
          </cell>
          <cell r="AA53">
            <v>35.43472222222222</v>
          </cell>
          <cell r="AH53">
            <v>106.30416666666666</v>
          </cell>
          <cell r="AN53">
            <v>35.43472222222222</v>
          </cell>
          <cell r="AT53">
            <v>35.43472222222222</v>
          </cell>
        </row>
        <row r="54">
          <cell r="O54">
            <v>60.735999999999997</v>
          </cell>
          <cell r="U54">
            <v>70.86944444444444</v>
          </cell>
          <cell r="AA54">
            <v>35.43472222222222</v>
          </cell>
          <cell r="AH54">
            <v>106.30416666666666</v>
          </cell>
          <cell r="AN54">
            <v>35.43472222222222</v>
          </cell>
          <cell r="AT54">
            <v>35.43472222222222</v>
          </cell>
        </row>
        <row r="55">
          <cell r="O55">
            <v>60.735999999999997</v>
          </cell>
          <cell r="U55">
            <v>70.86944444444444</v>
          </cell>
          <cell r="AA55">
            <v>35.43472222222222</v>
          </cell>
          <cell r="AH55">
            <v>106.30416666666666</v>
          </cell>
          <cell r="AN55">
            <v>35.43472222222222</v>
          </cell>
          <cell r="AT55">
            <v>35.43472222222222</v>
          </cell>
        </row>
        <row r="56">
          <cell r="U56">
            <v>70.86944444444444</v>
          </cell>
          <cell r="AA56">
            <v>35.43472222222222</v>
          </cell>
          <cell r="AH56">
            <v>106.30416666666666</v>
          </cell>
          <cell r="AN56">
            <v>35.43472222222222</v>
          </cell>
          <cell r="AT56">
            <v>35.43472222222222</v>
          </cell>
        </row>
        <row r="57">
          <cell r="U57">
            <v>70.86944444444444</v>
          </cell>
          <cell r="AA57">
            <v>35.43472222222222</v>
          </cell>
          <cell r="AH57">
            <v>106.30416666666666</v>
          </cell>
          <cell r="AN57">
            <v>35.43472222222222</v>
          </cell>
          <cell r="AT57">
            <v>35.43472222222222</v>
          </cell>
        </row>
        <row r="58">
          <cell r="U58">
            <v>70.86944444444444</v>
          </cell>
          <cell r="AA58">
            <v>35.43472222222222</v>
          </cell>
          <cell r="AH58">
            <v>106.30416666666666</v>
          </cell>
          <cell r="AN58">
            <v>35.43472222222222</v>
          </cell>
          <cell r="AT58">
            <v>35.43472222222222</v>
          </cell>
        </row>
        <row r="59">
          <cell r="U59">
            <v>70.86944444444444</v>
          </cell>
          <cell r="AA59">
            <v>35.43472222222222</v>
          </cell>
          <cell r="AH59">
            <v>106.30416666666666</v>
          </cell>
          <cell r="AN59">
            <v>35.43472222222222</v>
          </cell>
          <cell r="AT59">
            <v>35.43472222222222</v>
          </cell>
        </row>
        <row r="60">
          <cell r="U60">
            <v>70.86944444444444</v>
          </cell>
          <cell r="AA60">
            <v>35.43472222222222</v>
          </cell>
          <cell r="AH60">
            <v>106.30416666666666</v>
          </cell>
          <cell r="AN60">
            <v>35.43472222222222</v>
          </cell>
          <cell r="AT60">
            <v>35.43472222222222</v>
          </cell>
        </row>
        <row r="61">
          <cell r="U61">
            <v>70.86944444444444</v>
          </cell>
          <cell r="AA61">
            <v>35.43472222222222</v>
          </cell>
          <cell r="AH61">
            <v>106.30416666666666</v>
          </cell>
          <cell r="AN61">
            <v>35.43472222222222</v>
          </cell>
          <cell r="AT61">
            <v>35.43472222222222</v>
          </cell>
        </row>
        <row r="62">
          <cell r="U62">
            <v>70.86944444444444</v>
          </cell>
          <cell r="AA62">
            <v>35.43472222222222</v>
          </cell>
          <cell r="AH62">
            <v>106.30416666666666</v>
          </cell>
          <cell r="AN62">
            <v>35.43472222222222</v>
          </cell>
          <cell r="AT62">
            <v>35.43472222222222</v>
          </cell>
        </row>
        <row r="63">
          <cell r="U63">
            <v>70.86944444444444</v>
          </cell>
          <cell r="AA63">
            <v>35.43472222222222</v>
          </cell>
          <cell r="AH63">
            <v>106.30416666666666</v>
          </cell>
          <cell r="AN63">
            <v>35.43472222222222</v>
          </cell>
          <cell r="AT63">
            <v>35.43472222222222</v>
          </cell>
        </row>
        <row r="64">
          <cell r="U64">
            <v>70.86944444444444</v>
          </cell>
          <cell r="AA64">
            <v>35.43472222222222</v>
          </cell>
          <cell r="AH64">
            <v>106.30416666666666</v>
          </cell>
          <cell r="AN64">
            <v>35.43472222222222</v>
          </cell>
          <cell r="AT64">
            <v>35.43472222222222</v>
          </cell>
        </row>
        <row r="65">
          <cell r="U65">
            <v>70.86944444444444</v>
          </cell>
          <cell r="AA65">
            <v>35.43472222222222</v>
          </cell>
          <cell r="AH65">
            <v>106.30416666666666</v>
          </cell>
          <cell r="AN65">
            <v>35.43472222222222</v>
          </cell>
          <cell r="AT65">
            <v>35.43472222222222</v>
          </cell>
        </row>
        <row r="66">
          <cell r="AA66">
            <v>35.43472222222222</v>
          </cell>
          <cell r="AH66">
            <v>106.30416666666666</v>
          </cell>
          <cell r="AN66">
            <v>35.43472222222222</v>
          </cell>
          <cell r="AT66">
            <v>35.43472222222222</v>
          </cell>
        </row>
        <row r="67">
          <cell r="AA67">
            <v>35.43472222222222</v>
          </cell>
          <cell r="AH67">
            <v>106.30416666666666</v>
          </cell>
          <cell r="AN67">
            <v>35.43472222222222</v>
          </cell>
          <cell r="AT67">
            <v>35.43472222222222</v>
          </cell>
        </row>
        <row r="68">
          <cell r="AA68">
            <v>35.43472222222222</v>
          </cell>
          <cell r="AH68">
            <v>106.30416666666666</v>
          </cell>
          <cell r="AN68">
            <v>35.43472222222222</v>
          </cell>
          <cell r="AT68">
            <v>35.43472222222222</v>
          </cell>
        </row>
        <row r="69">
          <cell r="AH69">
            <v>106.30416666666666</v>
          </cell>
          <cell r="AN69">
            <v>35.43472222222222</v>
          </cell>
          <cell r="AT69">
            <v>35.43472222222222</v>
          </cell>
        </row>
        <row r="70">
          <cell r="AH70">
            <v>106.30416666666666</v>
          </cell>
          <cell r="AN70">
            <v>35.43472222222222</v>
          </cell>
          <cell r="AT70">
            <v>35.43472222222222</v>
          </cell>
        </row>
        <row r="71">
          <cell r="AN71">
            <v>35.43472222222222</v>
          </cell>
          <cell r="AT71">
            <v>35.43472222222222</v>
          </cell>
        </row>
        <row r="72">
          <cell r="AT72">
            <v>35.43472222222222</v>
          </cell>
        </row>
        <row r="73">
          <cell r="AT73">
            <v>35.43472222222222</v>
          </cell>
        </row>
        <row r="74">
          <cell r="AT74">
            <v>35.43472222222222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Budget"/>
      <sheetName val="2018 budget"/>
      <sheetName val="BOD Div"/>
      <sheetName val="SalaryPivot"/>
      <sheetName val="Fixed Salary"/>
      <sheetName val="Salaries"/>
      <sheetName val="SOW_Pivot"/>
      <sheetName val="Fixed SOW"/>
      <sheetName val="Pivot"/>
      <sheetName val="FTE Yuval"/>
      <sheetName val="Fixed Pivot"/>
      <sheetName val="PL"/>
      <sheetName val="OpenItems"/>
      <sheetName val="DataConsol"/>
      <sheetName val="Param"/>
      <sheetName val="SOW"/>
      <sheetName val="ExecMNGM "/>
      <sheetName val="Platform"/>
      <sheetName val="NotProjectExp"/>
      <sheetName val="Finance"/>
      <sheetName val="Operations"/>
      <sheetName val="operations Tal"/>
      <sheetName val="IR_PR"/>
      <sheetName val="HRADMIN"/>
      <sheetName val="Legal"/>
      <sheetName val="BD"/>
      <sheetName val="IP"/>
      <sheetName val="Inc"/>
      <sheetName val="Evofuel"/>
      <sheetName val="Biomica"/>
      <sheetName val="Cannabis"/>
      <sheetName val="CapEx"/>
      <sheetName val="Revenues"/>
      <sheetName val="Summary"/>
      <sheetName val="TopDown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Company</v>
          </cell>
          <cell r="B2" t="str">
            <v>Project</v>
          </cell>
          <cell r="C2" t="str">
            <v>Budget Type</v>
          </cell>
          <cell r="D2" t="str">
            <v>Division</v>
          </cell>
          <cell r="E2" t="str">
            <v>Department (Fin)</v>
          </cell>
          <cell r="F2" t="str">
            <v>Emp. ID</v>
          </cell>
          <cell r="G2" t="str">
            <v>Full Name</v>
          </cell>
          <cell r="H2" t="str">
            <v>FTE Monthly</v>
          </cell>
          <cell r="I2" t="str">
            <v>Gross Salary - Actual FTE</v>
          </cell>
          <cell r="J2" t="str">
            <v>Car dedction</v>
          </cell>
          <cell r="K2" t="str">
            <v>Net Gross Full time</v>
          </cell>
          <cell r="L2" t="str">
            <v>Ins+gifts+meals</v>
          </cell>
          <cell r="M2" t="str">
            <v>Travel</v>
          </cell>
          <cell r="N2" t="str">
            <v>Convalescence Pay</v>
          </cell>
          <cell r="O2" t="str">
            <v>vacation</v>
          </cell>
          <cell r="P2" t="str">
            <v>Tel</v>
          </cell>
          <cell r="Q2" t="str">
            <v>Pention Funds</v>
          </cell>
          <cell r="R2" t="str">
            <v xml:space="preserve">social insurance b.leumi </v>
          </cell>
          <cell r="S2" t="str">
            <v>Severance</v>
          </cell>
          <cell r="T2" t="str">
            <v>Education Fund</v>
          </cell>
          <cell r="U2" t="str">
            <v>Disability</v>
          </cell>
          <cell r="V2" t="str">
            <v>Bonus</v>
          </cell>
          <cell r="W2" t="str">
            <v>Car</v>
          </cell>
          <cell r="X2" t="str">
            <v>Fuel</v>
          </cell>
          <cell r="Y2" t="str">
            <v>Employer Cost for Full Time</v>
          </cell>
          <cell r="Z2" t="str">
            <v>yy</v>
          </cell>
          <cell r="AA2" t="str">
            <v>1/2018 FTE</v>
          </cell>
          <cell r="AB2" t="str">
            <v>2/2018 FTE</v>
          </cell>
          <cell r="AC2" t="str">
            <v>3/2018 FTE</v>
          </cell>
          <cell r="AD2" t="str">
            <v>4/2018 FTE</v>
          </cell>
          <cell r="AE2" t="str">
            <v>5/2018 FTE</v>
          </cell>
          <cell r="AF2" t="str">
            <v>6/2018 FTE</v>
          </cell>
          <cell r="AG2" t="str">
            <v>7/2018 FTE</v>
          </cell>
          <cell r="AH2" t="str">
            <v>8/2018 FTE</v>
          </cell>
          <cell r="AI2" t="str">
            <v>9/2018 FTE</v>
          </cell>
          <cell r="AJ2" t="str">
            <v>10/2018 FTE</v>
          </cell>
          <cell r="AK2" t="str">
            <v>11/2018 FTE</v>
          </cell>
          <cell r="AL2" t="str">
            <v>12/2018 FTE</v>
          </cell>
          <cell r="AM2" t="str">
            <v>FTE</v>
          </cell>
          <cell r="AN2" t="str">
            <v>1/2018 USD</v>
          </cell>
          <cell r="AO2" t="str">
            <v>2/2018 USD</v>
          </cell>
          <cell r="AP2" t="str">
            <v>3/2018 USD</v>
          </cell>
          <cell r="AQ2" t="str">
            <v>4/2018 USD</v>
          </cell>
          <cell r="AR2" t="str">
            <v>5/2018 USD</v>
          </cell>
          <cell r="AS2" t="str">
            <v>6/2018 USD</v>
          </cell>
          <cell r="AT2" t="str">
            <v>7/2018 USD</v>
          </cell>
          <cell r="AU2" t="str">
            <v>8/2018 USD</v>
          </cell>
          <cell r="AV2" t="str">
            <v>9/2018 USD</v>
          </cell>
          <cell r="AW2" t="str">
            <v>10/2018 USD</v>
          </cell>
          <cell r="AX2" t="str">
            <v>11/2018 USD</v>
          </cell>
          <cell r="AY2" t="str">
            <v>12/2018 USD</v>
          </cell>
          <cell r="AZ2" t="str">
            <v>$$</v>
          </cell>
        </row>
        <row r="3">
          <cell r="A3" t="str">
            <v>EVOGENE</v>
          </cell>
          <cell r="B3"/>
          <cell r="C3" t="str">
            <v>SOW - Div</v>
          </cell>
          <cell r="D3" t="str">
            <v>Ag-Biologicals</v>
          </cell>
          <cell r="E3" t="str">
            <v>Ag-Bio development</v>
          </cell>
          <cell r="F3">
            <v>11952058</v>
          </cell>
          <cell r="G3" t="str">
            <v>Yossi Singer</v>
          </cell>
          <cell r="H3">
            <v>1</v>
          </cell>
          <cell r="I3">
            <v>24000</v>
          </cell>
          <cell r="J3">
            <v>0</v>
          </cell>
          <cell r="K3">
            <v>24000</v>
          </cell>
          <cell r="L3">
            <v>813</v>
          </cell>
          <cell r="M3">
            <v>401.88</v>
          </cell>
          <cell r="N3">
            <v>189</v>
          </cell>
          <cell r="O3">
            <v>454.54545454545456</v>
          </cell>
          <cell r="P3">
            <v>0</v>
          </cell>
          <cell r="Q3">
            <v>1560</v>
          </cell>
          <cell r="R3">
            <v>1709.4229090909093</v>
          </cell>
          <cell r="S3">
            <v>2000</v>
          </cell>
          <cell r="T3">
            <v>1800</v>
          </cell>
          <cell r="U3">
            <v>136.80000000000001</v>
          </cell>
          <cell r="V3">
            <v>1149.9999999999998</v>
          </cell>
          <cell r="W3">
            <v>0</v>
          </cell>
          <cell r="X3">
            <v>0</v>
          </cell>
          <cell r="Y3">
            <v>34214.64836363637</v>
          </cell>
          <cell r="Z3"/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/>
          <cell r="AN3">
            <v>9637.9291165172872</v>
          </cell>
          <cell r="AO3">
            <v>9637.9291165172872</v>
          </cell>
          <cell r="AP3">
            <v>9637.9291165172872</v>
          </cell>
          <cell r="AQ3">
            <v>9637.9291165172872</v>
          </cell>
          <cell r="AR3">
            <v>9637.9291165172872</v>
          </cell>
          <cell r="AS3">
            <v>9637.9291165172872</v>
          </cell>
          <cell r="AT3">
            <v>9637.9291165172872</v>
          </cell>
          <cell r="AU3">
            <v>9637.9291165172872</v>
          </cell>
          <cell r="AV3">
            <v>9637.9291165172872</v>
          </cell>
          <cell r="AW3">
            <v>9637.9291165172872</v>
          </cell>
          <cell r="AX3">
            <v>9637.9291165172872</v>
          </cell>
          <cell r="AY3">
            <v>9637.9291165172872</v>
          </cell>
        </row>
        <row r="4">
          <cell r="A4" t="str">
            <v>EVOGENE</v>
          </cell>
          <cell r="B4"/>
          <cell r="C4" t="str">
            <v>SOW - Div</v>
          </cell>
          <cell r="D4" t="str">
            <v>Ag-Biologicals</v>
          </cell>
          <cell r="E4" t="str">
            <v>Ag-Bio Research</v>
          </cell>
          <cell r="F4">
            <v>22114532</v>
          </cell>
          <cell r="G4" t="str">
            <v>Avital Adato</v>
          </cell>
          <cell r="H4">
            <v>1</v>
          </cell>
          <cell r="I4">
            <v>20000</v>
          </cell>
          <cell r="J4">
            <v>0</v>
          </cell>
          <cell r="K4">
            <v>20000</v>
          </cell>
          <cell r="L4">
            <v>813</v>
          </cell>
          <cell r="M4">
            <v>943.4</v>
          </cell>
          <cell r="N4">
            <v>189</v>
          </cell>
          <cell r="O4">
            <v>378.78787878787881</v>
          </cell>
          <cell r="P4">
            <v>0</v>
          </cell>
          <cell r="Q4">
            <v>1300</v>
          </cell>
          <cell r="R4">
            <v>1444.3550909090911</v>
          </cell>
          <cell r="S4">
            <v>1666.6666666666665</v>
          </cell>
          <cell r="T4">
            <v>1500</v>
          </cell>
          <cell r="U4">
            <v>114</v>
          </cell>
          <cell r="V4">
            <v>958.33333333333337</v>
          </cell>
          <cell r="W4">
            <v>0</v>
          </cell>
          <cell r="X4">
            <v>0</v>
          </cell>
          <cell r="Y4">
            <v>29307.542969696973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</row>
        <row r="5">
          <cell r="A5" t="str">
            <v>EVOGENE</v>
          </cell>
          <cell r="B5"/>
          <cell r="C5" t="str">
            <v>SOW - Div</v>
          </cell>
          <cell r="D5" t="str">
            <v>Ag-Biologicals</v>
          </cell>
          <cell r="E5" t="str">
            <v>Ag-Bio systems</v>
          </cell>
          <cell r="F5">
            <v>25306903</v>
          </cell>
          <cell r="G5" t="str">
            <v>Adi Etzioni</v>
          </cell>
          <cell r="H5">
            <v>1</v>
          </cell>
          <cell r="I5">
            <v>18000</v>
          </cell>
          <cell r="J5">
            <v>0</v>
          </cell>
          <cell r="K5">
            <v>18000</v>
          </cell>
          <cell r="L5">
            <v>813</v>
          </cell>
          <cell r="M5">
            <v>943.4</v>
          </cell>
          <cell r="N5">
            <v>189</v>
          </cell>
          <cell r="O5">
            <v>340.90909090909088</v>
          </cell>
          <cell r="P5">
            <v>0</v>
          </cell>
          <cell r="Q5">
            <v>1170</v>
          </cell>
          <cell r="R5">
            <v>1291.5141818181821</v>
          </cell>
          <cell r="S5">
            <v>1500</v>
          </cell>
          <cell r="T5">
            <v>1350</v>
          </cell>
          <cell r="U5">
            <v>102.60000000000001</v>
          </cell>
          <cell r="V5">
            <v>862.5</v>
          </cell>
          <cell r="W5">
            <v>0</v>
          </cell>
          <cell r="X5">
            <v>0</v>
          </cell>
          <cell r="Y5">
            <v>26562.923272727276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N5">
            <v>7482.5135979513452</v>
          </cell>
          <cell r="AO5">
            <v>7482.5135979513452</v>
          </cell>
          <cell r="AP5">
            <v>7482.5135979513452</v>
          </cell>
          <cell r="AQ5">
            <v>7482.5135979513452</v>
          </cell>
          <cell r="AR5">
            <v>7482.5135979513452</v>
          </cell>
          <cell r="AS5">
            <v>7482.5135979513452</v>
          </cell>
          <cell r="AT5">
            <v>7482.5135979513452</v>
          </cell>
          <cell r="AU5">
            <v>7482.5135979513452</v>
          </cell>
          <cell r="AV5">
            <v>7482.5135979513452</v>
          </cell>
          <cell r="AW5">
            <v>7482.5135979513452</v>
          </cell>
          <cell r="AX5">
            <v>7482.5135979513452</v>
          </cell>
          <cell r="AY5">
            <v>7482.5135979513452</v>
          </cell>
        </row>
        <row r="6">
          <cell r="A6" t="str">
            <v>EVOGENE</v>
          </cell>
          <cell r="B6"/>
          <cell r="C6" t="str">
            <v>SOW - Div</v>
          </cell>
          <cell r="D6" t="str">
            <v>Ag-Biologicals</v>
          </cell>
          <cell r="E6" t="str">
            <v>Ag-Bio Research</v>
          </cell>
          <cell r="G6" t="str">
            <v>Phyto. TBR</v>
          </cell>
          <cell r="H6">
            <v>1</v>
          </cell>
          <cell r="I6">
            <v>21500</v>
          </cell>
          <cell r="J6">
            <v>0</v>
          </cell>
          <cell r="K6">
            <v>21500</v>
          </cell>
          <cell r="L6">
            <v>813</v>
          </cell>
          <cell r="M6">
            <v>396.22</v>
          </cell>
          <cell r="N6">
            <v>189</v>
          </cell>
          <cell r="O6">
            <v>407.19696969696969</v>
          </cell>
          <cell r="P6">
            <v>120</v>
          </cell>
          <cell r="Q6">
            <v>1397.5</v>
          </cell>
          <cell r="R6">
            <v>1526.9472727272728</v>
          </cell>
          <cell r="S6">
            <v>1791.6666666666665</v>
          </cell>
          <cell r="T6">
            <v>1612.5</v>
          </cell>
          <cell r="U6">
            <v>122.55000000000001</v>
          </cell>
          <cell r="V6">
            <v>1030.2083333333333</v>
          </cell>
          <cell r="W6">
            <v>0</v>
          </cell>
          <cell r="X6">
            <v>0</v>
          </cell>
          <cell r="Y6">
            <v>30906.789242424242</v>
          </cell>
          <cell r="AA6"/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7" t="str">
            <v>EVOGENE</v>
          </cell>
          <cell r="B7"/>
          <cell r="C7" t="str">
            <v>SOW - Div</v>
          </cell>
          <cell r="D7" t="str">
            <v>Ag-Biologicals</v>
          </cell>
          <cell r="E7" t="str">
            <v>Ag-Bio systems</v>
          </cell>
          <cell r="F7">
            <v>36000453</v>
          </cell>
          <cell r="G7" t="str">
            <v>Mor Manor</v>
          </cell>
          <cell r="H7">
            <v>1</v>
          </cell>
          <cell r="I7">
            <v>16500</v>
          </cell>
          <cell r="J7">
            <v>0</v>
          </cell>
          <cell r="K7">
            <v>16500</v>
          </cell>
          <cell r="L7">
            <v>813</v>
          </cell>
          <cell r="M7">
            <v>0</v>
          </cell>
          <cell r="N7">
            <v>189</v>
          </cell>
          <cell r="O7">
            <v>312.5</v>
          </cell>
          <cell r="P7">
            <v>0</v>
          </cell>
          <cell r="Q7">
            <v>1072.5</v>
          </cell>
          <cell r="R7">
            <v>1106.1285</v>
          </cell>
          <cell r="S7">
            <v>1375</v>
          </cell>
          <cell r="T7">
            <v>1237.5</v>
          </cell>
          <cell r="U7">
            <v>94.05</v>
          </cell>
          <cell r="V7">
            <v>790.625</v>
          </cell>
          <cell r="W7">
            <v>3568.2796249999992</v>
          </cell>
          <cell r="X7">
            <v>2000</v>
          </cell>
          <cell r="Y7">
            <v>29058.583124999997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N7">
            <v>8185.5163732394367</v>
          </cell>
          <cell r="AO7">
            <v>8185.5163732394367</v>
          </cell>
          <cell r="AP7">
            <v>8185.5163732394367</v>
          </cell>
          <cell r="AQ7">
            <v>8185.5163732394367</v>
          </cell>
          <cell r="AR7">
            <v>8185.5163732394367</v>
          </cell>
          <cell r="AS7">
            <v>8185.5163732394367</v>
          </cell>
          <cell r="AT7">
            <v>8185.5163732394367</v>
          </cell>
          <cell r="AU7">
            <v>8185.5163732394367</v>
          </cell>
          <cell r="AV7">
            <v>8185.5163732394367</v>
          </cell>
          <cell r="AW7">
            <v>8185.5163732394367</v>
          </cell>
          <cell r="AX7">
            <v>8185.5163732394367</v>
          </cell>
          <cell r="AY7">
            <v>8185.5163732394367</v>
          </cell>
        </row>
        <row r="8">
          <cell r="A8" t="str">
            <v>EVOGENE</v>
          </cell>
          <cell r="B8"/>
          <cell r="C8" t="str">
            <v>SOW - Div</v>
          </cell>
          <cell r="D8" t="str">
            <v>Ag-Biologicals</v>
          </cell>
          <cell r="E8" t="str">
            <v>Ag-Bio development</v>
          </cell>
          <cell r="F8">
            <v>57788432</v>
          </cell>
          <cell r="G8" t="str">
            <v>Amir Bercovits</v>
          </cell>
          <cell r="H8">
            <v>1</v>
          </cell>
          <cell r="I8">
            <v>31250</v>
          </cell>
          <cell r="J8">
            <v>-1630</v>
          </cell>
          <cell r="K8">
            <v>29620</v>
          </cell>
          <cell r="L8">
            <v>813</v>
          </cell>
          <cell r="M8">
            <v>0</v>
          </cell>
          <cell r="N8">
            <v>189</v>
          </cell>
          <cell r="O8">
            <v>591.85606060606062</v>
          </cell>
          <cell r="P8">
            <v>120</v>
          </cell>
          <cell r="Q8">
            <v>1925.3</v>
          </cell>
          <cell r="R8">
            <v>2120.0802045454543</v>
          </cell>
          <cell r="S8">
            <v>2468.333333333333</v>
          </cell>
          <cell r="T8">
            <v>2221.5</v>
          </cell>
          <cell r="U8">
            <v>168.834</v>
          </cell>
          <cell r="V8">
            <v>1497.3958333333333</v>
          </cell>
          <cell r="W8">
            <v>2000</v>
          </cell>
          <cell r="X8">
            <v>2000</v>
          </cell>
          <cell r="Y8">
            <v>45735.299431818188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N8">
            <v>12883.182938540336</v>
          </cell>
          <cell r="AO8">
            <v>12883.182938540336</v>
          </cell>
          <cell r="AP8">
            <v>12883.182938540336</v>
          </cell>
          <cell r="AQ8">
            <v>12883.182938540336</v>
          </cell>
          <cell r="AR8">
            <v>12883.182938540336</v>
          </cell>
          <cell r="AS8">
            <v>12883.182938540336</v>
          </cell>
          <cell r="AT8">
            <v>12883.182938540336</v>
          </cell>
          <cell r="AU8">
            <v>12883.182938540336</v>
          </cell>
          <cell r="AV8">
            <v>12883.182938540336</v>
          </cell>
          <cell r="AW8">
            <v>12883.182938540336</v>
          </cell>
          <cell r="AX8">
            <v>12883.182938540336</v>
          </cell>
          <cell r="AY8">
            <v>12883.182938540336</v>
          </cell>
        </row>
        <row r="9">
          <cell r="A9" t="str">
            <v>EVOGENE</v>
          </cell>
          <cell r="B9"/>
          <cell r="C9" t="str">
            <v>SOW - Div</v>
          </cell>
          <cell r="D9" t="str">
            <v>Ag-Biologicals</v>
          </cell>
          <cell r="E9" t="str">
            <v>Ag-Bio Research</v>
          </cell>
          <cell r="F9">
            <v>60139086</v>
          </cell>
          <cell r="G9" t="str">
            <v>Nir Friedman</v>
          </cell>
          <cell r="H9">
            <v>0.8</v>
          </cell>
          <cell r="I9">
            <v>12500</v>
          </cell>
          <cell r="J9">
            <v>0</v>
          </cell>
          <cell r="K9">
            <v>15625</v>
          </cell>
          <cell r="L9">
            <v>813</v>
          </cell>
          <cell r="M9">
            <v>226.47</v>
          </cell>
          <cell r="N9">
            <v>189</v>
          </cell>
          <cell r="O9">
            <v>236.74242424242422</v>
          </cell>
          <cell r="P9">
            <v>0</v>
          </cell>
          <cell r="Q9">
            <v>1015.625</v>
          </cell>
          <cell r="R9">
            <v>1051.806931818182</v>
          </cell>
          <cell r="S9">
            <v>1302.0833333333333</v>
          </cell>
          <cell r="T9">
            <v>1171.875</v>
          </cell>
          <cell r="U9">
            <v>89.0625</v>
          </cell>
          <cell r="V9">
            <v>748.69791666666663</v>
          </cell>
          <cell r="W9">
            <v>0</v>
          </cell>
          <cell r="X9">
            <v>0</v>
          </cell>
          <cell r="Y9">
            <v>22469.363106060606</v>
          </cell>
          <cell r="AA9">
            <v>0.8</v>
          </cell>
          <cell r="AB9">
            <v>0.8</v>
          </cell>
          <cell r="AC9">
            <v>0.8</v>
          </cell>
          <cell r="AD9">
            <v>0.8</v>
          </cell>
          <cell r="AE9">
            <v>0.8</v>
          </cell>
          <cell r="AF9">
            <v>0.8</v>
          </cell>
          <cell r="AG9">
            <v>0.8</v>
          </cell>
          <cell r="AH9">
            <v>0.8</v>
          </cell>
          <cell r="AI9">
            <v>0.8</v>
          </cell>
          <cell r="AJ9">
            <v>0.8</v>
          </cell>
          <cell r="AK9">
            <v>0.8</v>
          </cell>
          <cell r="AL9">
            <v>0.8</v>
          </cell>
          <cell r="AN9">
            <v>5063.5184464361928</v>
          </cell>
          <cell r="AO9">
            <v>5063.5184464361928</v>
          </cell>
          <cell r="AP9">
            <v>5063.5184464361928</v>
          </cell>
          <cell r="AQ9">
            <v>5063.5184464361928</v>
          </cell>
          <cell r="AR9">
            <v>5063.5184464361928</v>
          </cell>
          <cell r="AS9">
            <v>5063.5184464361928</v>
          </cell>
          <cell r="AT9">
            <v>5063.5184464361928</v>
          </cell>
          <cell r="AU9">
            <v>5063.5184464361928</v>
          </cell>
          <cell r="AV9">
            <v>5063.5184464361928</v>
          </cell>
          <cell r="AW9">
            <v>5063.5184464361928</v>
          </cell>
          <cell r="AX9">
            <v>5063.5184464361928</v>
          </cell>
          <cell r="AY9">
            <v>5063.5184464361928</v>
          </cell>
        </row>
        <row r="10">
          <cell r="A10" t="str">
            <v>EVOGENE</v>
          </cell>
          <cell r="B10"/>
          <cell r="C10" t="str">
            <v>SOW - Div</v>
          </cell>
          <cell r="D10" t="str">
            <v>Ag-Biologicals</v>
          </cell>
          <cell r="E10" t="str">
            <v>Ag-Bio Research</v>
          </cell>
          <cell r="F10">
            <v>301140778</v>
          </cell>
          <cell r="G10" t="str">
            <v>Guy Migdal</v>
          </cell>
          <cell r="H10">
            <v>1</v>
          </cell>
          <cell r="I10">
            <v>11500</v>
          </cell>
          <cell r="J10">
            <v>0</v>
          </cell>
          <cell r="K10">
            <v>11500</v>
          </cell>
          <cell r="L10">
            <v>813</v>
          </cell>
          <cell r="M10">
            <v>877.2</v>
          </cell>
          <cell r="N10">
            <v>189</v>
          </cell>
          <cell r="O10">
            <v>217.80303030303034</v>
          </cell>
          <cell r="P10">
            <v>0</v>
          </cell>
          <cell r="Q10">
            <v>747.5</v>
          </cell>
          <cell r="R10">
            <v>789.81622727272725</v>
          </cell>
          <cell r="S10">
            <v>958.33333333333326</v>
          </cell>
          <cell r="T10">
            <v>862.5</v>
          </cell>
          <cell r="U10">
            <v>65.55</v>
          </cell>
          <cell r="V10">
            <v>551.04166666666663</v>
          </cell>
          <cell r="W10">
            <v>0</v>
          </cell>
          <cell r="X10">
            <v>0</v>
          </cell>
          <cell r="Y10">
            <v>17571.74425757576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N10">
            <v>4949.787114810073</v>
          </cell>
          <cell r="AO10">
            <v>4949.787114810073</v>
          </cell>
          <cell r="AP10">
            <v>4949.787114810073</v>
          </cell>
          <cell r="AQ10">
            <v>4949.787114810073</v>
          </cell>
          <cell r="AR10">
            <v>4949.787114810073</v>
          </cell>
          <cell r="AS10">
            <v>4949.787114810073</v>
          </cell>
          <cell r="AT10">
            <v>4949.787114810073</v>
          </cell>
          <cell r="AU10">
            <v>4949.787114810073</v>
          </cell>
          <cell r="AV10">
            <v>4949.787114810073</v>
          </cell>
          <cell r="AW10">
            <v>4949.787114810073</v>
          </cell>
          <cell r="AX10">
            <v>4949.787114810073</v>
          </cell>
          <cell r="AY10">
            <v>4949.787114810073</v>
          </cell>
        </row>
        <row r="11">
          <cell r="A11" t="str">
            <v>EVOGENE</v>
          </cell>
          <cell r="B11"/>
          <cell r="C11" t="str">
            <v>SOW - Div</v>
          </cell>
          <cell r="D11" t="str">
            <v>Ag-Biologicals</v>
          </cell>
          <cell r="E11" t="str">
            <v>Ag-Bio Research</v>
          </cell>
          <cell r="F11">
            <v>24169013</v>
          </cell>
          <cell r="G11" t="str">
            <v>Michal Shoresh</v>
          </cell>
          <cell r="H11">
            <v>1</v>
          </cell>
          <cell r="I11">
            <v>20000</v>
          </cell>
          <cell r="J11">
            <v>0</v>
          </cell>
          <cell r="K11">
            <v>20000</v>
          </cell>
          <cell r="L11">
            <v>813</v>
          </cell>
          <cell r="M11">
            <v>486.79</v>
          </cell>
          <cell r="N11">
            <v>220.5</v>
          </cell>
          <cell r="O11">
            <v>378.78787878787881</v>
          </cell>
          <cell r="P11">
            <v>0</v>
          </cell>
          <cell r="Q11">
            <v>1300</v>
          </cell>
          <cell r="R11">
            <v>1412.471840909091</v>
          </cell>
          <cell r="S11">
            <v>1666.6666666666665</v>
          </cell>
          <cell r="T11">
            <v>1500</v>
          </cell>
          <cell r="U11">
            <v>114</v>
          </cell>
          <cell r="V11">
            <v>958.33333333333337</v>
          </cell>
          <cell r="W11">
            <v>0</v>
          </cell>
          <cell r="X11">
            <v>0</v>
          </cell>
          <cell r="Y11">
            <v>28850.549719696974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  <cell r="AN11">
            <v>8126.9154139991479</v>
          </cell>
          <cell r="AO11">
            <v>8126.9154139991479</v>
          </cell>
          <cell r="AP11">
            <v>8126.9154139991479</v>
          </cell>
          <cell r="AQ11">
            <v>8126.9154139991479</v>
          </cell>
          <cell r="AR11">
            <v>8126.9154139991479</v>
          </cell>
          <cell r="AS11">
            <v>8126.9154139991479</v>
          </cell>
          <cell r="AT11">
            <v>8126.9154139991479</v>
          </cell>
          <cell r="AU11">
            <v>8126.9154139991479</v>
          </cell>
          <cell r="AV11">
            <v>8126.9154139991479</v>
          </cell>
          <cell r="AW11">
            <v>8126.9154139991479</v>
          </cell>
          <cell r="AX11">
            <v>8126.9154139991479</v>
          </cell>
          <cell r="AY11">
            <v>8126.9154139991479</v>
          </cell>
        </row>
        <row r="12">
          <cell r="A12" t="str">
            <v>EVOGENE</v>
          </cell>
          <cell r="B12"/>
          <cell r="C12" t="str">
            <v>SOW - Div</v>
          </cell>
          <cell r="D12" t="str">
            <v>Ag-Biologicals</v>
          </cell>
          <cell r="E12" t="str">
            <v>Ag-Bio Research</v>
          </cell>
          <cell r="F12">
            <v>25660689</v>
          </cell>
          <cell r="G12" t="str">
            <v>Michael Ionescu</v>
          </cell>
          <cell r="H12">
            <v>1</v>
          </cell>
          <cell r="I12">
            <v>21500</v>
          </cell>
          <cell r="J12">
            <v>0</v>
          </cell>
          <cell r="K12">
            <v>21500</v>
          </cell>
          <cell r="L12">
            <v>813</v>
          </cell>
          <cell r="M12">
            <v>396.22</v>
          </cell>
          <cell r="N12">
            <v>189</v>
          </cell>
          <cell r="O12">
            <v>407.19696969696969</v>
          </cell>
          <cell r="P12">
            <v>120</v>
          </cell>
          <cell r="Q12">
            <v>1397.5</v>
          </cell>
          <cell r="R12">
            <v>1526.9472727272728</v>
          </cell>
          <cell r="S12">
            <v>1791.6666666666665</v>
          </cell>
          <cell r="T12">
            <v>1612.5</v>
          </cell>
          <cell r="U12">
            <v>122.55000000000001</v>
          </cell>
          <cell r="V12">
            <v>1030.2083333333333</v>
          </cell>
          <cell r="W12"/>
          <cell r="X12"/>
          <cell r="Y12">
            <v>30906.789242424242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  <cell r="AN12">
            <v>8706.1378147673931</v>
          </cell>
          <cell r="AO12">
            <v>8706.1378147673931</v>
          </cell>
          <cell r="AP12">
            <v>8706.1378147673931</v>
          </cell>
          <cell r="AQ12">
            <v>8706.1378147673931</v>
          </cell>
          <cell r="AR12">
            <v>8706.1378147673931</v>
          </cell>
          <cell r="AS12">
            <v>8706.1378147673931</v>
          </cell>
          <cell r="AT12">
            <v>8706.1378147673931</v>
          </cell>
          <cell r="AU12">
            <v>8706.1378147673931</v>
          </cell>
          <cell r="AV12">
            <v>8706.1378147673931</v>
          </cell>
          <cell r="AW12">
            <v>8706.1378147673931</v>
          </cell>
          <cell r="AX12">
            <v>8706.1378147673931</v>
          </cell>
          <cell r="AY12">
            <v>8706.1378147673931</v>
          </cell>
        </row>
        <row r="13">
          <cell r="A13" t="str">
            <v>EVOGENE</v>
          </cell>
          <cell r="B13">
            <v>7</v>
          </cell>
          <cell r="C13" t="str">
            <v>Non SOW</v>
          </cell>
          <cell r="D13" t="str">
            <v>Ag-Biologicals</v>
          </cell>
          <cell r="E13" t="str">
            <v>BD</v>
          </cell>
          <cell r="F13">
            <v>23765134</v>
          </cell>
          <cell r="G13" t="str">
            <v>Doron Yonay</v>
          </cell>
          <cell r="H13">
            <v>1</v>
          </cell>
          <cell r="I13">
            <v>36500</v>
          </cell>
          <cell r="J13">
            <v>-2900</v>
          </cell>
          <cell r="K13">
            <v>33600</v>
          </cell>
          <cell r="L13">
            <v>813</v>
          </cell>
          <cell r="M13">
            <v>0</v>
          </cell>
          <cell r="N13">
            <v>157.5</v>
          </cell>
          <cell r="O13">
            <v>691.28787878787864</v>
          </cell>
          <cell r="P13">
            <v>120</v>
          </cell>
          <cell r="Q13">
            <v>2184</v>
          </cell>
          <cell r="R13">
            <v>2423.6750909090911</v>
          </cell>
          <cell r="S13">
            <v>2800</v>
          </cell>
          <cell r="T13">
            <v>2520</v>
          </cell>
          <cell r="U13">
            <v>191.52</v>
          </cell>
          <cell r="V13">
            <v>1748.9583333333333</v>
          </cell>
          <cell r="W13">
            <v>3600</v>
          </cell>
          <cell r="X13">
            <v>3100</v>
          </cell>
          <cell r="Y13">
            <v>53949.941303030304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N13">
            <v>15197.166564233888</v>
          </cell>
          <cell r="AO13">
            <v>15197.166564233888</v>
          </cell>
          <cell r="AP13">
            <v>15197.166564233888</v>
          </cell>
          <cell r="AQ13">
            <v>15197.166564233888</v>
          </cell>
          <cell r="AR13">
            <v>15197.166564233888</v>
          </cell>
          <cell r="AS13">
            <v>15197.166564233888</v>
          </cell>
          <cell r="AT13">
            <v>15197.166564233888</v>
          </cell>
          <cell r="AU13">
            <v>15197.166564233888</v>
          </cell>
          <cell r="AV13">
            <v>15197.166564233888</v>
          </cell>
          <cell r="AW13">
            <v>15197.166564233888</v>
          </cell>
          <cell r="AX13">
            <v>15197.166564233888</v>
          </cell>
          <cell r="AY13">
            <v>15197.166564233888</v>
          </cell>
        </row>
        <row r="14">
          <cell r="A14"/>
          <cell r="B14"/>
          <cell r="I14"/>
          <cell r="J14"/>
          <cell r="K14"/>
          <cell r="L14"/>
          <cell r="M14"/>
          <cell r="N14"/>
          <cell r="O14"/>
          <cell r="P14"/>
          <cell r="Q14">
            <v>0</v>
          </cell>
          <cell r="R14"/>
          <cell r="S14">
            <v>0</v>
          </cell>
          <cell r="T14">
            <v>0</v>
          </cell>
          <cell r="U14">
            <v>0</v>
          </cell>
          <cell r="V14"/>
          <cell r="W14"/>
          <cell r="X14"/>
          <cell r="Y14"/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</row>
        <row r="15">
          <cell r="A15" t="str">
            <v>EVOGENE</v>
          </cell>
          <cell r="B15"/>
          <cell r="C15" t="str">
            <v>Non SOW</v>
          </cell>
          <cell r="D15" t="str">
            <v>Cannabis</v>
          </cell>
          <cell r="E15" t="str">
            <v>Cannabis</v>
          </cell>
          <cell r="F15">
            <v>35756980</v>
          </cell>
          <cell r="G15" t="str">
            <v>Izik Avidan</v>
          </cell>
          <cell r="H15">
            <v>1</v>
          </cell>
          <cell r="I15">
            <v>28000</v>
          </cell>
          <cell r="J15">
            <v>0</v>
          </cell>
          <cell r="K15">
            <v>28000</v>
          </cell>
          <cell r="L15">
            <v>813</v>
          </cell>
          <cell r="M15">
            <v>943.39</v>
          </cell>
          <cell r="N15">
            <v>189</v>
          </cell>
          <cell r="O15">
            <v>530.30303030303037</v>
          </cell>
          <cell r="P15">
            <v>0</v>
          </cell>
          <cell r="Q15">
            <v>1820</v>
          </cell>
          <cell r="R15">
            <v>2055.7179772727272</v>
          </cell>
          <cell r="S15">
            <v>2333.333333333333</v>
          </cell>
          <cell r="T15">
            <v>2100</v>
          </cell>
          <cell r="U15">
            <v>159.6</v>
          </cell>
          <cell r="V15">
            <v>1341.6666666666665</v>
          </cell>
          <cell r="W15">
            <v>0</v>
          </cell>
          <cell r="X15">
            <v>0</v>
          </cell>
          <cell r="Y15">
            <v>40286.011007575755</v>
          </cell>
          <cell r="AA15">
            <v>1</v>
          </cell>
          <cell r="AB15">
            <v>1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N15">
            <v>11348.172114810071</v>
          </cell>
          <cell r="AO15">
            <v>11348.172114810071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</row>
        <row r="16">
          <cell r="A16" t="str">
            <v>EVOGENE</v>
          </cell>
          <cell r="B16"/>
          <cell r="C16" t="str">
            <v>SOW - Div</v>
          </cell>
          <cell r="D16" t="str">
            <v>Ag-Seed</v>
          </cell>
          <cell r="E16" t="str">
            <v>PM-Seed</v>
          </cell>
          <cell r="F16">
            <v>39633003</v>
          </cell>
          <cell r="G16" t="str">
            <v>Michal  Ben Zvi</v>
          </cell>
          <cell r="H16">
            <v>1</v>
          </cell>
          <cell r="I16">
            <v>14000</v>
          </cell>
          <cell r="J16">
            <v>0</v>
          </cell>
          <cell r="K16">
            <v>14000</v>
          </cell>
          <cell r="L16">
            <v>813</v>
          </cell>
          <cell r="M16">
            <v>877.19</v>
          </cell>
          <cell r="N16">
            <v>189</v>
          </cell>
          <cell r="O16">
            <v>265.15151515151518</v>
          </cell>
          <cell r="P16">
            <v>120</v>
          </cell>
          <cell r="Q16">
            <v>910</v>
          </cell>
          <cell r="R16">
            <v>989.86661363636381</v>
          </cell>
          <cell r="S16">
            <v>1166.6666666666665</v>
          </cell>
          <cell r="T16">
            <v>1050</v>
          </cell>
          <cell r="U16">
            <v>79.8</v>
          </cell>
          <cell r="V16">
            <v>670.83333333333326</v>
          </cell>
          <cell r="W16">
            <v>0</v>
          </cell>
          <cell r="X16">
            <v>0</v>
          </cell>
          <cell r="Y16">
            <v>21131.508128787878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  <cell r="AN16">
            <v>5952.5375010670086</v>
          </cell>
          <cell r="AO16">
            <v>5952.5375010670086</v>
          </cell>
          <cell r="AP16">
            <v>5952.5375010670086</v>
          </cell>
          <cell r="AQ16">
            <v>5952.5375010670086</v>
          </cell>
          <cell r="AR16">
            <v>5952.5375010670086</v>
          </cell>
          <cell r="AS16">
            <v>5952.5375010670086</v>
          </cell>
          <cell r="AT16">
            <v>5952.5375010670086</v>
          </cell>
          <cell r="AU16">
            <v>5952.5375010670086</v>
          </cell>
          <cell r="AV16">
            <v>5952.5375010670086</v>
          </cell>
          <cell r="AW16">
            <v>5952.5375010670086</v>
          </cell>
          <cell r="AX16">
            <v>5952.5375010670086</v>
          </cell>
          <cell r="AY16">
            <v>5952.5375010670086</v>
          </cell>
        </row>
        <row r="17">
          <cell r="A17" t="str">
            <v>EVOGENE</v>
          </cell>
          <cell r="B17"/>
          <cell r="C17" t="str">
            <v>SOW - Div</v>
          </cell>
          <cell r="D17" t="str">
            <v>Ag-Biologicals</v>
          </cell>
          <cell r="E17" t="str">
            <v>PM-Biolog</v>
          </cell>
          <cell r="F17">
            <v>40331241</v>
          </cell>
          <cell r="G17" t="str">
            <v>Dana Bezalel</v>
          </cell>
          <cell r="H17">
            <v>1</v>
          </cell>
          <cell r="I17">
            <v>18000</v>
          </cell>
          <cell r="J17">
            <v>0</v>
          </cell>
          <cell r="K17">
            <v>18000</v>
          </cell>
          <cell r="L17">
            <v>813</v>
          </cell>
          <cell r="M17">
            <v>943.39</v>
          </cell>
          <cell r="N17">
            <v>189</v>
          </cell>
          <cell r="O17">
            <v>340.90909090909088</v>
          </cell>
          <cell r="P17">
            <v>120</v>
          </cell>
          <cell r="Q17">
            <v>1170</v>
          </cell>
          <cell r="R17">
            <v>1300.513431818182</v>
          </cell>
          <cell r="S17">
            <v>1500</v>
          </cell>
          <cell r="T17">
            <v>1350</v>
          </cell>
          <cell r="U17">
            <v>102.60000000000001</v>
          </cell>
          <cell r="V17">
            <v>862.5</v>
          </cell>
          <cell r="W17">
            <v>0</v>
          </cell>
          <cell r="X17">
            <v>0</v>
          </cell>
          <cell r="Y17">
            <v>26691.912522727271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N17">
            <v>7518.8485979513443</v>
          </cell>
          <cell r="AO17">
            <v>7518.8485979513443</v>
          </cell>
          <cell r="AP17">
            <v>7518.8485979513443</v>
          </cell>
          <cell r="AQ17">
            <v>7518.8485979513443</v>
          </cell>
          <cell r="AR17">
            <v>7518.8485979513443</v>
          </cell>
          <cell r="AS17">
            <v>7518.8485979513443</v>
          </cell>
          <cell r="AT17">
            <v>7518.8485979513443</v>
          </cell>
          <cell r="AU17">
            <v>7518.8485979513443</v>
          </cell>
          <cell r="AV17">
            <v>7518.8485979513443</v>
          </cell>
          <cell r="AW17">
            <v>7518.8485979513443</v>
          </cell>
          <cell r="AX17">
            <v>7518.8485979513443</v>
          </cell>
          <cell r="AY17">
            <v>7518.8485979513443</v>
          </cell>
        </row>
        <row r="18">
          <cell r="A18"/>
          <cell r="B18"/>
          <cell r="I18"/>
          <cell r="J18"/>
          <cell r="K18"/>
          <cell r="L18"/>
          <cell r="M18"/>
          <cell r="N18"/>
          <cell r="O18"/>
          <cell r="P18"/>
          <cell r="Q18">
            <v>0</v>
          </cell>
          <cell r="R18"/>
          <cell r="S18">
            <v>0</v>
          </cell>
          <cell r="T18">
            <v>0</v>
          </cell>
          <cell r="U18">
            <v>0</v>
          </cell>
          <cell r="V18"/>
          <cell r="W18"/>
          <cell r="X18"/>
          <cell r="Y18"/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</row>
        <row r="19">
          <cell r="A19" t="str">
            <v>EVOGENE</v>
          </cell>
          <cell r="B19"/>
          <cell r="C19" t="str">
            <v>SOW</v>
          </cell>
          <cell r="D19" t="str">
            <v>Corporate</v>
          </cell>
          <cell r="E19" t="str">
            <v>IP</v>
          </cell>
          <cell r="F19">
            <v>15711278</v>
          </cell>
          <cell r="G19" t="str">
            <v>Shlomo Goren</v>
          </cell>
          <cell r="H19">
            <v>1</v>
          </cell>
          <cell r="I19">
            <v>16750</v>
          </cell>
          <cell r="J19">
            <v>0</v>
          </cell>
          <cell r="K19">
            <v>16750</v>
          </cell>
          <cell r="L19">
            <v>813</v>
          </cell>
          <cell r="M19">
            <v>943.4</v>
          </cell>
          <cell r="N19">
            <v>189</v>
          </cell>
          <cell r="O19">
            <v>317.2348484848485</v>
          </cell>
          <cell r="P19">
            <v>0</v>
          </cell>
          <cell r="Q19">
            <v>1088.75</v>
          </cell>
          <cell r="R19">
            <v>1195.9886136363637</v>
          </cell>
          <cell r="S19">
            <v>1395.8333333333333</v>
          </cell>
          <cell r="T19">
            <v>1256.25</v>
          </cell>
          <cell r="U19">
            <v>95.475000000000009</v>
          </cell>
          <cell r="V19">
            <v>802.60416666666663</v>
          </cell>
          <cell r="W19">
            <v>0</v>
          </cell>
          <cell r="X19">
            <v>0</v>
          </cell>
          <cell r="Y19">
            <v>24847.535962121212</v>
          </cell>
          <cell r="AA19">
            <v>0.27</v>
          </cell>
          <cell r="AB19">
            <v>0.27</v>
          </cell>
          <cell r="AC19">
            <v>0.27</v>
          </cell>
          <cell r="AD19">
            <v>0.27</v>
          </cell>
          <cell r="AE19">
            <v>0.27</v>
          </cell>
          <cell r="AF19">
            <v>0.27</v>
          </cell>
          <cell r="AG19">
            <v>0.27</v>
          </cell>
          <cell r="AH19">
            <v>0.27</v>
          </cell>
          <cell r="AI19">
            <v>0.27</v>
          </cell>
          <cell r="AJ19">
            <v>0.27</v>
          </cell>
          <cell r="AK19">
            <v>0.27</v>
          </cell>
          <cell r="AL19">
            <v>0.27</v>
          </cell>
          <cell r="AN19">
            <v>1889.8125943021769</v>
          </cell>
          <cell r="AO19">
            <v>1889.8125943021769</v>
          </cell>
          <cell r="AP19">
            <v>1889.8125943021769</v>
          </cell>
          <cell r="AQ19">
            <v>1889.8125943021769</v>
          </cell>
          <cell r="AR19">
            <v>1889.8125943021769</v>
          </cell>
          <cell r="AS19">
            <v>1889.8125943021769</v>
          </cell>
          <cell r="AT19">
            <v>1889.8125943021769</v>
          </cell>
          <cell r="AU19">
            <v>1889.8125943021769</v>
          </cell>
          <cell r="AV19">
            <v>1889.8125943021769</v>
          </cell>
          <cell r="AW19">
            <v>1889.8125943021769</v>
          </cell>
          <cell r="AX19">
            <v>1889.8125943021769</v>
          </cell>
          <cell r="AY19">
            <v>1889.8125943021769</v>
          </cell>
        </row>
        <row r="20">
          <cell r="A20" t="str">
            <v>EVOGENE</v>
          </cell>
          <cell r="B20"/>
          <cell r="C20" t="str">
            <v>Non SOW</v>
          </cell>
          <cell r="D20" t="str">
            <v>Corporate</v>
          </cell>
          <cell r="E20" t="str">
            <v>IP - NonSOW</v>
          </cell>
          <cell r="F20">
            <v>15711278</v>
          </cell>
          <cell r="G20" t="str">
            <v>Shlomo Goren</v>
          </cell>
          <cell r="H20">
            <v>1</v>
          </cell>
          <cell r="I20">
            <v>16750</v>
          </cell>
          <cell r="J20">
            <v>0</v>
          </cell>
          <cell r="K20">
            <v>16750</v>
          </cell>
          <cell r="L20">
            <v>813</v>
          </cell>
          <cell r="M20">
            <v>943.4</v>
          </cell>
          <cell r="N20">
            <v>189</v>
          </cell>
          <cell r="O20">
            <v>317.2348484848485</v>
          </cell>
          <cell r="P20">
            <v>0</v>
          </cell>
          <cell r="Q20">
            <v>1088.75</v>
          </cell>
          <cell r="R20">
            <v>1195.9886136363637</v>
          </cell>
          <cell r="S20">
            <v>1395.8333333333333</v>
          </cell>
          <cell r="T20">
            <v>1256.25</v>
          </cell>
          <cell r="U20">
            <v>95.475000000000009</v>
          </cell>
          <cell r="V20">
            <v>802.60416666666663</v>
          </cell>
          <cell r="W20">
            <v>0</v>
          </cell>
          <cell r="X20">
            <v>0</v>
          </cell>
          <cell r="Y20">
            <v>24847.535962121212</v>
          </cell>
          <cell r="AA20">
            <v>0.53</v>
          </cell>
          <cell r="AB20">
            <v>0.53</v>
          </cell>
          <cell r="AC20">
            <v>0.53</v>
          </cell>
          <cell r="AD20">
            <v>0.53</v>
          </cell>
          <cell r="AE20">
            <v>0.53</v>
          </cell>
          <cell r="AF20">
            <v>0.53</v>
          </cell>
          <cell r="AG20">
            <v>0.53</v>
          </cell>
          <cell r="AH20">
            <v>0.53</v>
          </cell>
          <cell r="AI20">
            <v>0.53</v>
          </cell>
          <cell r="AJ20">
            <v>0.53</v>
          </cell>
          <cell r="AK20">
            <v>0.53</v>
          </cell>
          <cell r="AL20">
            <v>0.53</v>
          </cell>
          <cell r="AN20">
            <v>3709.6321295561247</v>
          </cell>
          <cell r="AO20">
            <v>3709.6321295561247</v>
          </cell>
          <cell r="AP20">
            <v>3709.6321295561247</v>
          </cell>
          <cell r="AQ20">
            <v>3709.6321295561247</v>
          </cell>
          <cell r="AR20">
            <v>3709.6321295561247</v>
          </cell>
          <cell r="AS20">
            <v>3709.6321295561247</v>
          </cell>
          <cell r="AT20">
            <v>3709.6321295561247</v>
          </cell>
          <cell r="AU20">
            <v>3709.6321295561247</v>
          </cell>
          <cell r="AV20">
            <v>3709.6321295561247</v>
          </cell>
          <cell r="AW20">
            <v>3709.6321295561247</v>
          </cell>
          <cell r="AX20">
            <v>3709.6321295561247</v>
          </cell>
          <cell r="AY20">
            <v>3709.6321295561247</v>
          </cell>
        </row>
        <row r="21">
          <cell r="A21" t="str">
            <v>EVOGENE</v>
          </cell>
          <cell r="B21"/>
          <cell r="C21" t="str">
            <v>SOW - Div</v>
          </cell>
          <cell r="D21" t="str">
            <v>Ag-Biologicals</v>
          </cell>
          <cell r="E21" t="str">
            <v>Ag-Bio development</v>
          </cell>
          <cell r="F21">
            <v>15711278</v>
          </cell>
          <cell r="G21" t="str">
            <v>Shlomo Goren</v>
          </cell>
          <cell r="H21">
            <v>1</v>
          </cell>
          <cell r="I21">
            <v>16750</v>
          </cell>
          <cell r="J21">
            <v>0</v>
          </cell>
          <cell r="K21">
            <v>16750</v>
          </cell>
          <cell r="L21">
            <v>813</v>
          </cell>
          <cell r="M21">
            <v>943.4</v>
          </cell>
          <cell r="N21">
            <v>189</v>
          </cell>
          <cell r="O21">
            <v>317.2348484848485</v>
          </cell>
          <cell r="P21">
            <v>0</v>
          </cell>
          <cell r="Q21">
            <v>1088.75</v>
          </cell>
          <cell r="R21">
            <v>1195.9886136363637</v>
          </cell>
          <cell r="S21">
            <v>1395.8333333333333</v>
          </cell>
          <cell r="T21">
            <v>1256.25</v>
          </cell>
          <cell r="U21">
            <v>95.475000000000009</v>
          </cell>
          <cell r="V21">
            <v>802.60416666666663</v>
          </cell>
          <cell r="W21">
            <v>0</v>
          </cell>
          <cell r="X21">
            <v>0</v>
          </cell>
          <cell r="Y21">
            <v>24847.535962121212</v>
          </cell>
          <cell r="AA21">
            <v>0.2</v>
          </cell>
          <cell r="AB21">
            <v>0.2</v>
          </cell>
          <cell r="AC21">
            <v>0.2</v>
          </cell>
          <cell r="AD21">
            <v>0.2</v>
          </cell>
          <cell r="AE21">
            <v>0.2</v>
          </cell>
          <cell r="AF21">
            <v>0.2</v>
          </cell>
          <cell r="AG21">
            <v>0.2</v>
          </cell>
          <cell r="AH21">
            <v>0.2</v>
          </cell>
          <cell r="AI21">
            <v>0.2</v>
          </cell>
          <cell r="AJ21">
            <v>0.2</v>
          </cell>
          <cell r="AK21">
            <v>0.2</v>
          </cell>
          <cell r="AL21">
            <v>0.2</v>
          </cell>
          <cell r="AN21">
            <v>1399.8611809645756</v>
          </cell>
          <cell r="AO21">
            <v>1399.8611809645756</v>
          </cell>
          <cell r="AP21">
            <v>1399.8611809645756</v>
          </cell>
          <cell r="AQ21">
            <v>1399.8611809645756</v>
          </cell>
          <cell r="AR21">
            <v>1399.8611809645756</v>
          </cell>
          <cell r="AS21">
            <v>1399.8611809645756</v>
          </cell>
          <cell r="AT21">
            <v>1399.8611809645756</v>
          </cell>
          <cell r="AU21">
            <v>1399.8611809645756</v>
          </cell>
          <cell r="AV21">
            <v>1399.8611809645756</v>
          </cell>
          <cell r="AW21">
            <v>1399.8611809645756</v>
          </cell>
          <cell r="AX21">
            <v>1399.8611809645756</v>
          </cell>
          <cell r="AY21">
            <v>1399.8611809645756</v>
          </cell>
        </row>
        <row r="22">
          <cell r="A22" t="str">
            <v>EVOGENE</v>
          </cell>
          <cell r="B22">
            <v>25</v>
          </cell>
          <cell r="C22" t="str">
            <v>Non SOW</v>
          </cell>
          <cell r="D22" t="str">
            <v>Evofuel</v>
          </cell>
          <cell r="E22" t="str">
            <v>Evofuel</v>
          </cell>
          <cell r="F22">
            <v>21473020</v>
          </cell>
          <cell r="G22" t="str">
            <v>Micha Brog</v>
          </cell>
          <cell r="H22">
            <v>1</v>
          </cell>
          <cell r="I22">
            <v>18250</v>
          </cell>
          <cell r="J22">
            <v>-2000</v>
          </cell>
          <cell r="K22">
            <v>16250</v>
          </cell>
          <cell r="L22">
            <v>813</v>
          </cell>
          <cell r="M22">
            <v>0</v>
          </cell>
          <cell r="N22">
            <v>189</v>
          </cell>
          <cell r="O22">
            <v>345.64393939393932</v>
          </cell>
          <cell r="P22">
            <v>0</v>
          </cell>
          <cell r="Q22">
            <v>1056.25</v>
          </cell>
          <cell r="R22">
            <v>1089.8642954545455</v>
          </cell>
          <cell r="S22">
            <v>1354.1666666666665</v>
          </cell>
          <cell r="T22">
            <v>1218.75</v>
          </cell>
          <cell r="U22">
            <v>92.625</v>
          </cell>
          <cell r="V22">
            <v>874.47916666666663</v>
          </cell>
          <cell r="W22">
            <v>2400</v>
          </cell>
          <cell r="X22">
            <v>2000</v>
          </cell>
          <cell r="Y22">
            <v>27683.779068181822</v>
          </cell>
          <cell r="AA22">
            <v>1</v>
          </cell>
          <cell r="AB22">
            <v>1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N22">
            <v>7798.2476248399507</v>
          </cell>
          <cell r="AO22">
            <v>7798.2476248399507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</row>
        <row r="24">
          <cell r="A24" t="str">
            <v>EVOGENE</v>
          </cell>
          <cell r="B24"/>
          <cell r="C24" t="str">
            <v>SOW - Div</v>
          </cell>
          <cell r="D24" t="str">
            <v>Ag-Seed</v>
          </cell>
          <cell r="E24" t="str">
            <v>Ag-Seed</v>
          </cell>
          <cell r="F24">
            <v>28045409</v>
          </cell>
          <cell r="G24" t="str">
            <v>Noa Matarasso</v>
          </cell>
          <cell r="H24">
            <v>1</v>
          </cell>
          <cell r="I24">
            <v>21000</v>
          </cell>
          <cell r="J24">
            <v>0</v>
          </cell>
          <cell r="K24">
            <v>21000</v>
          </cell>
          <cell r="L24">
            <v>813</v>
          </cell>
          <cell r="M24">
            <v>943.4</v>
          </cell>
          <cell r="N24">
            <v>220.5</v>
          </cell>
          <cell r="O24">
            <v>397.72727272727269</v>
          </cell>
          <cell r="P24">
            <v>0</v>
          </cell>
          <cell r="Q24">
            <v>1365</v>
          </cell>
          <cell r="R24">
            <v>1523.1380454545456</v>
          </cell>
          <cell r="S24">
            <v>1750</v>
          </cell>
          <cell r="T24">
            <v>1575</v>
          </cell>
          <cell r="U24">
            <v>119.7</v>
          </cell>
          <cell r="V24">
            <v>1006.2499999999999</v>
          </cell>
          <cell r="W24">
            <v>0</v>
          </cell>
          <cell r="X24">
            <v>0</v>
          </cell>
          <cell r="Y24">
            <v>30713.715318181821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A25" t="str">
            <v>EVOGENE</v>
          </cell>
          <cell r="B25"/>
          <cell r="C25" t="str">
            <v>SOW - Div</v>
          </cell>
          <cell r="D25" t="str">
            <v>Ag-Chemistry</v>
          </cell>
          <cell r="E25" t="str">
            <v>Ag-Chemistry</v>
          </cell>
          <cell r="F25">
            <v>29054632</v>
          </cell>
          <cell r="G25" t="str">
            <v>Cathy Dayan Glick</v>
          </cell>
          <cell r="H25">
            <v>1</v>
          </cell>
          <cell r="I25">
            <v>17000</v>
          </cell>
          <cell r="J25">
            <v>0</v>
          </cell>
          <cell r="K25">
            <v>17000</v>
          </cell>
          <cell r="L25">
            <v>813</v>
          </cell>
          <cell r="M25">
            <v>290.57</v>
          </cell>
          <cell r="N25">
            <v>189</v>
          </cell>
          <cell r="O25">
            <v>321.969696969697</v>
          </cell>
          <cell r="P25">
            <v>0</v>
          </cell>
          <cell r="Q25">
            <v>1105</v>
          </cell>
          <cell r="R25">
            <v>1166.1314772727271</v>
          </cell>
          <cell r="S25">
            <v>1416.6666666666665</v>
          </cell>
          <cell r="T25">
            <v>1275</v>
          </cell>
          <cell r="U25">
            <v>96.9</v>
          </cell>
          <cell r="V25">
            <v>814.58333333333337</v>
          </cell>
          <cell r="W25">
            <v>0</v>
          </cell>
          <cell r="X25">
            <v>0</v>
          </cell>
          <cell r="Y25">
            <v>24488.821174242425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N25">
            <v>6898.2594857020922</v>
          </cell>
          <cell r="AO25">
            <v>6898.2594857020922</v>
          </cell>
          <cell r="AP25">
            <v>6898.2594857020922</v>
          </cell>
          <cell r="AQ25">
            <v>6898.2594857020922</v>
          </cell>
          <cell r="AR25">
            <v>6898.2594857020922</v>
          </cell>
          <cell r="AS25">
            <v>6898.2594857020922</v>
          </cell>
          <cell r="AT25">
            <v>6898.2594857020922</v>
          </cell>
          <cell r="AU25">
            <v>6898.2594857020922</v>
          </cell>
          <cell r="AV25">
            <v>6898.2594857020922</v>
          </cell>
          <cell r="AW25">
            <v>6898.2594857020922</v>
          </cell>
          <cell r="AX25">
            <v>6898.2594857020922</v>
          </cell>
          <cell r="AY25">
            <v>6898.2594857020922</v>
          </cell>
        </row>
        <row r="26">
          <cell r="A26" t="str">
            <v>EVOGENE</v>
          </cell>
          <cell r="B26"/>
          <cell r="C26" t="str">
            <v>SOW - Div</v>
          </cell>
          <cell r="D26" t="str">
            <v>Ag-Seed</v>
          </cell>
          <cell r="E26" t="str">
            <v>Ag-Seed</v>
          </cell>
          <cell r="F26">
            <v>31483712</v>
          </cell>
          <cell r="G26" t="str">
            <v>Ronit Rimon Knopf</v>
          </cell>
          <cell r="H26">
            <v>1</v>
          </cell>
          <cell r="I26">
            <v>18750</v>
          </cell>
          <cell r="J26">
            <v>0</v>
          </cell>
          <cell r="K26">
            <v>18750</v>
          </cell>
          <cell r="L26">
            <v>813</v>
          </cell>
          <cell r="M26">
            <v>943.4</v>
          </cell>
          <cell r="N26">
            <v>220.5</v>
          </cell>
          <cell r="O26">
            <v>355.11363636363632</v>
          </cell>
          <cell r="P26">
            <v>0</v>
          </cell>
          <cell r="Q26">
            <v>1218.75</v>
          </cell>
          <cell r="R26">
            <v>1351.1920227272728</v>
          </cell>
          <cell r="S26">
            <v>1562.5</v>
          </cell>
          <cell r="T26">
            <v>1406.25</v>
          </cell>
          <cell r="U26">
            <v>106.875</v>
          </cell>
          <cell r="V26">
            <v>898.4375</v>
          </cell>
          <cell r="W26">
            <v>0</v>
          </cell>
          <cell r="X26">
            <v>0</v>
          </cell>
          <cell r="Y26">
            <v>27626.018159090909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N26">
            <v>7781.9769462227914</v>
          </cell>
          <cell r="AO26">
            <v>7781.9769462227914</v>
          </cell>
          <cell r="AP26">
            <v>7781.9769462227914</v>
          </cell>
          <cell r="AQ26">
            <v>7781.9769462227914</v>
          </cell>
          <cell r="AR26">
            <v>7781.9769462227914</v>
          </cell>
          <cell r="AS26">
            <v>7781.9769462227914</v>
          </cell>
          <cell r="AT26">
            <v>7781.9769462227914</v>
          </cell>
          <cell r="AU26">
            <v>7781.9769462227914</v>
          </cell>
          <cell r="AV26">
            <v>7781.9769462227914</v>
          </cell>
          <cell r="AW26">
            <v>7781.9769462227914</v>
          </cell>
          <cell r="AX26">
            <v>7781.9769462227914</v>
          </cell>
          <cell r="AY26">
            <v>7781.9769462227914</v>
          </cell>
        </row>
        <row r="27">
          <cell r="A27" t="str">
            <v>EVOGENE</v>
          </cell>
          <cell r="B27"/>
          <cell r="C27" t="str">
            <v>SOW - Div</v>
          </cell>
          <cell r="D27" t="str">
            <v>Ag-Seed</v>
          </cell>
          <cell r="E27" t="str">
            <v>Ag-Seed</v>
          </cell>
          <cell r="F27">
            <v>33951971</v>
          </cell>
          <cell r="G27" t="str">
            <v>Inbal Dangor</v>
          </cell>
          <cell r="H27">
            <v>1</v>
          </cell>
          <cell r="I27">
            <v>20500</v>
          </cell>
          <cell r="J27">
            <v>0</v>
          </cell>
          <cell r="K27">
            <v>20500</v>
          </cell>
          <cell r="L27">
            <v>813</v>
          </cell>
          <cell r="M27">
            <v>415.1</v>
          </cell>
          <cell r="N27">
            <v>220.5</v>
          </cell>
          <cell r="O27">
            <v>388.25757575757575</v>
          </cell>
          <cell r="P27">
            <v>0</v>
          </cell>
          <cell r="Q27">
            <v>1332.5</v>
          </cell>
          <cell r="R27">
            <v>1445.3053181818182</v>
          </cell>
          <cell r="S27">
            <v>1708.3333333333333</v>
          </cell>
          <cell r="T27">
            <v>1537.5</v>
          </cell>
          <cell r="U27">
            <v>116.85000000000001</v>
          </cell>
          <cell r="V27">
            <v>982.29166666666652</v>
          </cell>
          <cell r="W27">
            <v>0</v>
          </cell>
          <cell r="X27">
            <v>0</v>
          </cell>
          <cell r="Y27">
            <v>29459.637893939391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N27">
            <v>8298.4895475885605</v>
          </cell>
          <cell r="AO27">
            <v>8298.4895475885605</v>
          </cell>
          <cell r="AP27">
            <v>8298.4895475885605</v>
          </cell>
          <cell r="AQ27">
            <v>8298.4895475885605</v>
          </cell>
          <cell r="AR27">
            <v>8298.4895475885605</v>
          </cell>
          <cell r="AS27">
            <v>8298.4895475885605</v>
          </cell>
          <cell r="AT27">
            <v>8298.4895475885605</v>
          </cell>
          <cell r="AU27">
            <v>8298.4895475885605</v>
          </cell>
          <cell r="AV27">
            <v>8298.4895475885605</v>
          </cell>
          <cell r="AW27">
            <v>8298.4895475885605</v>
          </cell>
          <cell r="AX27">
            <v>8298.4895475885605</v>
          </cell>
          <cell r="AY27">
            <v>8298.4895475885605</v>
          </cell>
        </row>
        <row r="28">
          <cell r="A28" t="str">
            <v>EVOGENE</v>
          </cell>
          <cell r="B28"/>
          <cell r="C28" t="str">
            <v>SOW - Div</v>
          </cell>
          <cell r="D28" t="str">
            <v>Ag-Seed</v>
          </cell>
          <cell r="E28" t="str">
            <v>Ag-Seed</v>
          </cell>
          <cell r="F28">
            <v>310972021</v>
          </cell>
          <cell r="G28" t="str">
            <v>Ilya Pankratov</v>
          </cell>
          <cell r="H28">
            <v>1</v>
          </cell>
          <cell r="I28">
            <v>19000</v>
          </cell>
          <cell r="J28">
            <v>0</v>
          </cell>
          <cell r="K28">
            <v>19000</v>
          </cell>
          <cell r="L28">
            <v>813</v>
          </cell>
          <cell r="M28">
            <v>290.57</v>
          </cell>
          <cell r="N28">
            <v>220.5</v>
          </cell>
          <cell r="O28">
            <v>359.84848484848482</v>
          </cell>
          <cell r="P28">
            <v>0</v>
          </cell>
          <cell r="Q28">
            <v>1235</v>
          </cell>
          <cell r="R28">
            <v>1321.3348863636363</v>
          </cell>
          <cell r="S28">
            <v>1583.3333333333333</v>
          </cell>
          <cell r="T28">
            <v>1425</v>
          </cell>
          <cell r="U28">
            <v>108.3</v>
          </cell>
          <cell r="V28">
            <v>910.41666666666663</v>
          </cell>
          <cell r="W28">
            <v>0</v>
          </cell>
          <cell r="X28">
            <v>0</v>
          </cell>
          <cell r="Y28">
            <v>27267.303371212118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29">
          <cell r="A29" t="str">
            <v>EVOGENE</v>
          </cell>
          <cell r="B29"/>
          <cell r="C29" t="str">
            <v>SOW - Div</v>
          </cell>
          <cell r="D29" t="str">
            <v>Ag-Seed</v>
          </cell>
          <cell r="E29" t="str">
            <v>Ag-Seed</v>
          </cell>
          <cell r="F29">
            <v>34214650</v>
          </cell>
          <cell r="G29" t="str">
            <v>Yael Wolfenson</v>
          </cell>
          <cell r="H29">
            <v>1</v>
          </cell>
          <cell r="I29">
            <v>15000</v>
          </cell>
          <cell r="J29">
            <v>0</v>
          </cell>
          <cell r="K29">
            <v>15000</v>
          </cell>
          <cell r="L29">
            <v>813</v>
          </cell>
          <cell r="M29">
            <v>290.57</v>
          </cell>
          <cell r="N29">
            <v>220.5</v>
          </cell>
          <cell r="O29">
            <v>284.09090909090912</v>
          </cell>
          <cell r="P29"/>
          <cell r="Q29">
            <v>975</v>
          </cell>
          <cell r="R29">
            <v>1015.6530681818181</v>
          </cell>
          <cell r="S29">
            <v>1250</v>
          </cell>
          <cell r="T29">
            <v>1125</v>
          </cell>
          <cell r="U29">
            <v>85.5</v>
          </cell>
          <cell r="V29">
            <v>718.75</v>
          </cell>
          <cell r="W29"/>
          <cell r="X29"/>
          <cell r="Y29">
            <v>21778.063977272726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</row>
        <row r="30">
          <cell r="A30"/>
          <cell r="B30"/>
          <cell r="I30"/>
          <cell r="J30"/>
          <cell r="K30"/>
          <cell r="L30"/>
          <cell r="M30"/>
          <cell r="N30"/>
          <cell r="O30"/>
          <cell r="P30"/>
          <cell r="Q30">
            <v>0</v>
          </cell>
          <cell r="R30"/>
          <cell r="S30">
            <v>0</v>
          </cell>
          <cell r="T30">
            <v>0</v>
          </cell>
          <cell r="U30">
            <v>0</v>
          </cell>
          <cell r="V30"/>
          <cell r="W30"/>
          <cell r="X30"/>
          <cell r="Y30"/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</row>
        <row r="31">
          <cell r="A31" t="str">
            <v>EVOGENE</v>
          </cell>
          <cell r="B31"/>
          <cell r="C31" t="str">
            <v>SOW - Div</v>
          </cell>
          <cell r="D31" t="str">
            <v>Ag-Chemistry</v>
          </cell>
          <cell r="E31" t="str">
            <v>Ag-Chemistry</v>
          </cell>
          <cell r="F31">
            <v>23974298</v>
          </cell>
          <cell r="G31" t="str">
            <v>Boaz Inbal</v>
          </cell>
          <cell r="H31">
            <v>1</v>
          </cell>
          <cell r="I31">
            <v>29000</v>
          </cell>
          <cell r="J31">
            <v>0</v>
          </cell>
          <cell r="K31">
            <v>29000</v>
          </cell>
          <cell r="L31">
            <v>813</v>
          </cell>
          <cell r="M31">
            <v>943.39</v>
          </cell>
          <cell r="N31">
            <v>189</v>
          </cell>
          <cell r="O31">
            <v>549.24242424242425</v>
          </cell>
          <cell r="P31">
            <v>120</v>
          </cell>
          <cell r="Q31">
            <v>1885</v>
          </cell>
          <cell r="R31">
            <v>2141.1384318181817</v>
          </cell>
          <cell r="S31">
            <v>2416.6666666666665</v>
          </cell>
          <cell r="T31">
            <v>2175</v>
          </cell>
          <cell r="U31">
            <v>165.3</v>
          </cell>
          <cell r="V31">
            <v>1389.5833333333333</v>
          </cell>
          <cell r="W31">
            <v>0</v>
          </cell>
          <cell r="X31">
            <v>0</v>
          </cell>
          <cell r="Y31">
            <v>41787.320856060607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N31">
            <v>11771.076297481863</v>
          </cell>
          <cell r="AO31">
            <v>11771.076297481863</v>
          </cell>
          <cell r="AP31">
            <v>11771.076297481863</v>
          </cell>
          <cell r="AQ31">
            <v>11771.076297481863</v>
          </cell>
          <cell r="AR31">
            <v>11771.076297481863</v>
          </cell>
          <cell r="AS31">
            <v>11771.076297481863</v>
          </cell>
          <cell r="AT31">
            <v>11771.076297481863</v>
          </cell>
          <cell r="AU31">
            <v>11771.076297481863</v>
          </cell>
          <cell r="AV31">
            <v>11771.076297481863</v>
          </cell>
          <cell r="AW31">
            <v>11771.076297481863</v>
          </cell>
          <cell r="AX31">
            <v>11771.076297481863</v>
          </cell>
          <cell r="AY31">
            <v>11771.076297481863</v>
          </cell>
        </row>
        <row r="32">
          <cell r="A32" t="str">
            <v>EVOGENE</v>
          </cell>
          <cell r="B32"/>
          <cell r="C32" t="str">
            <v>SOW - Div</v>
          </cell>
          <cell r="D32" t="str">
            <v>Ag-Chemistry</v>
          </cell>
          <cell r="E32" t="str">
            <v>Ag-Chemistry</v>
          </cell>
          <cell r="F32">
            <v>31455835</v>
          </cell>
          <cell r="G32" t="str">
            <v>Raz Krizevski</v>
          </cell>
          <cell r="H32">
            <v>1</v>
          </cell>
          <cell r="I32">
            <v>18000</v>
          </cell>
          <cell r="J32">
            <v>-1980</v>
          </cell>
          <cell r="K32">
            <v>16020</v>
          </cell>
          <cell r="L32">
            <v>813</v>
          </cell>
          <cell r="M32">
            <v>0</v>
          </cell>
          <cell r="N32">
            <v>189</v>
          </cell>
          <cell r="O32">
            <v>340.90909090909088</v>
          </cell>
          <cell r="P32">
            <v>0</v>
          </cell>
          <cell r="Q32">
            <v>1041.3</v>
          </cell>
          <cell r="R32">
            <v>1072.2591818181818</v>
          </cell>
          <cell r="S32">
            <v>1335</v>
          </cell>
          <cell r="T32">
            <v>1201.5</v>
          </cell>
          <cell r="U32">
            <v>91.314000000000007</v>
          </cell>
          <cell r="V32">
            <v>862.5</v>
          </cell>
          <cell r="W32">
            <v>2400</v>
          </cell>
          <cell r="X32">
            <v>1300</v>
          </cell>
          <cell r="Y32">
            <v>26666.782272727272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</row>
        <row r="33">
          <cell r="A33" t="str">
            <v>EVOGENE</v>
          </cell>
          <cell r="B33"/>
          <cell r="C33" t="str">
            <v>SOW - Div</v>
          </cell>
          <cell r="D33" t="str">
            <v>Ag-Chemistry</v>
          </cell>
          <cell r="E33" t="str">
            <v>Ag-Chemistry</v>
          </cell>
          <cell r="F33">
            <v>33091257</v>
          </cell>
          <cell r="G33" t="str">
            <v>Efrat Noy</v>
          </cell>
          <cell r="H33">
            <v>1</v>
          </cell>
          <cell r="I33">
            <v>21250</v>
          </cell>
          <cell r="J33">
            <v>0</v>
          </cell>
          <cell r="K33">
            <v>21250</v>
          </cell>
          <cell r="L33">
            <v>813</v>
          </cell>
          <cell r="M33">
            <v>943.4</v>
          </cell>
          <cell r="N33">
            <v>189</v>
          </cell>
          <cell r="O33">
            <v>402.46212121212119</v>
          </cell>
          <cell r="P33">
            <v>0</v>
          </cell>
          <cell r="Q33">
            <v>1381.25</v>
          </cell>
          <cell r="R33">
            <v>1539.8806590909091</v>
          </cell>
          <cell r="S33">
            <v>1770.8333333333333</v>
          </cell>
          <cell r="T33">
            <v>1593.75</v>
          </cell>
          <cell r="U33">
            <v>121.125</v>
          </cell>
          <cell r="V33">
            <v>1018.2291666666665</v>
          </cell>
          <cell r="W33">
            <v>0</v>
          </cell>
          <cell r="X33">
            <v>0</v>
          </cell>
          <cell r="Y33">
            <v>31022.93028030303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N33">
            <v>8738.8536000853601</v>
          </cell>
          <cell r="AO33">
            <v>8738.8536000853601</v>
          </cell>
          <cell r="AP33">
            <v>8738.8536000853601</v>
          </cell>
          <cell r="AQ33">
            <v>8738.8536000853601</v>
          </cell>
          <cell r="AR33">
            <v>8738.8536000853601</v>
          </cell>
          <cell r="AS33">
            <v>8738.8536000853601</v>
          </cell>
          <cell r="AT33">
            <v>8738.8536000853601</v>
          </cell>
          <cell r="AU33">
            <v>8738.8536000853601</v>
          </cell>
          <cell r="AV33">
            <v>8738.8536000853601</v>
          </cell>
          <cell r="AW33">
            <v>8738.8536000853601</v>
          </cell>
          <cell r="AX33">
            <v>8738.8536000853601</v>
          </cell>
          <cell r="AY33">
            <v>8738.8536000853601</v>
          </cell>
        </row>
        <row r="34">
          <cell r="A34" t="str">
            <v>EVOGENE</v>
          </cell>
          <cell r="B34"/>
          <cell r="C34" t="str">
            <v>SOW - Div</v>
          </cell>
          <cell r="D34" t="str">
            <v>Ag-Chemistry</v>
          </cell>
          <cell r="E34" t="str">
            <v>Ag-Chemistry</v>
          </cell>
          <cell r="F34">
            <v>65911968</v>
          </cell>
          <cell r="G34" t="str">
            <v>Gali Sasson</v>
          </cell>
          <cell r="H34">
            <v>1</v>
          </cell>
          <cell r="I34">
            <v>10750</v>
          </cell>
          <cell r="J34">
            <v>0</v>
          </cell>
          <cell r="K34">
            <v>10750</v>
          </cell>
          <cell r="L34">
            <v>813</v>
          </cell>
          <cell r="M34">
            <v>355.88</v>
          </cell>
          <cell r="N34">
            <v>189</v>
          </cell>
          <cell r="O34">
            <v>203.59848484848484</v>
          </cell>
          <cell r="P34">
            <v>0</v>
          </cell>
          <cell r="Q34">
            <v>698.75</v>
          </cell>
          <cell r="R34">
            <v>693.40188636363632</v>
          </cell>
          <cell r="S34">
            <v>895.83333333333326</v>
          </cell>
          <cell r="T34">
            <v>806.25</v>
          </cell>
          <cell r="U34">
            <v>61.275000000000006</v>
          </cell>
          <cell r="V34">
            <v>515.10416666666663</v>
          </cell>
          <cell r="W34">
            <v>0</v>
          </cell>
          <cell r="X34">
            <v>0</v>
          </cell>
          <cell r="Y34">
            <v>15982.092871212119</v>
          </cell>
          <cell r="AA34">
            <v>1</v>
          </cell>
          <cell r="AB34">
            <v>1</v>
          </cell>
          <cell r="AC34">
            <v>1</v>
          </cell>
          <cell r="AD34"/>
          <cell r="AE34">
            <v>0</v>
          </cell>
          <cell r="AF34">
            <v>0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N34">
            <v>4501.9979918907375</v>
          </cell>
          <cell r="AO34">
            <v>4501.9979918907375</v>
          </cell>
          <cell r="AP34">
            <v>4501.9979918907375</v>
          </cell>
          <cell r="AQ34">
            <v>0</v>
          </cell>
          <cell r="AR34">
            <v>0</v>
          </cell>
          <cell r="AS34">
            <v>0</v>
          </cell>
          <cell r="AT34">
            <v>4501.9979918907375</v>
          </cell>
          <cell r="AU34">
            <v>4501.9979918907375</v>
          </cell>
          <cell r="AV34">
            <v>4501.9979918907375</v>
          </cell>
          <cell r="AW34">
            <v>4501.9979918907375</v>
          </cell>
          <cell r="AX34">
            <v>4501.9979918907375</v>
          </cell>
          <cell r="AY34">
            <v>4501.9979918907375</v>
          </cell>
        </row>
        <row r="35">
          <cell r="A35" t="str">
            <v>EVOGENE</v>
          </cell>
          <cell r="B35"/>
          <cell r="C35" t="str">
            <v>SOW - Div</v>
          </cell>
          <cell r="D35" t="str">
            <v>Ag-Chemistry</v>
          </cell>
          <cell r="E35" t="str">
            <v>Ag-Chemistry</v>
          </cell>
          <cell r="G35" t="str">
            <v>TBR - research assistant</v>
          </cell>
          <cell r="H35">
            <v>1</v>
          </cell>
          <cell r="I35">
            <v>10000</v>
          </cell>
          <cell r="J35">
            <v>0</v>
          </cell>
          <cell r="K35">
            <v>10000</v>
          </cell>
          <cell r="L35">
            <v>813</v>
          </cell>
          <cell r="M35">
            <v>355.88</v>
          </cell>
          <cell r="N35">
            <v>189</v>
          </cell>
          <cell r="O35">
            <v>189.39393939393941</v>
          </cell>
          <cell r="P35">
            <v>0</v>
          </cell>
          <cell r="Q35">
            <v>650</v>
          </cell>
          <cell r="R35">
            <v>636.08654545454544</v>
          </cell>
          <cell r="S35">
            <v>833.33333333333326</v>
          </cell>
          <cell r="T35">
            <v>750</v>
          </cell>
          <cell r="U35">
            <v>57</v>
          </cell>
          <cell r="V35">
            <v>479.16666666666669</v>
          </cell>
          <cell r="W35">
            <v>0</v>
          </cell>
          <cell r="X35">
            <v>0</v>
          </cell>
          <cell r="Y35">
            <v>14952.860484848485</v>
          </cell>
          <cell r="AA35">
            <v>0.5</v>
          </cell>
          <cell r="AB35">
            <v>0.5</v>
          </cell>
          <cell r="AC35">
            <v>0.5</v>
          </cell>
          <cell r="AD35">
            <v>0.5</v>
          </cell>
          <cell r="AE35">
            <v>0.5</v>
          </cell>
          <cell r="AF35">
            <v>0.5</v>
          </cell>
          <cell r="AG35">
            <v>0.5</v>
          </cell>
          <cell r="AH35">
            <v>0.5</v>
          </cell>
          <cell r="AI35">
            <v>0.5</v>
          </cell>
          <cell r="AJ35">
            <v>0.5</v>
          </cell>
          <cell r="AK35">
            <v>0.5</v>
          </cell>
          <cell r="AL35">
            <v>0.5</v>
          </cell>
          <cell r="AN35">
            <v>2106.0366880068291</v>
          </cell>
          <cell r="AO35">
            <v>2106.0366880068291</v>
          </cell>
          <cell r="AP35">
            <v>2106.0366880068291</v>
          </cell>
          <cell r="AQ35">
            <v>2106.0366880068291</v>
          </cell>
          <cell r="AR35">
            <v>2106.0366880068291</v>
          </cell>
          <cell r="AS35">
            <v>2106.0366880068291</v>
          </cell>
          <cell r="AT35">
            <v>2106.0366880068291</v>
          </cell>
          <cell r="AU35">
            <v>2106.0366880068291</v>
          </cell>
          <cell r="AV35">
            <v>2106.0366880068291</v>
          </cell>
          <cell r="AW35">
            <v>2106.0366880068291</v>
          </cell>
          <cell r="AX35">
            <v>2106.0366880068291</v>
          </cell>
          <cell r="AY35">
            <v>2106.0366880068291</v>
          </cell>
        </row>
        <row r="36">
          <cell r="A36" t="str">
            <v>EVOGENE</v>
          </cell>
          <cell r="B36"/>
          <cell r="C36" t="str">
            <v>SOW - Div</v>
          </cell>
          <cell r="D36" t="str">
            <v>Ag-Chemistry</v>
          </cell>
          <cell r="E36" t="str">
            <v>Ag-Chemistry</v>
          </cell>
          <cell r="G36" t="str">
            <v>TBR - computational chemistry</v>
          </cell>
          <cell r="H36">
            <v>1</v>
          </cell>
          <cell r="I36">
            <v>22000</v>
          </cell>
          <cell r="J36">
            <v>0</v>
          </cell>
          <cell r="K36">
            <v>22000</v>
          </cell>
          <cell r="L36">
            <v>813</v>
          </cell>
          <cell r="M36">
            <v>355.88</v>
          </cell>
          <cell r="N36">
            <v>189</v>
          </cell>
          <cell r="O36">
            <v>416.66666666666669</v>
          </cell>
          <cell r="P36">
            <v>0</v>
          </cell>
          <cell r="Q36">
            <v>1430</v>
          </cell>
          <cell r="R36">
            <v>1553.1320000000003</v>
          </cell>
          <cell r="S36">
            <v>1833.3333333333333</v>
          </cell>
          <cell r="T36">
            <v>1650</v>
          </cell>
          <cell r="U36">
            <v>125.4</v>
          </cell>
          <cell r="V36">
            <v>1054.1666666666665</v>
          </cell>
          <cell r="W36">
            <v>0</v>
          </cell>
          <cell r="X36">
            <v>0</v>
          </cell>
          <cell r="Y36">
            <v>31420.578666666672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  <cell r="AN36">
            <v>8850.8672300469498</v>
          </cell>
          <cell r="AO36">
            <v>8850.8672300469498</v>
          </cell>
          <cell r="AP36">
            <v>8850.8672300469498</v>
          </cell>
          <cell r="AQ36">
            <v>8850.8672300469498</v>
          </cell>
          <cell r="AR36">
            <v>8850.8672300469498</v>
          </cell>
          <cell r="AS36">
            <v>8850.8672300469498</v>
          </cell>
          <cell r="AT36">
            <v>8850.8672300469498</v>
          </cell>
          <cell r="AU36">
            <v>8850.8672300469498</v>
          </cell>
          <cell r="AV36">
            <v>8850.8672300469498</v>
          </cell>
          <cell r="AW36">
            <v>8850.8672300469498</v>
          </cell>
          <cell r="AX36">
            <v>8850.8672300469498</v>
          </cell>
          <cell r="AY36">
            <v>8850.8672300469498</v>
          </cell>
        </row>
        <row r="37">
          <cell r="A37" t="str">
            <v>EVOGENE</v>
          </cell>
          <cell r="B37"/>
          <cell r="C37" t="str">
            <v>SOW - Div</v>
          </cell>
          <cell r="D37" t="str">
            <v>Ag-Chemistry</v>
          </cell>
          <cell r="E37" t="str">
            <v>Ag-Chemistry</v>
          </cell>
          <cell r="F37">
            <v>306463639</v>
          </cell>
          <cell r="G37" t="str">
            <v>Daniel Sherman</v>
          </cell>
          <cell r="H37">
            <v>1</v>
          </cell>
          <cell r="I37">
            <v>20000</v>
          </cell>
          <cell r="J37">
            <v>-1920</v>
          </cell>
          <cell r="K37">
            <v>18080</v>
          </cell>
          <cell r="L37">
            <v>813</v>
          </cell>
          <cell r="M37">
            <v>0</v>
          </cell>
          <cell r="N37">
            <v>189</v>
          </cell>
          <cell r="O37">
            <v>378.78787878787881</v>
          </cell>
          <cell r="P37">
            <v>0</v>
          </cell>
          <cell r="Q37">
            <v>1175.2</v>
          </cell>
          <cell r="R37">
            <v>1229.600090909091</v>
          </cell>
          <cell r="S37">
            <v>1506.6666666666665</v>
          </cell>
          <cell r="T37">
            <v>1356</v>
          </cell>
          <cell r="U37">
            <v>103.056</v>
          </cell>
          <cell r="V37">
            <v>958.33333333333337</v>
          </cell>
          <cell r="W37">
            <v>2300</v>
          </cell>
          <cell r="X37">
            <v>1800</v>
          </cell>
          <cell r="Y37">
            <v>29889.643969696972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N37">
            <v>8419.6180196329497</v>
          </cell>
          <cell r="AO37">
            <v>8419.6180196329497</v>
          </cell>
          <cell r="AP37">
            <v>8419.6180196329497</v>
          </cell>
          <cell r="AQ37">
            <v>8419.6180196329497</v>
          </cell>
          <cell r="AR37">
            <v>8419.6180196329497</v>
          </cell>
          <cell r="AS37">
            <v>8419.6180196329497</v>
          </cell>
          <cell r="AT37">
            <v>8419.6180196329497</v>
          </cell>
          <cell r="AU37">
            <v>8419.6180196329497</v>
          </cell>
          <cell r="AV37">
            <v>8419.6180196329497</v>
          </cell>
          <cell r="AW37">
            <v>8419.6180196329497</v>
          </cell>
          <cell r="AX37">
            <v>8419.6180196329497</v>
          </cell>
          <cell r="AY37">
            <v>8419.6180196329497</v>
          </cell>
        </row>
        <row r="38">
          <cell r="A38" t="str">
            <v>EVOGENE</v>
          </cell>
          <cell r="B38"/>
          <cell r="C38" t="str">
            <v>SOW - Div</v>
          </cell>
          <cell r="D38" t="str">
            <v>Ag-Chemistry</v>
          </cell>
          <cell r="E38" t="str">
            <v>Ag-Chemistry</v>
          </cell>
          <cell r="F38">
            <v>327102422</v>
          </cell>
          <cell r="G38" t="str">
            <v>Yehoshua Freud</v>
          </cell>
          <cell r="H38">
            <v>1</v>
          </cell>
          <cell r="I38">
            <v>16250</v>
          </cell>
          <cell r="J38">
            <v>0</v>
          </cell>
          <cell r="K38">
            <v>16250</v>
          </cell>
          <cell r="L38">
            <v>813</v>
          </cell>
          <cell r="M38">
            <v>263.17</v>
          </cell>
          <cell r="N38">
            <v>189</v>
          </cell>
          <cell r="O38">
            <v>307.7651515151515</v>
          </cell>
          <cell r="P38">
            <v>0</v>
          </cell>
          <cell r="Q38">
            <v>1056.25</v>
          </cell>
          <cell r="R38">
            <v>1106.7611363636363</v>
          </cell>
          <cell r="S38">
            <v>1354.1666666666665</v>
          </cell>
          <cell r="T38">
            <v>1218.75</v>
          </cell>
          <cell r="U38">
            <v>92.625</v>
          </cell>
          <cell r="V38">
            <v>778.64583333333337</v>
          </cell>
          <cell r="W38">
            <v>0</v>
          </cell>
          <cell r="X38">
            <v>0</v>
          </cell>
          <cell r="Y38">
            <v>23430.133787878785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  <cell r="AN38">
            <v>6600.0376867264185</v>
          </cell>
          <cell r="AO38">
            <v>6600.0376867264185</v>
          </cell>
          <cell r="AP38">
            <v>6600.0376867264185</v>
          </cell>
          <cell r="AQ38">
            <v>6600.0376867264185</v>
          </cell>
          <cell r="AR38">
            <v>6600.0376867264185</v>
          </cell>
          <cell r="AS38">
            <v>6600.0376867264185</v>
          </cell>
          <cell r="AT38">
            <v>6600.0376867264185</v>
          </cell>
          <cell r="AU38">
            <v>6600.0376867264185</v>
          </cell>
          <cell r="AV38">
            <v>6600.0376867264185</v>
          </cell>
          <cell r="AW38">
            <v>6600.0376867264185</v>
          </cell>
          <cell r="AX38">
            <v>6600.0376867264185</v>
          </cell>
          <cell r="AY38">
            <v>6600.0376867264185</v>
          </cell>
        </row>
        <row r="39">
          <cell r="A39" t="str">
            <v>EVOGENE</v>
          </cell>
          <cell r="B39"/>
          <cell r="C39" t="str">
            <v>Non SOW</v>
          </cell>
          <cell r="D39" t="str">
            <v>Ag-Chemistry</v>
          </cell>
          <cell r="E39" t="str">
            <v>BD</v>
          </cell>
          <cell r="F39">
            <v>25719121</v>
          </cell>
          <cell r="G39" t="str">
            <v>Guy Zangi</v>
          </cell>
          <cell r="H39">
            <v>1</v>
          </cell>
          <cell r="I39">
            <v>40000</v>
          </cell>
          <cell r="J39"/>
          <cell r="K39">
            <v>40000</v>
          </cell>
          <cell r="L39">
            <v>813</v>
          </cell>
          <cell r="M39">
            <v>450</v>
          </cell>
          <cell r="N39">
            <v>157.5</v>
          </cell>
          <cell r="O39">
            <v>757.57575757575762</v>
          </cell>
          <cell r="P39">
            <v>120</v>
          </cell>
          <cell r="Q39">
            <v>2600</v>
          </cell>
          <cell r="R39">
            <v>2942.3966818181821</v>
          </cell>
          <cell r="S39">
            <v>3333.333333333333</v>
          </cell>
          <cell r="T39">
            <v>3000</v>
          </cell>
          <cell r="U39">
            <v>228</v>
          </cell>
          <cell r="V39">
            <v>1916.6666666666667</v>
          </cell>
          <cell r="W39"/>
          <cell r="X39"/>
          <cell r="Y39">
            <v>56318.47243939394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N39">
            <v>15864.358433632096</v>
          </cell>
          <cell r="AO39">
            <v>15864.358433632096</v>
          </cell>
          <cell r="AP39">
            <v>15864.358433632096</v>
          </cell>
          <cell r="AQ39">
            <v>15864.358433632096</v>
          </cell>
          <cell r="AR39">
            <v>15864.358433632096</v>
          </cell>
          <cell r="AS39">
            <v>15864.358433632096</v>
          </cell>
          <cell r="AT39">
            <v>15864.358433632096</v>
          </cell>
          <cell r="AU39">
            <v>15864.358433632096</v>
          </cell>
          <cell r="AV39">
            <v>15864.358433632096</v>
          </cell>
          <cell r="AW39">
            <v>15864.358433632096</v>
          </cell>
          <cell r="AX39">
            <v>15864.358433632096</v>
          </cell>
          <cell r="AY39">
            <v>15864.358433632096</v>
          </cell>
        </row>
        <row r="40">
          <cell r="A40" t="str">
            <v>EVOGENE</v>
          </cell>
          <cell r="B40"/>
          <cell r="C40" t="str">
            <v>Non SOW</v>
          </cell>
          <cell r="D40" t="str">
            <v>Ag-Seed</v>
          </cell>
          <cell r="E40" t="str">
            <v>BD</v>
          </cell>
          <cell r="F40">
            <v>38268306</v>
          </cell>
          <cell r="G40" t="str">
            <v>Shahar Bar_Cohav</v>
          </cell>
          <cell r="H40">
            <v>1</v>
          </cell>
          <cell r="I40">
            <v>35000</v>
          </cell>
          <cell r="J40">
            <v>-1950</v>
          </cell>
          <cell r="K40">
            <v>33050</v>
          </cell>
          <cell r="L40">
            <v>813</v>
          </cell>
          <cell r="M40">
            <v>0</v>
          </cell>
          <cell r="N40">
            <v>158</v>
          </cell>
          <cell r="O40">
            <v>662.87878787878788</v>
          </cell>
          <cell r="P40"/>
          <cell r="Q40">
            <v>2148.25</v>
          </cell>
          <cell r="R40">
            <v>2371.331909090909</v>
          </cell>
          <cell r="S40">
            <v>2754.1666666666665</v>
          </cell>
          <cell r="T40">
            <v>2478.75</v>
          </cell>
          <cell r="U40">
            <v>188.38500000000002</v>
          </cell>
          <cell r="V40">
            <v>1677.0833333333333</v>
          </cell>
          <cell r="W40">
            <v>2700</v>
          </cell>
          <cell r="X40">
            <v>2000</v>
          </cell>
          <cell r="Y40">
            <v>51001.845696969693</v>
          </cell>
          <cell r="AA40">
            <v>0.5</v>
          </cell>
          <cell r="AB40">
            <v>0.5</v>
          </cell>
          <cell r="AC40">
            <v>0.5</v>
          </cell>
          <cell r="AD40">
            <v>0.5</v>
          </cell>
          <cell r="AE40">
            <v>0.5</v>
          </cell>
          <cell r="AF40">
            <v>0.5</v>
          </cell>
          <cell r="AG40">
            <v>0.5</v>
          </cell>
          <cell r="AH40">
            <v>0.5</v>
          </cell>
          <cell r="AI40">
            <v>0.5</v>
          </cell>
          <cell r="AJ40">
            <v>0.5</v>
          </cell>
          <cell r="AK40">
            <v>0.5</v>
          </cell>
          <cell r="AL40">
            <v>0.5</v>
          </cell>
          <cell r="AN40">
            <v>7183.3585488689714</v>
          </cell>
          <cell r="AO40">
            <v>7183.3585488689714</v>
          </cell>
          <cell r="AP40">
            <v>7183.3585488689714</v>
          </cell>
          <cell r="AQ40">
            <v>7183.3585488689714</v>
          </cell>
          <cell r="AR40">
            <v>7183.3585488689714</v>
          </cell>
          <cell r="AS40">
            <v>7183.3585488689714</v>
          </cell>
          <cell r="AT40">
            <v>7183.3585488689714</v>
          </cell>
          <cell r="AU40">
            <v>7183.3585488689714</v>
          </cell>
          <cell r="AV40">
            <v>7183.3585488689714</v>
          </cell>
          <cell r="AW40">
            <v>7183.3585488689714</v>
          </cell>
          <cell r="AX40">
            <v>7183.3585488689714</v>
          </cell>
          <cell r="AY40">
            <v>7183.3585488689714</v>
          </cell>
        </row>
        <row r="41">
          <cell r="A41" t="str">
            <v>EVOGENE</v>
          </cell>
          <cell r="B41">
            <v>89</v>
          </cell>
          <cell r="C41" t="str">
            <v>Non SOW</v>
          </cell>
          <cell r="D41" t="str">
            <v>Corporate - Operations</v>
          </cell>
          <cell r="E41" t="str">
            <v>BD</v>
          </cell>
          <cell r="F41">
            <v>38268306</v>
          </cell>
          <cell r="G41" t="str">
            <v>Shahar Bar_Cohav</v>
          </cell>
          <cell r="H41">
            <v>1</v>
          </cell>
          <cell r="I41">
            <v>35000</v>
          </cell>
          <cell r="J41">
            <v>-1950</v>
          </cell>
          <cell r="K41">
            <v>33050</v>
          </cell>
          <cell r="L41">
            <v>813</v>
          </cell>
          <cell r="M41">
            <v>0</v>
          </cell>
          <cell r="N41">
            <v>158</v>
          </cell>
          <cell r="O41">
            <v>662.87878787878788</v>
          </cell>
          <cell r="P41"/>
          <cell r="Q41">
            <v>2148.25</v>
          </cell>
          <cell r="R41">
            <v>2371.331909090909</v>
          </cell>
          <cell r="S41">
            <v>2754.1666666666665</v>
          </cell>
          <cell r="T41">
            <v>2478.75</v>
          </cell>
          <cell r="U41">
            <v>188.38500000000002</v>
          </cell>
          <cell r="V41">
            <v>1677.0833333333333</v>
          </cell>
          <cell r="W41">
            <v>2700</v>
          </cell>
          <cell r="X41">
            <v>2000</v>
          </cell>
          <cell r="Y41">
            <v>51001.845696969693</v>
          </cell>
          <cell r="AA41">
            <v>0.5</v>
          </cell>
          <cell r="AB41">
            <v>0.5</v>
          </cell>
          <cell r="AC41">
            <v>0.5</v>
          </cell>
          <cell r="AD41">
            <v>0.5</v>
          </cell>
          <cell r="AE41">
            <v>0.5</v>
          </cell>
          <cell r="AF41">
            <v>0.5</v>
          </cell>
          <cell r="AG41">
            <v>0.5</v>
          </cell>
          <cell r="AH41">
            <v>0.5</v>
          </cell>
          <cell r="AI41">
            <v>0.5</v>
          </cell>
          <cell r="AJ41">
            <v>0.5</v>
          </cell>
          <cell r="AK41">
            <v>0.5</v>
          </cell>
          <cell r="AL41">
            <v>0.5</v>
          </cell>
          <cell r="AN41">
            <v>7183.3585488689714</v>
          </cell>
          <cell r="AO41">
            <v>7183.3585488689714</v>
          </cell>
          <cell r="AP41">
            <v>7183.3585488689714</v>
          </cell>
          <cell r="AQ41">
            <v>7183.3585488689714</v>
          </cell>
          <cell r="AR41">
            <v>7183.3585488689714</v>
          </cell>
          <cell r="AS41">
            <v>7183.3585488689714</v>
          </cell>
          <cell r="AT41">
            <v>7183.3585488689714</v>
          </cell>
          <cell r="AU41">
            <v>7183.3585488689714</v>
          </cell>
          <cell r="AV41">
            <v>7183.3585488689714</v>
          </cell>
          <cell r="AW41">
            <v>7183.3585488689714</v>
          </cell>
          <cell r="AX41">
            <v>7183.3585488689714</v>
          </cell>
          <cell r="AY41">
            <v>7183.3585488689714</v>
          </cell>
        </row>
        <row r="42">
          <cell r="A42" t="str">
            <v>EVOGENE</v>
          </cell>
          <cell r="B42"/>
          <cell r="C42" t="str">
            <v>SOW - Div</v>
          </cell>
          <cell r="D42" t="str">
            <v>Ag-Chemistry</v>
          </cell>
          <cell r="E42" t="str">
            <v>Ag-Chemistry</v>
          </cell>
          <cell r="F42">
            <v>24372658</v>
          </cell>
          <cell r="G42" t="str">
            <v>Avishag Levi Bar-shalom</v>
          </cell>
          <cell r="H42">
            <v>1</v>
          </cell>
          <cell r="I42">
            <v>21000</v>
          </cell>
          <cell r="J42">
            <v>0</v>
          </cell>
          <cell r="K42">
            <v>21000</v>
          </cell>
          <cell r="L42">
            <v>813</v>
          </cell>
          <cell r="M42">
            <v>1037.73</v>
          </cell>
          <cell r="N42">
            <v>220.5</v>
          </cell>
          <cell r="O42">
            <v>397.72727272727269</v>
          </cell>
          <cell r="P42">
            <v>120</v>
          </cell>
          <cell r="Q42">
            <v>1365</v>
          </cell>
          <cell r="R42">
            <v>1539.2127954545454</v>
          </cell>
          <cell r="S42">
            <v>1750</v>
          </cell>
          <cell r="T42">
            <v>1575</v>
          </cell>
          <cell r="U42">
            <v>119.7</v>
          </cell>
          <cell r="V42">
            <v>1006.2499999999999</v>
          </cell>
          <cell r="W42">
            <v>0</v>
          </cell>
          <cell r="X42">
            <v>0</v>
          </cell>
          <cell r="Y42">
            <v>30944.120068181819</v>
          </cell>
          <cell r="AA42">
            <v>0.8</v>
          </cell>
          <cell r="AB42">
            <v>0.8</v>
          </cell>
          <cell r="AC42">
            <v>0.8</v>
          </cell>
          <cell r="AD42">
            <v>0.8</v>
          </cell>
          <cell r="AE42">
            <v>0.8</v>
          </cell>
          <cell r="AF42">
            <v>0.8</v>
          </cell>
          <cell r="AG42">
            <v>0.8</v>
          </cell>
          <cell r="AH42">
            <v>0.8</v>
          </cell>
          <cell r="AI42">
            <v>0.8</v>
          </cell>
          <cell r="AJ42">
            <v>0.8</v>
          </cell>
          <cell r="AK42">
            <v>0.8</v>
          </cell>
          <cell r="AL42">
            <v>0.8</v>
          </cell>
          <cell r="AN42">
            <v>6973.3228322663253</v>
          </cell>
          <cell r="AO42">
            <v>6973.3228322663253</v>
          </cell>
          <cell r="AP42">
            <v>6973.3228322663253</v>
          </cell>
          <cell r="AQ42">
            <v>6973.3228322663253</v>
          </cell>
          <cell r="AR42">
            <v>6973.3228322663253</v>
          </cell>
          <cell r="AS42">
            <v>6973.3228322663253</v>
          </cell>
          <cell r="AT42">
            <v>6973.3228322663253</v>
          </cell>
          <cell r="AU42">
            <v>6973.3228322663253</v>
          </cell>
          <cell r="AV42">
            <v>6973.3228322663253</v>
          </cell>
          <cell r="AW42">
            <v>6973.3228322663253</v>
          </cell>
          <cell r="AX42">
            <v>6973.3228322663253</v>
          </cell>
          <cell r="AY42">
            <v>6973.3228322663253</v>
          </cell>
        </row>
        <row r="43">
          <cell r="A43" t="str">
            <v>EVOGENE</v>
          </cell>
          <cell r="B43"/>
          <cell r="C43" t="str">
            <v>SOW - Div</v>
          </cell>
          <cell r="D43" t="str">
            <v>Ag-Chemistry</v>
          </cell>
          <cell r="E43" t="str">
            <v>Ag-Chemistry</v>
          </cell>
          <cell r="F43">
            <v>31385057</v>
          </cell>
          <cell r="G43" t="str">
            <v>Karin Rand</v>
          </cell>
          <cell r="H43">
            <v>1</v>
          </cell>
          <cell r="I43">
            <v>15750</v>
          </cell>
          <cell r="J43">
            <v>0</v>
          </cell>
          <cell r="K43">
            <v>15750</v>
          </cell>
          <cell r="L43">
            <v>813</v>
          </cell>
          <cell r="M43">
            <v>424.56</v>
          </cell>
          <cell r="N43">
            <v>189</v>
          </cell>
          <cell r="O43">
            <v>298.29545454545456</v>
          </cell>
          <cell r="P43">
            <v>0</v>
          </cell>
          <cell r="Q43">
            <v>1023.75</v>
          </cell>
          <cell r="R43">
            <v>1080.6551590909094</v>
          </cell>
          <cell r="S43">
            <v>1312.5</v>
          </cell>
          <cell r="T43">
            <v>1181.25</v>
          </cell>
          <cell r="U43">
            <v>89.775000000000006</v>
          </cell>
          <cell r="V43">
            <v>754.6875</v>
          </cell>
          <cell r="W43">
            <v>0</v>
          </cell>
          <cell r="X43">
            <v>0</v>
          </cell>
          <cell r="Y43">
            <v>22917.47311363637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  <cell r="AN43">
            <v>6455.6262291933435</v>
          </cell>
          <cell r="AO43">
            <v>6455.6262291933435</v>
          </cell>
          <cell r="AP43">
            <v>6455.6262291933435</v>
          </cell>
          <cell r="AQ43">
            <v>6455.6262291933435</v>
          </cell>
          <cell r="AR43">
            <v>6455.6262291933435</v>
          </cell>
          <cell r="AS43">
            <v>6455.6262291933435</v>
          </cell>
          <cell r="AT43">
            <v>6455.6262291933435</v>
          </cell>
          <cell r="AU43">
            <v>6455.6262291933435</v>
          </cell>
          <cell r="AV43">
            <v>6455.6262291933435</v>
          </cell>
          <cell r="AW43">
            <v>6455.6262291933435</v>
          </cell>
          <cell r="AX43">
            <v>6455.6262291933435</v>
          </cell>
          <cell r="AY43">
            <v>6455.6262291933435</v>
          </cell>
        </row>
        <row r="44">
          <cell r="A44"/>
          <cell r="B44"/>
          <cell r="D44"/>
          <cell r="I44"/>
          <cell r="J44"/>
          <cell r="K44"/>
          <cell r="L44"/>
          <cell r="M44"/>
          <cell r="N44"/>
          <cell r="O44"/>
          <cell r="P44"/>
          <cell r="Q44">
            <v>0</v>
          </cell>
          <cell r="R44"/>
          <cell r="S44">
            <v>0</v>
          </cell>
          <cell r="T44">
            <v>0</v>
          </cell>
          <cell r="U44">
            <v>0</v>
          </cell>
          <cell r="V44"/>
          <cell r="W44"/>
          <cell r="X44"/>
          <cell r="Y44"/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</row>
        <row r="45">
          <cell r="A45" t="str">
            <v>EVOGENE</v>
          </cell>
          <cell r="B45"/>
          <cell r="C45" t="str">
            <v>SOW - Div</v>
          </cell>
          <cell r="D45" t="str">
            <v>Ag-Seed</v>
          </cell>
          <cell r="E45" t="str">
            <v>Ag-Seed</v>
          </cell>
          <cell r="F45">
            <v>15680341</v>
          </cell>
          <cell r="G45" t="str">
            <v>Ada Viterbo</v>
          </cell>
          <cell r="H45">
            <v>1</v>
          </cell>
          <cell r="I45">
            <v>21000</v>
          </cell>
          <cell r="J45">
            <v>0</v>
          </cell>
          <cell r="K45">
            <v>21000</v>
          </cell>
          <cell r="L45">
            <v>813</v>
          </cell>
          <cell r="M45">
            <v>290.56</v>
          </cell>
          <cell r="N45">
            <v>220.5</v>
          </cell>
          <cell r="O45">
            <v>397.72727272727269</v>
          </cell>
          <cell r="P45">
            <v>0</v>
          </cell>
          <cell r="Q45">
            <v>1365</v>
          </cell>
          <cell r="R45">
            <v>1474.1750454545456</v>
          </cell>
          <cell r="S45">
            <v>1750</v>
          </cell>
          <cell r="T45">
            <v>1575</v>
          </cell>
          <cell r="U45">
            <v>119.7</v>
          </cell>
          <cell r="V45">
            <v>1006.2499999999999</v>
          </cell>
          <cell r="W45">
            <v>0</v>
          </cell>
          <cell r="X45">
            <v>0</v>
          </cell>
          <cell r="Y45">
            <v>30011.912318181821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  <cell r="AN45">
            <v>8454.0598079385418</v>
          </cell>
          <cell r="AO45">
            <v>8454.0598079385418</v>
          </cell>
          <cell r="AP45">
            <v>8454.0598079385418</v>
          </cell>
          <cell r="AQ45">
            <v>8454.0598079385418</v>
          </cell>
          <cell r="AR45">
            <v>8454.0598079385418</v>
          </cell>
          <cell r="AS45">
            <v>8454.0598079385418</v>
          </cell>
          <cell r="AT45">
            <v>8454.0598079385418</v>
          </cell>
          <cell r="AU45">
            <v>8454.0598079385418</v>
          </cell>
          <cell r="AV45">
            <v>8454.0598079385418</v>
          </cell>
          <cell r="AW45">
            <v>8454.0598079385418</v>
          </cell>
          <cell r="AX45">
            <v>8454.0598079385418</v>
          </cell>
          <cell r="AY45">
            <v>8454.0598079385418</v>
          </cell>
        </row>
        <row r="46">
          <cell r="A46" t="str">
            <v>EVOGENE</v>
          </cell>
          <cell r="B46"/>
          <cell r="C46" t="str">
            <v>SOW - Div</v>
          </cell>
          <cell r="D46" t="str">
            <v>Ag-Seed</v>
          </cell>
          <cell r="E46" t="str">
            <v>Ag-Seed</v>
          </cell>
          <cell r="F46">
            <v>27351329</v>
          </cell>
          <cell r="G46" t="str">
            <v>Michal Simovitch</v>
          </cell>
          <cell r="H46">
            <v>1</v>
          </cell>
          <cell r="I46">
            <v>17250</v>
          </cell>
          <cell r="J46">
            <v>0</v>
          </cell>
          <cell r="K46">
            <v>17250</v>
          </cell>
          <cell r="L46">
            <v>813</v>
          </cell>
          <cell r="M46">
            <v>290.57</v>
          </cell>
          <cell r="N46">
            <v>189</v>
          </cell>
          <cell r="O46">
            <v>326.70454545454544</v>
          </cell>
          <cell r="P46">
            <v>0</v>
          </cell>
          <cell r="Q46">
            <v>1121.25</v>
          </cell>
          <cell r="R46">
            <v>1185.2365909090909</v>
          </cell>
          <cell r="S46">
            <v>1437.5</v>
          </cell>
          <cell r="T46">
            <v>1293.75</v>
          </cell>
          <cell r="U46">
            <v>98.325000000000003</v>
          </cell>
          <cell r="V46">
            <v>826.5625</v>
          </cell>
          <cell r="W46">
            <v>0</v>
          </cell>
          <cell r="X46">
            <v>0</v>
          </cell>
          <cell r="Y46">
            <v>24831.898636363636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</row>
        <row r="47">
          <cell r="A47" t="str">
            <v>EVOGENE</v>
          </cell>
          <cell r="B47"/>
          <cell r="C47" t="str">
            <v>SOW - Div</v>
          </cell>
          <cell r="D47" t="str">
            <v>Ag-Seed</v>
          </cell>
          <cell r="E47" t="str">
            <v>Ag-Seed</v>
          </cell>
          <cell r="F47">
            <v>39726682</v>
          </cell>
          <cell r="G47" t="str">
            <v>Noam Ben-Naim</v>
          </cell>
          <cell r="H47">
            <v>1</v>
          </cell>
          <cell r="I47">
            <v>10250</v>
          </cell>
          <cell r="J47">
            <v>0</v>
          </cell>
          <cell r="K47">
            <v>10250</v>
          </cell>
          <cell r="L47">
            <v>813</v>
          </cell>
          <cell r="M47">
            <v>355.88</v>
          </cell>
          <cell r="N47">
            <v>220.5</v>
          </cell>
          <cell r="O47">
            <v>194.12878787878788</v>
          </cell>
          <cell r="P47">
            <v>0</v>
          </cell>
          <cell r="Q47">
            <v>666.25</v>
          </cell>
          <cell r="R47">
            <v>657.55415909090902</v>
          </cell>
          <cell r="S47">
            <v>854.16666666666663</v>
          </cell>
          <cell r="T47">
            <v>768.75</v>
          </cell>
          <cell r="U47">
            <v>58.425000000000004</v>
          </cell>
          <cell r="V47">
            <v>491.14583333333326</v>
          </cell>
          <cell r="W47">
            <v>0</v>
          </cell>
          <cell r="X47">
            <v>0</v>
          </cell>
          <cell r="Y47">
            <v>15329.800446969695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  <cell r="AN47">
            <v>4318.2536470337172</v>
          </cell>
          <cell r="AO47">
            <v>4318.2536470337172</v>
          </cell>
          <cell r="AP47">
            <v>4318.2536470337172</v>
          </cell>
          <cell r="AQ47">
            <v>4318.2536470337172</v>
          </cell>
          <cell r="AR47">
            <v>4318.2536470337172</v>
          </cell>
          <cell r="AS47">
            <v>4318.2536470337172</v>
          </cell>
          <cell r="AT47">
            <v>4318.2536470337172</v>
          </cell>
          <cell r="AU47">
            <v>4318.2536470337172</v>
          </cell>
          <cell r="AV47">
            <v>4318.2536470337172</v>
          </cell>
          <cell r="AW47">
            <v>4318.2536470337172</v>
          </cell>
          <cell r="AX47">
            <v>4318.2536470337172</v>
          </cell>
          <cell r="AY47">
            <v>4318.2536470337172</v>
          </cell>
        </row>
        <row r="48">
          <cell r="A48" t="str">
            <v>EVOGENE</v>
          </cell>
          <cell r="B48"/>
          <cell r="C48" t="str">
            <v>SOW - Div</v>
          </cell>
          <cell r="D48" t="str">
            <v>Ag-Seed</v>
          </cell>
          <cell r="E48" t="str">
            <v>Ag-Seed</v>
          </cell>
          <cell r="F48">
            <v>311721047</v>
          </cell>
          <cell r="G48" t="str">
            <v>Judith Vinocur-Basia</v>
          </cell>
          <cell r="H48">
            <v>0.8</v>
          </cell>
          <cell r="I48">
            <v>26000</v>
          </cell>
          <cell r="J48">
            <v>0</v>
          </cell>
          <cell r="K48">
            <v>32500</v>
          </cell>
          <cell r="L48">
            <v>813</v>
          </cell>
          <cell r="M48">
            <v>290.57</v>
          </cell>
          <cell r="N48">
            <v>220.5</v>
          </cell>
          <cell r="O48">
            <v>492.42424242424244</v>
          </cell>
          <cell r="P48">
            <v>120</v>
          </cell>
          <cell r="Q48">
            <v>2112.5</v>
          </cell>
          <cell r="R48">
            <v>2352.7780681818181</v>
          </cell>
          <cell r="S48">
            <v>2708.333333333333</v>
          </cell>
          <cell r="T48">
            <v>2437.5</v>
          </cell>
          <cell r="U48">
            <v>185.25</v>
          </cell>
          <cell r="V48">
            <v>1557.2916666666667</v>
          </cell>
          <cell r="W48">
            <v>0</v>
          </cell>
          <cell r="X48">
            <v>0</v>
          </cell>
          <cell r="Y48">
            <v>45790.147310606058</v>
          </cell>
          <cell r="AA48">
            <v>0.8</v>
          </cell>
          <cell r="AB48">
            <v>0.8</v>
          </cell>
          <cell r="AC48">
            <v>0.8</v>
          </cell>
          <cell r="AD48">
            <v>0.8</v>
          </cell>
          <cell r="AE48">
            <v>0.8</v>
          </cell>
          <cell r="AF48">
            <v>0.8</v>
          </cell>
          <cell r="AG48">
            <v>0.8</v>
          </cell>
          <cell r="AH48">
            <v>0.8</v>
          </cell>
          <cell r="AI48">
            <v>0.8</v>
          </cell>
          <cell r="AJ48">
            <v>0.8</v>
          </cell>
          <cell r="AK48">
            <v>0.8</v>
          </cell>
          <cell r="AL48">
            <v>0.8</v>
          </cell>
          <cell r="AN48">
            <v>10318.906436192916</v>
          </cell>
          <cell r="AO48">
            <v>10318.906436192916</v>
          </cell>
          <cell r="AP48">
            <v>10318.906436192916</v>
          </cell>
          <cell r="AQ48">
            <v>10318.906436192916</v>
          </cell>
          <cell r="AR48">
            <v>10318.906436192916</v>
          </cell>
          <cell r="AS48">
            <v>10318.906436192916</v>
          </cell>
          <cell r="AT48">
            <v>10318.906436192916</v>
          </cell>
          <cell r="AU48">
            <v>10318.906436192916</v>
          </cell>
          <cell r="AV48">
            <v>10318.906436192916</v>
          </cell>
          <cell r="AW48">
            <v>10318.906436192916</v>
          </cell>
          <cell r="AX48">
            <v>10318.906436192916</v>
          </cell>
          <cell r="AY48">
            <v>10318.906436192916</v>
          </cell>
        </row>
        <row r="49">
          <cell r="A49"/>
          <cell r="B49"/>
          <cell r="D49"/>
          <cell r="I49"/>
          <cell r="J49"/>
          <cell r="K49"/>
          <cell r="L49"/>
          <cell r="M49"/>
          <cell r="N49"/>
          <cell r="O49"/>
          <cell r="P49"/>
          <cell r="Q49">
            <v>0</v>
          </cell>
          <cell r="R49"/>
          <cell r="S49">
            <v>0</v>
          </cell>
          <cell r="T49">
            <v>0</v>
          </cell>
          <cell r="U49">
            <v>0</v>
          </cell>
          <cell r="V49"/>
          <cell r="W49"/>
          <cell r="X49"/>
          <cell r="Y49"/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</row>
        <row r="50">
          <cell r="A50"/>
          <cell r="B50"/>
          <cell r="D50"/>
          <cell r="I50"/>
          <cell r="J50"/>
          <cell r="K50"/>
          <cell r="L50"/>
          <cell r="M50"/>
          <cell r="N50"/>
          <cell r="O50"/>
          <cell r="P50"/>
          <cell r="Q50">
            <v>0</v>
          </cell>
          <cell r="R50"/>
          <cell r="S50">
            <v>0</v>
          </cell>
          <cell r="T50">
            <v>0</v>
          </cell>
          <cell r="U50">
            <v>0</v>
          </cell>
          <cell r="V50"/>
          <cell r="W50"/>
          <cell r="X50"/>
          <cell r="Y50"/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</row>
        <row r="51">
          <cell r="A51" t="str">
            <v>EVOGENE</v>
          </cell>
          <cell r="B51"/>
          <cell r="C51" t="str">
            <v>SOW</v>
          </cell>
          <cell r="D51" t="str">
            <v>Ag-Seed</v>
          </cell>
          <cell r="E51" t="str">
            <v>Ag-Seed Exec. MGMT</v>
          </cell>
          <cell r="F51">
            <v>17745225</v>
          </cell>
          <cell r="G51" t="str">
            <v>Arnon Heyman</v>
          </cell>
          <cell r="H51">
            <v>1</v>
          </cell>
          <cell r="I51">
            <v>35000</v>
          </cell>
          <cell r="J51">
            <v>0</v>
          </cell>
          <cell r="K51">
            <v>35000</v>
          </cell>
          <cell r="L51">
            <v>813</v>
          </cell>
          <cell r="M51">
            <v>943.4</v>
          </cell>
          <cell r="N51">
            <v>157.5</v>
          </cell>
          <cell r="O51">
            <v>662.87878787878788</v>
          </cell>
          <cell r="P51">
            <v>120</v>
          </cell>
          <cell r="Q51">
            <v>2275</v>
          </cell>
          <cell r="R51">
            <v>2597.2994090909087</v>
          </cell>
          <cell r="S51">
            <v>2916.6666666666665</v>
          </cell>
          <cell r="T51">
            <v>2625</v>
          </cell>
          <cell r="U51">
            <v>199.5</v>
          </cell>
          <cell r="V51">
            <v>5833.333333333333</v>
          </cell>
          <cell r="W51">
            <v>0</v>
          </cell>
          <cell r="X51">
            <v>0</v>
          </cell>
          <cell r="Y51">
            <v>54143.578196969698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  <cell r="AN51">
            <v>15251.712168160479</v>
          </cell>
          <cell r="AO51">
            <v>15251.712168160479</v>
          </cell>
          <cell r="AP51">
            <v>15251.712168160479</v>
          </cell>
          <cell r="AQ51">
            <v>15251.712168160479</v>
          </cell>
          <cell r="AR51">
            <v>15251.712168160479</v>
          </cell>
          <cell r="AS51">
            <v>15251.712168160479</v>
          </cell>
          <cell r="AT51">
            <v>15251.712168160479</v>
          </cell>
          <cell r="AU51">
            <v>15251.712168160479</v>
          </cell>
          <cell r="AV51">
            <v>15251.712168160479</v>
          </cell>
          <cell r="AW51">
            <v>15251.712168160479</v>
          </cell>
          <cell r="AX51">
            <v>15251.712168160479</v>
          </cell>
          <cell r="AY51">
            <v>15251.712168160479</v>
          </cell>
        </row>
        <row r="52">
          <cell r="A52" t="str">
            <v>EVOGENE</v>
          </cell>
          <cell r="B52"/>
          <cell r="C52" t="str">
            <v>SOW - Div</v>
          </cell>
          <cell r="D52" t="str">
            <v>Ag-Chemistry</v>
          </cell>
          <cell r="E52" t="str">
            <v>PM-Chem</v>
          </cell>
          <cell r="F52">
            <v>31566714</v>
          </cell>
          <cell r="G52" t="str">
            <v>Mirit Ram</v>
          </cell>
          <cell r="H52">
            <v>1</v>
          </cell>
          <cell r="I52">
            <v>23000</v>
          </cell>
          <cell r="J52">
            <v>-2167</v>
          </cell>
          <cell r="K52">
            <v>20833</v>
          </cell>
          <cell r="L52">
            <v>813</v>
          </cell>
          <cell r="M52">
            <v>0</v>
          </cell>
          <cell r="N52">
            <v>157.5</v>
          </cell>
          <cell r="O52">
            <v>435.60606060606068</v>
          </cell>
          <cell r="P52">
            <v>120</v>
          </cell>
          <cell r="Q52">
            <v>1354.145</v>
          </cell>
          <cell r="R52">
            <v>1446.9739545454545</v>
          </cell>
          <cell r="S52">
            <v>1736.0833333333333</v>
          </cell>
          <cell r="T52">
            <v>1562.4749999999999</v>
          </cell>
          <cell r="U52">
            <v>118.74810000000001</v>
          </cell>
          <cell r="V52">
            <v>1102.0833333333333</v>
          </cell>
          <cell r="W52">
            <v>2650</v>
          </cell>
          <cell r="X52">
            <v>1100</v>
          </cell>
          <cell r="Y52">
            <v>33429.614781818178</v>
          </cell>
          <cell r="AA52">
            <v>0</v>
          </cell>
          <cell r="AB52">
            <v>0</v>
          </cell>
          <cell r="AC52">
            <v>0</v>
          </cell>
          <cell r="AD52"/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9416.7928962868118</v>
          </cell>
          <cell r="AS52">
            <v>9416.7928962868118</v>
          </cell>
          <cell r="AT52">
            <v>9416.7928962868118</v>
          </cell>
          <cell r="AU52">
            <v>9416.7928962868118</v>
          </cell>
          <cell r="AV52">
            <v>9416.7928962868118</v>
          </cell>
          <cell r="AW52">
            <v>9416.7928962868118</v>
          </cell>
          <cell r="AX52">
            <v>9416.7928962868118</v>
          </cell>
          <cell r="AY52">
            <v>9416.7928962868118</v>
          </cell>
        </row>
        <row r="53">
          <cell r="A53" t="str">
            <v>EVOGENE</v>
          </cell>
          <cell r="B53"/>
          <cell r="C53" t="str">
            <v>SOW - Div</v>
          </cell>
          <cell r="D53" t="str">
            <v>Ag-Seed</v>
          </cell>
          <cell r="E53" t="str">
            <v>Ag-Seed</v>
          </cell>
          <cell r="F53">
            <v>46116182</v>
          </cell>
          <cell r="G53" t="str">
            <v>Or Rotem</v>
          </cell>
          <cell r="H53">
            <v>1</v>
          </cell>
          <cell r="I53">
            <v>17000</v>
          </cell>
          <cell r="J53">
            <v>0</v>
          </cell>
          <cell r="K53">
            <v>17000</v>
          </cell>
          <cell r="L53">
            <v>813</v>
          </cell>
          <cell r="M53">
            <v>290.56</v>
          </cell>
          <cell r="N53">
            <v>189</v>
          </cell>
          <cell r="O53">
            <v>321.969696969697</v>
          </cell>
          <cell r="P53">
            <v>0</v>
          </cell>
          <cell r="Q53">
            <v>1105</v>
          </cell>
          <cell r="R53">
            <v>1166.1307272727272</v>
          </cell>
          <cell r="S53">
            <v>1416.6666666666665</v>
          </cell>
          <cell r="T53">
            <v>1275</v>
          </cell>
          <cell r="U53">
            <v>96.9</v>
          </cell>
          <cell r="V53">
            <v>814.58333333333337</v>
          </cell>
          <cell r="W53">
            <v>0</v>
          </cell>
          <cell r="X53">
            <v>0</v>
          </cell>
          <cell r="Y53">
            <v>24488.810424242427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N53">
            <v>6898.256457533078</v>
          </cell>
          <cell r="AO53">
            <v>6898.256457533078</v>
          </cell>
          <cell r="AP53">
            <v>6898.256457533078</v>
          </cell>
          <cell r="AQ53">
            <v>6898.256457533078</v>
          </cell>
          <cell r="AR53">
            <v>6898.256457533078</v>
          </cell>
          <cell r="AS53">
            <v>6898.256457533078</v>
          </cell>
          <cell r="AT53">
            <v>6898.256457533078</v>
          </cell>
          <cell r="AU53">
            <v>6898.256457533078</v>
          </cell>
          <cell r="AV53">
            <v>6898.256457533078</v>
          </cell>
          <cell r="AW53">
            <v>6898.256457533078</v>
          </cell>
          <cell r="AX53">
            <v>6898.256457533078</v>
          </cell>
          <cell r="AY53">
            <v>6898.256457533078</v>
          </cell>
        </row>
        <row r="54">
          <cell r="A54"/>
          <cell r="B54"/>
          <cell r="D54"/>
          <cell r="I54"/>
          <cell r="J54"/>
          <cell r="K54"/>
          <cell r="L54"/>
          <cell r="M54"/>
          <cell r="N54"/>
          <cell r="O54"/>
          <cell r="P54"/>
          <cell r="Q54">
            <v>0</v>
          </cell>
          <cell r="R54"/>
          <cell r="S54">
            <v>0</v>
          </cell>
          <cell r="T54">
            <v>0</v>
          </cell>
          <cell r="U54">
            <v>0</v>
          </cell>
          <cell r="V54"/>
          <cell r="W54"/>
          <cell r="X54"/>
          <cell r="Y54"/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</row>
        <row r="55">
          <cell r="A55" t="str">
            <v>EVOGENE</v>
          </cell>
          <cell r="B55"/>
          <cell r="C55" t="str">
            <v>SOW</v>
          </cell>
          <cell r="D55" t="str">
            <v>Platform</v>
          </cell>
          <cell r="E55" t="str">
            <v>Molecular Lab</v>
          </cell>
          <cell r="F55">
            <v>17879115</v>
          </cell>
          <cell r="G55" t="str">
            <v>Itan Preis</v>
          </cell>
          <cell r="H55">
            <v>1</v>
          </cell>
          <cell r="I55">
            <v>15000</v>
          </cell>
          <cell r="J55">
            <v>0</v>
          </cell>
          <cell r="K55">
            <v>15000</v>
          </cell>
          <cell r="L55">
            <v>813</v>
          </cell>
          <cell r="M55">
            <v>223.18</v>
          </cell>
          <cell r="N55">
            <v>189</v>
          </cell>
          <cell r="O55">
            <v>284.09090909090912</v>
          </cell>
          <cell r="P55">
            <v>0</v>
          </cell>
          <cell r="Q55">
            <v>975</v>
          </cell>
          <cell r="R55">
            <v>1008.2363181818182</v>
          </cell>
          <cell r="S55">
            <v>1250</v>
          </cell>
          <cell r="T55">
            <v>1125</v>
          </cell>
          <cell r="U55">
            <v>85.5</v>
          </cell>
          <cell r="V55">
            <v>718.75</v>
          </cell>
          <cell r="W55">
            <v>0</v>
          </cell>
          <cell r="X55">
            <v>0</v>
          </cell>
          <cell r="Y55">
            <v>21671.757227272727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  <cell r="AN55">
            <v>6104.720345710628</v>
          </cell>
          <cell r="AO55">
            <v>6104.720345710628</v>
          </cell>
          <cell r="AP55">
            <v>6104.720345710628</v>
          </cell>
          <cell r="AQ55">
            <v>6104.720345710628</v>
          </cell>
          <cell r="AR55">
            <v>6104.720345710628</v>
          </cell>
          <cell r="AS55">
            <v>6104.720345710628</v>
          </cell>
          <cell r="AT55">
            <v>6104.720345710628</v>
          </cell>
          <cell r="AU55">
            <v>6104.720345710628</v>
          </cell>
          <cell r="AV55">
            <v>6104.720345710628</v>
          </cell>
          <cell r="AW55">
            <v>6104.720345710628</v>
          </cell>
          <cell r="AX55">
            <v>6104.720345710628</v>
          </cell>
          <cell r="AY55">
            <v>6104.720345710628</v>
          </cell>
        </row>
        <row r="56">
          <cell r="A56" t="str">
            <v>EVOGENE</v>
          </cell>
          <cell r="B56"/>
          <cell r="C56" t="str">
            <v>SOW</v>
          </cell>
          <cell r="D56" t="str">
            <v>Platform</v>
          </cell>
          <cell r="E56" t="str">
            <v>Molecular Lab</v>
          </cell>
          <cell r="F56">
            <v>35894484</v>
          </cell>
          <cell r="G56" t="str">
            <v>Edith Kario</v>
          </cell>
          <cell r="H56">
            <v>0.95</v>
          </cell>
          <cell r="I56">
            <v>17575</v>
          </cell>
          <cell r="J56">
            <v>0</v>
          </cell>
          <cell r="K56">
            <v>18500</v>
          </cell>
          <cell r="L56">
            <v>813</v>
          </cell>
          <cell r="M56">
            <v>486.8</v>
          </cell>
          <cell r="N56">
            <v>220.5</v>
          </cell>
          <cell r="O56">
            <v>332.8598484848485</v>
          </cell>
          <cell r="P56">
            <v>0</v>
          </cell>
          <cell r="Q56">
            <v>1202.5</v>
          </cell>
          <cell r="R56">
            <v>1296.5279886363635</v>
          </cell>
          <cell r="S56">
            <v>1541.6666666666665</v>
          </cell>
          <cell r="T56">
            <v>1387.5</v>
          </cell>
          <cell r="U56">
            <v>105.45</v>
          </cell>
          <cell r="V56">
            <v>886.45833333333337</v>
          </cell>
          <cell r="W56">
            <v>0</v>
          </cell>
          <cell r="X56">
            <v>0</v>
          </cell>
          <cell r="Y56">
            <v>26773.262837121212</v>
          </cell>
          <cell r="AA56">
            <v>0.7</v>
          </cell>
          <cell r="AB56">
            <v>0.7</v>
          </cell>
          <cell r="AC56">
            <v>0.7</v>
          </cell>
          <cell r="AD56">
            <v>0.7</v>
          </cell>
          <cell r="AE56">
            <v>0.7</v>
          </cell>
          <cell r="AF56">
            <v>0.7</v>
          </cell>
          <cell r="AG56">
            <v>0.7</v>
          </cell>
          <cell r="AH56">
            <v>0.7</v>
          </cell>
          <cell r="AI56">
            <v>0.7</v>
          </cell>
          <cell r="AJ56">
            <v>0.7</v>
          </cell>
          <cell r="AK56">
            <v>0.7</v>
          </cell>
          <cell r="AL56">
            <v>0.7</v>
          </cell>
          <cell r="AN56">
            <v>5279.2349256295347</v>
          </cell>
          <cell r="AO56">
            <v>5279.2349256295347</v>
          </cell>
          <cell r="AP56">
            <v>5279.2349256295347</v>
          </cell>
          <cell r="AQ56">
            <v>5279.2349256295347</v>
          </cell>
          <cell r="AR56">
            <v>5279.2349256295347</v>
          </cell>
          <cell r="AS56">
            <v>5279.2349256295347</v>
          </cell>
          <cell r="AT56">
            <v>5279.2349256295347</v>
          </cell>
          <cell r="AU56">
            <v>5279.2349256295347</v>
          </cell>
          <cell r="AV56">
            <v>5279.2349256295347</v>
          </cell>
          <cell r="AW56">
            <v>5279.2349256295347</v>
          </cell>
          <cell r="AX56">
            <v>5279.2349256295347</v>
          </cell>
          <cell r="AY56">
            <v>5279.2349256295347</v>
          </cell>
        </row>
        <row r="57">
          <cell r="A57" t="str">
            <v>EVOGENE</v>
          </cell>
          <cell r="B57"/>
          <cell r="C57" t="str">
            <v>SOW</v>
          </cell>
          <cell r="D57" t="str">
            <v>Platform</v>
          </cell>
          <cell r="E57" t="str">
            <v>Molecular Lab</v>
          </cell>
          <cell r="F57">
            <v>300540226</v>
          </cell>
          <cell r="G57" t="str">
            <v>Shani Naama</v>
          </cell>
          <cell r="H57">
            <v>1</v>
          </cell>
          <cell r="I57">
            <v>9200</v>
          </cell>
          <cell r="J57">
            <v>0</v>
          </cell>
          <cell r="K57">
            <v>9200</v>
          </cell>
          <cell r="L57">
            <v>813</v>
          </cell>
          <cell r="M57">
            <v>735.29</v>
          </cell>
          <cell r="N57">
            <v>189</v>
          </cell>
          <cell r="O57">
            <v>174.24242424242425</v>
          </cell>
          <cell r="P57">
            <v>0</v>
          </cell>
          <cell r="Q57">
            <v>598</v>
          </cell>
          <cell r="R57">
            <v>603.4059318181819</v>
          </cell>
          <cell r="S57">
            <v>766.66666666666663</v>
          </cell>
          <cell r="T57">
            <v>690</v>
          </cell>
          <cell r="U57">
            <v>52.440000000000005</v>
          </cell>
          <cell r="V57">
            <v>440.83333333333331</v>
          </cell>
          <cell r="W57">
            <v>0</v>
          </cell>
          <cell r="X57">
            <v>0</v>
          </cell>
          <cell r="Y57">
            <v>14262.878356060608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  <cell r="AN57">
            <v>4017.7122129748195</v>
          </cell>
          <cell r="AO57">
            <v>4017.7122129748195</v>
          </cell>
          <cell r="AP57">
            <v>4017.7122129748195</v>
          </cell>
          <cell r="AQ57">
            <v>4017.7122129748195</v>
          </cell>
          <cell r="AR57">
            <v>4017.7122129748195</v>
          </cell>
          <cell r="AS57">
            <v>4017.7122129748195</v>
          </cell>
          <cell r="AT57">
            <v>4017.7122129748195</v>
          </cell>
          <cell r="AU57">
            <v>4017.7122129748195</v>
          </cell>
          <cell r="AV57">
            <v>4017.7122129748195</v>
          </cell>
          <cell r="AW57">
            <v>4017.7122129748195</v>
          </cell>
          <cell r="AX57">
            <v>4017.7122129748195</v>
          </cell>
          <cell r="AY57">
            <v>4017.7122129748195</v>
          </cell>
        </row>
        <row r="58">
          <cell r="A58" t="str">
            <v>EVOGENE</v>
          </cell>
          <cell r="B58"/>
          <cell r="C58" t="str">
            <v>SOW</v>
          </cell>
          <cell r="D58" t="str">
            <v>Platform</v>
          </cell>
          <cell r="E58" t="str">
            <v>Microbiology lab</v>
          </cell>
          <cell r="F58">
            <v>306135153</v>
          </cell>
          <cell r="G58" t="str">
            <v>Olga Shaya</v>
          </cell>
          <cell r="H58">
            <v>1</v>
          </cell>
          <cell r="I58">
            <v>10500</v>
          </cell>
          <cell r="J58">
            <v>0</v>
          </cell>
          <cell r="K58">
            <v>10500</v>
          </cell>
          <cell r="L58">
            <v>813</v>
          </cell>
          <cell r="M58">
            <v>220.59</v>
          </cell>
          <cell r="N58">
            <v>189</v>
          </cell>
          <cell r="O58">
            <v>198.86363636363635</v>
          </cell>
          <cell r="P58">
            <v>0</v>
          </cell>
          <cell r="Q58">
            <v>682.5</v>
          </cell>
          <cell r="R58">
            <v>664.1500227272727</v>
          </cell>
          <cell r="S58">
            <v>875</v>
          </cell>
          <cell r="T58">
            <v>787.5</v>
          </cell>
          <cell r="U58">
            <v>59.85</v>
          </cell>
          <cell r="V58">
            <v>503.12499999999994</v>
          </cell>
          <cell r="W58">
            <v>0</v>
          </cell>
          <cell r="X58">
            <v>0</v>
          </cell>
          <cell r="Y58">
            <v>15493.57865909091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</row>
        <row r="59">
          <cell r="A59" t="str">
            <v>EVOGENE</v>
          </cell>
          <cell r="B59"/>
          <cell r="C59" t="str">
            <v>SOW</v>
          </cell>
          <cell r="D59" t="str">
            <v>Platform</v>
          </cell>
          <cell r="E59" t="str">
            <v>Microbiology lab</v>
          </cell>
          <cell r="F59">
            <v>306941014</v>
          </cell>
          <cell r="G59" t="str">
            <v>Evgenya Gold</v>
          </cell>
          <cell r="H59">
            <v>1</v>
          </cell>
          <cell r="I59">
            <v>15500</v>
          </cell>
          <cell r="J59">
            <v>0</v>
          </cell>
          <cell r="K59">
            <v>15500</v>
          </cell>
          <cell r="L59">
            <v>813</v>
          </cell>
          <cell r="M59">
            <v>270.17</v>
          </cell>
          <cell r="N59">
            <v>252</v>
          </cell>
          <cell r="O59">
            <v>293.56060606060606</v>
          </cell>
          <cell r="P59">
            <v>0</v>
          </cell>
          <cell r="Q59">
            <v>1007.5</v>
          </cell>
          <cell r="R59">
            <v>1054.6957954545455</v>
          </cell>
          <cell r="S59">
            <v>1291.6666666666665</v>
          </cell>
          <cell r="T59">
            <v>1162.5</v>
          </cell>
          <cell r="U59">
            <v>88.350000000000009</v>
          </cell>
          <cell r="V59">
            <v>742.70833333333337</v>
          </cell>
          <cell r="W59">
            <v>0</v>
          </cell>
          <cell r="X59">
            <v>0</v>
          </cell>
          <cell r="Y59">
            <v>22476.151401515152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  <cell r="AN59">
            <v>6331.3102539479305</v>
          </cell>
          <cell r="AO59">
            <v>6331.3102539479305</v>
          </cell>
          <cell r="AP59">
            <v>6331.3102539479305</v>
          </cell>
          <cell r="AQ59">
            <v>6331.3102539479305</v>
          </cell>
          <cell r="AR59">
            <v>6331.3102539479305</v>
          </cell>
          <cell r="AS59">
            <v>6331.3102539479305</v>
          </cell>
          <cell r="AT59">
            <v>6331.3102539479305</v>
          </cell>
          <cell r="AU59">
            <v>6331.3102539479305</v>
          </cell>
          <cell r="AV59">
            <v>6331.3102539479305</v>
          </cell>
          <cell r="AW59">
            <v>6331.3102539479305</v>
          </cell>
          <cell r="AX59">
            <v>6331.3102539479305</v>
          </cell>
          <cell r="AY59">
            <v>6331.3102539479305</v>
          </cell>
        </row>
        <row r="60">
          <cell r="A60" t="str">
            <v>EVOGENE</v>
          </cell>
          <cell r="B60"/>
          <cell r="C60" t="str">
            <v>SOW</v>
          </cell>
          <cell r="D60" t="str">
            <v>Platform</v>
          </cell>
          <cell r="E60" t="str">
            <v>Molecular Lab</v>
          </cell>
          <cell r="F60">
            <v>321009003</v>
          </cell>
          <cell r="G60" t="str">
            <v>Natalia Goller</v>
          </cell>
          <cell r="H60">
            <v>1</v>
          </cell>
          <cell r="I60">
            <v>8900</v>
          </cell>
          <cell r="J60">
            <v>0</v>
          </cell>
          <cell r="K60">
            <v>8900</v>
          </cell>
          <cell r="L60">
            <v>813</v>
          </cell>
          <cell r="M60">
            <v>379.41</v>
          </cell>
          <cell r="N60">
            <v>220.5</v>
          </cell>
          <cell r="O60">
            <v>168.56060606060606</v>
          </cell>
          <cell r="P60">
            <v>0</v>
          </cell>
          <cell r="Q60">
            <v>578.5</v>
          </cell>
          <cell r="R60">
            <v>556.15129545454545</v>
          </cell>
          <cell r="S60">
            <v>741.66666666666663</v>
          </cell>
          <cell r="T60">
            <v>667.5</v>
          </cell>
          <cell r="U60">
            <v>50.730000000000004</v>
          </cell>
          <cell r="V60">
            <v>426.45833333333331</v>
          </cell>
          <cell r="W60">
            <v>0</v>
          </cell>
          <cell r="X60">
            <v>0</v>
          </cell>
          <cell r="Y60">
            <v>13502.476901515151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N60">
            <v>3803.514620145113</v>
          </cell>
          <cell r="AO60">
            <v>3803.514620145113</v>
          </cell>
          <cell r="AP60">
            <v>3803.514620145113</v>
          </cell>
          <cell r="AQ60">
            <v>3803.514620145113</v>
          </cell>
          <cell r="AR60">
            <v>3803.514620145113</v>
          </cell>
          <cell r="AS60">
            <v>3803.514620145113</v>
          </cell>
          <cell r="AT60">
            <v>3803.514620145113</v>
          </cell>
          <cell r="AU60">
            <v>3803.514620145113</v>
          </cell>
          <cell r="AV60">
            <v>3803.514620145113</v>
          </cell>
          <cell r="AW60">
            <v>3803.514620145113</v>
          </cell>
          <cell r="AX60">
            <v>3803.514620145113</v>
          </cell>
          <cell r="AY60">
            <v>3803.514620145113</v>
          </cell>
        </row>
        <row r="61">
          <cell r="A61" t="str">
            <v>BIOMICA</v>
          </cell>
          <cell r="B61">
            <v>89</v>
          </cell>
          <cell r="C61" t="str">
            <v>SOW - Div</v>
          </cell>
          <cell r="D61" t="str">
            <v xml:space="preserve">Biomica </v>
          </cell>
          <cell r="E61" t="str">
            <v>Biomica RD</v>
          </cell>
          <cell r="F61">
            <v>300047842</v>
          </cell>
          <cell r="G61" t="str">
            <v>Mriam Vanono</v>
          </cell>
          <cell r="H61">
            <v>1</v>
          </cell>
          <cell r="I61">
            <v>9000</v>
          </cell>
          <cell r="J61">
            <v>0</v>
          </cell>
          <cell r="K61">
            <v>9000</v>
          </cell>
          <cell r="L61">
            <v>813</v>
          </cell>
          <cell r="M61">
            <v>675.67</v>
          </cell>
          <cell r="N61">
            <v>189</v>
          </cell>
          <cell r="O61">
            <v>170.45454545454544</v>
          </cell>
          <cell r="P61">
            <v>0</v>
          </cell>
          <cell r="Q61">
            <v>585</v>
          </cell>
          <cell r="R61">
            <v>583.65034090909103</v>
          </cell>
          <cell r="S61">
            <v>750</v>
          </cell>
          <cell r="T61">
            <v>675</v>
          </cell>
          <cell r="U61">
            <v>51.300000000000004</v>
          </cell>
          <cell r="V61">
            <v>431.25</v>
          </cell>
          <cell r="W61">
            <v>0</v>
          </cell>
          <cell r="X61">
            <v>0</v>
          </cell>
          <cell r="Y61">
            <v>13924.324886363636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N61">
            <v>3922.3450384122921</v>
          </cell>
          <cell r="AO61">
            <v>3922.3450384122921</v>
          </cell>
          <cell r="AP61">
            <v>3922.3450384122921</v>
          </cell>
          <cell r="AQ61">
            <v>3922.3450384122921</v>
          </cell>
          <cell r="AR61">
            <v>3922.3450384122921</v>
          </cell>
          <cell r="AS61">
            <v>3922.3450384122921</v>
          </cell>
          <cell r="AT61">
            <v>3922.3450384122921</v>
          </cell>
          <cell r="AU61">
            <v>3922.3450384122921</v>
          </cell>
          <cell r="AV61">
            <v>3922.3450384122921</v>
          </cell>
          <cell r="AW61">
            <v>3922.3450384122921</v>
          </cell>
          <cell r="AX61">
            <v>3922.3450384122921</v>
          </cell>
          <cell r="AY61">
            <v>3922.3450384122921</v>
          </cell>
        </row>
        <row r="62">
          <cell r="A62" t="str">
            <v>EVOGENE</v>
          </cell>
          <cell r="B62"/>
          <cell r="C62" t="str">
            <v>SOW</v>
          </cell>
          <cell r="D62" t="str">
            <v>Platform</v>
          </cell>
          <cell r="E62" t="str">
            <v>Microbiology lab</v>
          </cell>
          <cell r="F62">
            <v>304243421</v>
          </cell>
          <cell r="G62" t="str">
            <v>Ora Maharat</v>
          </cell>
          <cell r="H62">
            <v>1</v>
          </cell>
          <cell r="I62">
            <v>10000</v>
          </cell>
          <cell r="J62">
            <v>0</v>
          </cell>
          <cell r="K62">
            <v>10000</v>
          </cell>
          <cell r="L62">
            <v>813</v>
          </cell>
          <cell r="M62">
            <v>600</v>
          </cell>
          <cell r="N62">
            <v>189</v>
          </cell>
          <cell r="O62">
            <v>189.39393939393941</v>
          </cell>
          <cell r="P62">
            <v>0</v>
          </cell>
          <cell r="Q62">
            <v>650</v>
          </cell>
          <cell r="R62">
            <v>654.39554545454553</v>
          </cell>
          <cell r="S62">
            <v>833.33333333333326</v>
          </cell>
          <cell r="T62">
            <v>750</v>
          </cell>
          <cell r="U62">
            <v>57</v>
          </cell>
          <cell r="V62">
            <v>479.16666666666669</v>
          </cell>
          <cell r="W62">
            <v>0</v>
          </cell>
          <cell r="X62">
            <v>0</v>
          </cell>
          <cell r="Y62">
            <v>15215.289484848485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N62">
            <v>4285.9970379854885</v>
          </cell>
          <cell r="AO62">
            <v>4285.9970379854885</v>
          </cell>
          <cell r="AP62">
            <v>4285.9970379854885</v>
          </cell>
          <cell r="AQ62">
            <v>4285.9970379854885</v>
          </cell>
          <cell r="AR62">
            <v>4285.9970379854885</v>
          </cell>
          <cell r="AS62">
            <v>4285.9970379854885</v>
          </cell>
          <cell r="AT62">
            <v>4285.9970379854885</v>
          </cell>
          <cell r="AU62">
            <v>4285.9970379854885</v>
          </cell>
          <cell r="AV62">
            <v>4285.9970379854885</v>
          </cell>
          <cell r="AW62">
            <v>4285.9970379854885</v>
          </cell>
          <cell r="AX62">
            <v>4285.9970379854885</v>
          </cell>
          <cell r="AY62">
            <v>4285.9970379854885</v>
          </cell>
        </row>
        <row r="63">
          <cell r="A63"/>
          <cell r="B63"/>
          <cell r="D63"/>
          <cell r="I63"/>
          <cell r="J63"/>
          <cell r="K63"/>
          <cell r="L63"/>
          <cell r="M63"/>
          <cell r="N63"/>
          <cell r="O63"/>
          <cell r="P63"/>
          <cell r="Q63">
            <v>0</v>
          </cell>
          <cell r="R63"/>
          <cell r="S63">
            <v>0</v>
          </cell>
          <cell r="T63">
            <v>0</v>
          </cell>
          <cell r="U63">
            <v>0</v>
          </cell>
          <cell r="V63"/>
          <cell r="W63"/>
          <cell r="X63"/>
          <cell r="Y63"/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</row>
        <row r="64">
          <cell r="A64" t="str">
            <v>EVOGENE</v>
          </cell>
          <cell r="B64"/>
          <cell r="C64" t="str">
            <v>SOW</v>
          </cell>
          <cell r="D64" t="str">
            <v>Platform</v>
          </cell>
          <cell r="E64" t="str">
            <v>Algorithm</v>
          </cell>
          <cell r="F64">
            <v>11849932</v>
          </cell>
          <cell r="G64" t="str">
            <v>Roni Rechtman</v>
          </cell>
          <cell r="H64">
            <v>0.8</v>
          </cell>
          <cell r="I64">
            <v>20800</v>
          </cell>
          <cell r="J64">
            <v>0</v>
          </cell>
          <cell r="K64">
            <v>26000</v>
          </cell>
          <cell r="L64">
            <v>813</v>
          </cell>
          <cell r="M64">
            <v>290.57</v>
          </cell>
          <cell r="N64">
            <v>176.4</v>
          </cell>
          <cell r="O64">
            <v>393.93939393939399</v>
          </cell>
          <cell r="P64">
            <v>0</v>
          </cell>
          <cell r="Q64">
            <v>1690</v>
          </cell>
          <cell r="R64">
            <v>1845.5842045454544</v>
          </cell>
          <cell r="S64">
            <v>2166.6666666666665</v>
          </cell>
          <cell r="T64">
            <v>1950</v>
          </cell>
          <cell r="U64">
            <v>148.20000000000002</v>
          </cell>
          <cell r="V64">
            <v>1245.8333333333333</v>
          </cell>
          <cell r="W64">
            <v>0</v>
          </cell>
          <cell r="X64">
            <v>0</v>
          </cell>
          <cell r="Y64">
            <v>36720.193598484846</v>
          </cell>
          <cell r="AA64">
            <v>0.8</v>
          </cell>
          <cell r="AB64">
            <v>0.8</v>
          </cell>
          <cell r="AC64">
            <v>0.8</v>
          </cell>
          <cell r="AD64">
            <v>0.8</v>
          </cell>
          <cell r="AE64">
            <v>0.8</v>
          </cell>
          <cell r="AF64">
            <v>0.8</v>
          </cell>
          <cell r="AG64">
            <v>0.8</v>
          </cell>
          <cell r="AH64">
            <v>0.8</v>
          </cell>
          <cell r="AI64">
            <v>0.8</v>
          </cell>
          <cell r="AJ64">
            <v>0.8</v>
          </cell>
          <cell r="AK64">
            <v>0.8</v>
          </cell>
          <cell r="AL64">
            <v>0.8</v>
          </cell>
          <cell r="AN64">
            <v>8274.9732052923609</v>
          </cell>
          <cell r="AO64">
            <v>8274.9732052923609</v>
          </cell>
          <cell r="AP64">
            <v>8274.9732052923609</v>
          </cell>
          <cell r="AQ64">
            <v>8274.9732052923609</v>
          </cell>
          <cell r="AR64">
            <v>8274.9732052923609</v>
          </cell>
          <cell r="AS64">
            <v>8274.9732052923609</v>
          </cell>
          <cell r="AT64">
            <v>8274.9732052923609</v>
          </cell>
          <cell r="AU64">
            <v>8274.9732052923609</v>
          </cell>
          <cell r="AV64">
            <v>8274.9732052923609</v>
          </cell>
          <cell r="AW64">
            <v>8274.9732052923609</v>
          </cell>
          <cell r="AX64">
            <v>8274.9732052923609</v>
          </cell>
          <cell r="AY64">
            <v>8274.9732052923609</v>
          </cell>
        </row>
        <row r="65">
          <cell r="A65" t="str">
            <v>EVOGENE</v>
          </cell>
          <cell r="B65"/>
          <cell r="C65" t="str">
            <v>SOW</v>
          </cell>
          <cell r="D65" t="str">
            <v>Platform</v>
          </cell>
          <cell r="E65" t="str">
            <v>Bioinformatics</v>
          </cell>
          <cell r="F65">
            <v>11910809</v>
          </cell>
          <cell r="G65" t="str">
            <v>Ilia Zhidkov</v>
          </cell>
          <cell r="H65">
            <v>1</v>
          </cell>
          <cell r="I65">
            <v>24000</v>
          </cell>
          <cell r="J65">
            <v>0</v>
          </cell>
          <cell r="K65">
            <v>24000</v>
          </cell>
          <cell r="L65">
            <v>813</v>
          </cell>
          <cell r="M65">
            <v>416.98</v>
          </cell>
          <cell r="N65">
            <v>220.5</v>
          </cell>
          <cell r="O65">
            <v>454.54545454545456</v>
          </cell>
          <cell r="P65">
            <v>0</v>
          </cell>
          <cell r="Q65">
            <v>1560</v>
          </cell>
          <cell r="R65">
            <v>1712.9179090909092</v>
          </cell>
          <cell r="S65">
            <v>2000</v>
          </cell>
          <cell r="T65">
            <v>1800</v>
          </cell>
          <cell r="U65">
            <v>136.80000000000001</v>
          </cell>
          <cell r="V65">
            <v>1149.9999999999998</v>
          </cell>
          <cell r="W65">
            <v>0</v>
          </cell>
          <cell r="X65">
            <v>0</v>
          </cell>
          <cell r="Y65">
            <v>34264.743363636371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N65">
            <v>9652.0403841229218</v>
          </cell>
          <cell r="AO65">
            <v>9652.0403841229218</v>
          </cell>
          <cell r="AP65">
            <v>9652.0403841229218</v>
          </cell>
          <cell r="AQ65">
            <v>9652.0403841229218</v>
          </cell>
          <cell r="AR65">
            <v>9652.0403841229218</v>
          </cell>
          <cell r="AS65">
            <v>9652.0403841229218</v>
          </cell>
          <cell r="AT65">
            <v>9652.0403841229218</v>
          </cell>
          <cell r="AU65">
            <v>9652.0403841229218</v>
          </cell>
          <cell r="AV65">
            <v>9652.0403841229218</v>
          </cell>
          <cell r="AW65">
            <v>9652.0403841229218</v>
          </cell>
          <cell r="AX65">
            <v>9652.0403841229218</v>
          </cell>
          <cell r="AY65">
            <v>9652.0403841229218</v>
          </cell>
        </row>
        <row r="66">
          <cell r="A66" t="str">
            <v>EVOGENE</v>
          </cell>
          <cell r="B66"/>
          <cell r="C66" t="str">
            <v>SOW</v>
          </cell>
          <cell r="D66" t="str">
            <v>Platform</v>
          </cell>
          <cell r="E66" t="str">
            <v>Algorithm</v>
          </cell>
          <cell r="F66">
            <v>15601453</v>
          </cell>
          <cell r="G66" t="str">
            <v>Roberto Olander</v>
          </cell>
          <cell r="H66">
            <v>1</v>
          </cell>
          <cell r="I66">
            <v>26000</v>
          </cell>
          <cell r="J66">
            <v>0</v>
          </cell>
          <cell r="K66">
            <v>26000</v>
          </cell>
          <cell r="L66">
            <v>813</v>
          </cell>
          <cell r="M66">
            <v>283.02</v>
          </cell>
          <cell r="N66">
            <v>157.5</v>
          </cell>
          <cell r="O66">
            <v>492.42424242424244</v>
          </cell>
          <cell r="P66">
            <v>0</v>
          </cell>
          <cell r="Q66">
            <v>1690</v>
          </cell>
          <cell r="R66">
            <v>1850.9868181818183</v>
          </cell>
          <cell r="S66">
            <v>2166.6666666666665</v>
          </cell>
          <cell r="T66">
            <v>1950</v>
          </cell>
          <cell r="U66">
            <v>148.20000000000002</v>
          </cell>
          <cell r="V66">
            <v>1245.8333333333333</v>
          </cell>
          <cell r="W66">
            <v>0</v>
          </cell>
          <cell r="X66">
            <v>0</v>
          </cell>
          <cell r="Y66">
            <v>36797.631060606058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N66">
            <v>10365.52987622706</v>
          </cell>
          <cell r="AO66">
            <v>10365.52987622706</v>
          </cell>
          <cell r="AP66">
            <v>10365.52987622706</v>
          </cell>
          <cell r="AQ66">
            <v>10365.52987622706</v>
          </cell>
          <cell r="AR66">
            <v>10365.52987622706</v>
          </cell>
          <cell r="AS66">
            <v>10365.52987622706</v>
          </cell>
          <cell r="AT66">
            <v>10365.52987622706</v>
          </cell>
          <cell r="AU66">
            <v>10365.52987622706</v>
          </cell>
          <cell r="AV66">
            <v>10365.52987622706</v>
          </cell>
          <cell r="AW66">
            <v>10365.52987622706</v>
          </cell>
          <cell r="AX66">
            <v>10365.52987622706</v>
          </cell>
          <cell r="AY66">
            <v>10365.52987622706</v>
          </cell>
        </row>
        <row r="67">
          <cell r="A67" t="str">
            <v>EVOGENE</v>
          </cell>
          <cell r="B67"/>
          <cell r="C67" t="str">
            <v>Non SOW</v>
          </cell>
          <cell r="D67" t="str">
            <v>Corporate</v>
          </cell>
          <cell r="E67" t="str">
            <v>IP - NonSOW</v>
          </cell>
          <cell r="F67">
            <v>23971534</v>
          </cell>
          <cell r="G67" t="str">
            <v>Dotan Dimat</v>
          </cell>
          <cell r="H67">
            <v>1</v>
          </cell>
          <cell r="I67">
            <v>18000</v>
          </cell>
          <cell r="J67">
            <v>0</v>
          </cell>
          <cell r="K67">
            <v>18000</v>
          </cell>
          <cell r="L67">
            <v>813</v>
          </cell>
          <cell r="M67">
            <v>943.4</v>
          </cell>
          <cell r="N67">
            <v>252</v>
          </cell>
          <cell r="O67">
            <v>340.90909090909088</v>
          </cell>
          <cell r="P67">
            <v>0</v>
          </cell>
          <cell r="Q67">
            <v>1170</v>
          </cell>
          <cell r="R67">
            <v>1296.239181818182</v>
          </cell>
          <cell r="S67">
            <v>1500</v>
          </cell>
          <cell r="T67">
            <v>1350</v>
          </cell>
          <cell r="U67">
            <v>102.60000000000001</v>
          </cell>
          <cell r="V67">
            <v>862.5</v>
          </cell>
          <cell r="W67">
            <v>0</v>
          </cell>
          <cell r="X67">
            <v>0</v>
          </cell>
          <cell r="Y67">
            <v>26630.648272727274</v>
          </cell>
          <cell r="AA67">
            <v>0.05</v>
          </cell>
          <cell r="AB67">
            <v>0.05</v>
          </cell>
          <cell r="AC67">
            <v>0.05</v>
          </cell>
          <cell r="AD67">
            <v>0.05</v>
          </cell>
          <cell r="AE67">
            <v>0.05</v>
          </cell>
          <cell r="AF67">
            <v>0.05</v>
          </cell>
          <cell r="AG67">
            <v>0.05</v>
          </cell>
          <cell r="AH67">
            <v>0.05</v>
          </cell>
          <cell r="AI67">
            <v>0.05</v>
          </cell>
          <cell r="AJ67">
            <v>0.05</v>
          </cell>
          <cell r="AK67">
            <v>0.05</v>
          </cell>
          <cell r="AL67">
            <v>0.05</v>
          </cell>
          <cell r="AN67">
            <v>375.07955313700393</v>
          </cell>
          <cell r="AO67">
            <v>375.07955313700393</v>
          </cell>
          <cell r="AP67">
            <v>375.07955313700393</v>
          </cell>
          <cell r="AQ67">
            <v>375.07955313700393</v>
          </cell>
          <cell r="AR67">
            <v>375.07955313700393</v>
          </cell>
          <cell r="AS67">
            <v>375.07955313700393</v>
          </cell>
          <cell r="AT67">
            <v>375.07955313700393</v>
          </cell>
          <cell r="AU67">
            <v>375.07955313700393</v>
          </cell>
          <cell r="AV67">
            <v>375.07955313700393</v>
          </cell>
          <cell r="AW67">
            <v>375.07955313700393</v>
          </cell>
          <cell r="AX67">
            <v>375.07955313700393</v>
          </cell>
          <cell r="AY67">
            <v>375.07955313700393</v>
          </cell>
        </row>
        <row r="68">
          <cell r="A68" t="str">
            <v>EVOGENE</v>
          </cell>
          <cell r="B68"/>
          <cell r="C68" t="str">
            <v>SOW</v>
          </cell>
          <cell r="D68" t="str">
            <v>Platform</v>
          </cell>
          <cell r="E68" t="str">
            <v>Development</v>
          </cell>
          <cell r="F68">
            <v>23971534</v>
          </cell>
          <cell r="G68" t="str">
            <v>Dotan Dimat</v>
          </cell>
          <cell r="H68">
            <v>1</v>
          </cell>
          <cell r="I68">
            <v>18000</v>
          </cell>
          <cell r="J68">
            <v>0</v>
          </cell>
          <cell r="K68">
            <v>18000</v>
          </cell>
          <cell r="L68">
            <v>813</v>
          </cell>
          <cell r="M68">
            <v>943.4</v>
          </cell>
          <cell r="N68">
            <v>252</v>
          </cell>
          <cell r="O68">
            <v>340.90909090909088</v>
          </cell>
          <cell r="P68">
            <v>0</v>
          </cell>
          <cell r="Q68">
            <v>1170</v>
          </cell>
          <cell r="R68">
            <v>1296.239181818182</v>
          </cell>
          <cell r="S68">
            <v>1500</v>
          </cell>
          <cell r="T68">
            <v>1350</v>
          </cell>
          <cell r="U68">
            <v>102.60000000000001</v>
          </cell>
          <cell r="V68">
            <v>862.5</v>
          </cell>
          <cell r="W68">
            <v>0</v>
          </cell>
          <cell r="X68">
            <v>0</v>
          </cell>
          <cell r="Y68">
            <v>26630.648272727274</v>
          </cell>
          <cell r="AA68">
            <v>0.95</v>
          </cell>
          <cell r="AB68">
            <v>0.95</v>
          </cell>
          <cell r="AC68">
            <v>0.95</v>
          </cell>
          <cell r="AD68">
            <v>0.95</v>
          </cell>
          <cell r="AE68">
            <v>0.95</v>
          </cell>
          <cell r="AF68">
            <v>0.95</v>
          </cell>
          <cell r="AG68">
            <v>0.95</v>
          </cell>
          <cell r="AH68">
            <v>0.95</v>
          </cell>
          <cell r="AI68">
            <v>0.95</v>
          </cell>
          <cell r="AJ68">
            <v>0.95</v>
          </cell>
          <cell r="AK68">
            <v>0.95</v>
          </cell>
          <cell r="AL68">
            <v>0.95</v>
          </cell>
          <cell r="AN68">
            <v>7126.511509603074</v>
          </cell>
          <cell r="AO68">
            <v>7126.511509603074</v>
          </cell>
          <cell r="AP68">
            <v>7126.511509603074</v>
          </cell>
          <cell r="AQ68">
            <v>7126.511509603074</v>
          </cell>
          <cell r="AR68">
            <v>7126.511509603074</v>
          </cell>
          <cell r="AS68">
            <v>7126.511509603074</v>
          </cell>
          <cell r="AT68">
            <v>7126.511509603074</v>
          </cell>
          <cell r="AU68">
            <v>7126.511509603074</v>
          </cell>
          <cell r="AV68">
            <v>7126.511509603074</v>
          </cell>
          <cell r="AW68">
            <v>7126.511509603074</v>
          </cell>
          <cell r="AX68">
            <v>7126.511509603074</v>
          </cell>
          <cell r="AY68">
            <v>7126.511509603074</v>
          </cell>
        </row>
        <row r="69">
          <cell r="A69" t="str">
            <v>EVOGENE</v>
          </cell>
          <cell r="B69"/>
          <cell r="C69" t="str">
            <v>SOW</v>
          </cell>
          <cell r="D69" t="str">
            <v>Platform</v>
          </cell>
          <cell r="E69" t="str">
            <v>Algorithm</v>
          </cell>
          <cell r="F69">
            <v>24050700</v>
          </cell>
          <cell r="G69" t="str">
            <v>Eran Eyal</v>
          </cell>
          <cell r="H69">
            <v>1</v>
          </cell>
          <cell r="I69">
            <v>27000</v>
          </cell>
          <cell r="J69">
            <v>0</v>
          </cell>
          <cell r="K69">
            <v>27000</v>
          </cell>
          <cell r="L69">
            <v>813</v>
          </cell>
          <cell r="M69">
            <v>283.02999999999997</v>
          </cell>
          <cell r="N69">
            <v>157.5</v>
          </cell>
          <cell r="O69">
            <v>511.36363636363632</v>
          </cell>
          <cell r="P69">
            <v>0</v>
          </cell>
          <cell r="Q69">
            <v>1755</v>
          </cell>
          <cell r="R69">
            <v>1927.4080227272727</v>
          </cell>
          <cell r="S69">
            <v>2250</v>
          </cell>
          <cell r="T69">
            <v>2025</v>
          </cell>
          <cell r="U69">
            <v>153.9</v>
          </cell>
          <cell r="V69">
            <v>1293.7499999999998</v>
          </cell>
          <cell r="W69">
            <v>0</v>
          </cell>
          <cell r="X69">
            <v>0</v>
          </cell>
          <cell r="Y69">
            <v>38169.951659090912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N69">
            <v>10752.09905889885</v>
          </cell>
          <cell r="AO69">
            <v>10752.09905889885</v>
          </cell>
          <cell r="AP69">
            <v>10752.09905889885</v>
          </cell>
          <cell r="AQ69">
            <v>10752.09905889885</v>
          </cell>
          <cell r="AR69">
            <v>10752.09905889885</v>
          </cell>
          <cell r="AS69">
            <v>10752.09905889885</v>
          </cell>
          <cell r="AT69">
            <v>10752.09905889885</v>
          </cell>
          <cell r="AU69">
            <v>10752.09905889885</v>
          </cell>
          <cell r="AV69">
            <v>10752.09905889885</v>
          </cell>
          <cell r="AW69">
            <v>10752.09905889885</v>
          </cell>
          <cell r="AX69">
            <v>10752.09905889885</v>
          </cell>
          <cell r="AY69">
            <v>10752.09905889885</v>
          </cell>
        </row>
        <row r="70">
          <cell r="A70" t="str">
            <v>EVOGENE</v>
          </cell>
          <cell r="B70"/>
          <cell r="C70" t="str">
            <v>SOW</v>
          </cell>
          <cell r="D70" t="str">
            <v>Platform</v>
          </cell>
          <cell r="E70" t="str">
            <v>Algorithm</v>
          </cell>
          <cell r="F70">
            <v>24215949</v>
          </cell>
          <cell r="G70" t="str">
            <v>Idit Buch</v>
          </cell>
          <cell r="H70">
            <v>1</v>
          </cell>
          <cell r="I70">
            <v>26000</v>
          </cell>
          <cell r="J70">
            <v>-2360</v>
          </cell>
          <cell r="K70">
            <v>23640</v>
          </cell>
          <cell r="L70">
            <v>813</v>
          </cell>
          <cell r="M70">
            <v>0</v>
          </cell>
          <cell r="N70">
            <v>189</v>
          </cell>
          <cell r="O70">
            <v>492.42424242424244</v>
          </cell>
          <cell r="P70">
            <v>0</v>
          </cell>
          <cell r="Q70">
            <v>1536.6000000000001</v>
          </cell>
          <cell r="R70">
            <v>1655.1228181818183</v>
          </cell>
          <cell r="S70">
            <v>1970</v>
          </cell>
          <cell r="T70">
            <v>1773</v>
          </cell>
          <cell r="U70">
            <v>134.74800000000002</v>
          </cell>
          <cell r="V70">
            <v>1245.8333333333333</v>
          </cell>
          <cell r="W70">
            <v>2900</v>
          </cell>
          <cell r="X70">
            <v>1800</v>
          </cell>
          <cell r="Y70">
            <v>38149.728393939396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N70">
            <v>10746.402364489972</v>
          </cell>
          <cell r="AO70">
            <v>10746.402364489972</v>
          </cell>
          <cell r="AP70">
            <v>10746.402364489972</v>
          </cell>
          <cell r="AQ70">
            <v>10746.402364489972</v>
          </cell>
          <cell r="AR70">
            <v>10746.402364489972</v>
          </cell>
          <cell r="AS70">
            <v>10746.402364489972</v>
          </cell>
          <cell r="AT70">
            <v>10746.402364489972</v>
          </cell>
          <cell r="AU70">
            <v>10746.402364489972</v>
          </cell>
          <cell r="AV70">
            <v>10746.402364489972</v>
          </cell>
          <cell r="AW70">
            <v>10746.402364489972</v>
          </cell>
          <cell r="AX70">
            <v>10746.402364489972</v>
          </cell>
          <cell r="AY70">
            <v>10746.402364489972</v>
          </cell>
        </row>
        <row r="71">
          <cell r="A71" t="str">
            <v>EVOGENE</v>
          </cell>
          <cell r="B71"/>
          <cell r="C71" t="str">
            <v>SOW</v>
          </cell>
          <cell r="D71" t="str">
            <v>Platform</v>
          </cell>
          <cell r="E71" t="str">
            <v>Algorithm</v>
          </cell>
          <cell r="F71">
            <v>25687450</v>
          </cell>
          <cell r="G71" t="str">
            <v>Einat Sitbon</v>
          </cell>
          <cell r="H71">
            <v>1</v>
          </cell>
          <cell r="I71">
            <v>22000</v>
          </cell>
          <cell r="J71">
            <v>0</v>
          </cell>
          <cell r="K71">
            <v>22000</v>
          </cell>
          <cell r="L71">
            <v>813</v>
          </cell>
          <cell r="M71">
            <v>486.79</v>
          </cell>
          <cell r="N71">
            <v>189</v>
          </cell>
          <cell r="O71">
            <v>416.66666666666669</v>
          </cell>
          <cell r="P71">
            <v>0</v>
          </cell>
          <cell r="Q71">
            <v>1430</v>
          </cell>
          <cell r="R71">
            <v>1562.9502500000001</v>
          </cell>
          <cell r="S71">
            <v>1833.3333333333333</v>
          </cell>
          <cell r="T71">
            <v>1650</v>
          </cell>
          <cell r="U71">
            <v>125.4</v>
          </cell>
          <cell r="V71">
            <v>1054.1666666666665</v>
          </cell>
          <cell r="W71">
            <v>0</v>
          </cell>
          <cell r="X71">
            <v>0</v>
          </cell>
          <cell r="Y71">
            <v>31561.306916666672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N71">
            <v>8890.5089906103312</v>
          </cell>
          <cell r="AO71">
            <v>8890.5089906103312</v>
          </cell>
          <cell r="AP71">
            <v>8890.5089906103312</v>
          </cell>
          <cell r="AQ71">
            <v>8890.5089906103312</v>
          </cell>
          <cell r="AR71">
            <v>8890.5089906103312</v>
          </cell>
          <cell r="AS71">
            <v>8890.5089906103312</v>
          </cell>
          <cell r="AT71">
            <v>8890.5089906103312</v>
          </cell>
          <cell r="AU71">
            <v>8890.5089906103312</v>
          </cell>
          <cell r="AV71">
            <v>8890.5089906103312</v>
          </cell>
          <cell r="AW71">
            <v>8890.5089906103312</v>
          </cell>
          <cell r="AX71">
            <v>8890.5089906103312</v>
          </cell>
          <cell r="AY71">
            <v>8890.5089906103312</v>
          </cell>
        </row>
        <row r="72">
          <cell r="A72" t="str">
            <v>EVOGENE</v>
          </cell>
          <cell r="B72"/>
          <cell r="C72" t="str">
            <v>SOW</v>
          </cell>
          <cell r="D72" t="str">
            <v>Platform</v>
          </cell>
          <cell r="E72" t="str">
            <v>Algorithm</v>
          </cell>
          <cell r="F72">
            <v>32706681</v>
          </cell>
          <cell r="G72" t="str">
            <v>Matan Avraham</v>
          </cell>
          <cell r="H72">
            <v>1</v>
          </cell>
          <cell r="I72">
            <v>24000</v>
          </cell>
          <cell r="J72">
            <v>-1960</v>
          </cell>
          <cell r="K72">
            <v>22040</v>
          </cell>
          <cell r="L72">
            <v>813</v>
          </cell>
          <cell r="M72">
            <v>0</v>
          </cell>
          <cell r="N72">
            <v>189</v>
          </cell>
          <cell r="O72">
            <v>454.54545454545456</v>
          </cell>
          <cell r="P72">
            <v>0</v>
          </cell>
          <cell r="Q72">
            <v>1432.6000000000001</v>
          </cell>
          <cell r="R72">
            <v>1532.2819090909093</v>
          </cell>
          <cell r="S72">
            <v>1836.6666666666665</v>
          </cell>
          <cell r="T72">
            <v>1653</v>
          </cell>
          <cell r="U72">
            <v>125.628</v>
          </cell>
          <cell r="V72">
            <v>1149.9999999999998</v>
          </cell>
          <cell r="W72">
            <v>2350</v>
          </cell>
          <cell r="X72">
            <v>1350</v>
          </cell>
          <cell r="Y72">
            <v>34926.722030303034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N72">
            <v>9838.5132479726853</v>
          </cell>
          <cell r="AO72">
            <v>9838.5132479726853</v>
          </cell>
          <cell r="AP72">
            <v>9838.5132479726853</v>
          </cell>
          <cell r="AQ72">
            <v>9838.5132479726853</v>
          </cell>
          <cell r="AR72">
            <v>9838.5132479726853</v>
          </cell>
          <cell r="AS72">
            <v>9838.5132479726853</v>
          </cell>
          <cell r="AT72">
            <v>9838.5132479726853</v>
          </cell>
          <cell r="AU72">
            <v>9838.5132479726853</v>
          </cell>
          <cell r="AV72">
            <v>9838.5132479726853</v>
          </cell>
          <cell r="AW72">
            <v>9838.5132479726853</v>
          </cell>
          <cell r="AX72">
            <v>9838.5132479726853</v>
          </cell>
          <cell r="AY72">
            <v>9838.5132479726853</v>
          </cell>
        </row>
        <row r="73">
          <cell r="A73" t="str">
            <v>EVOGENE</v>
          </cell>
          <cell r="B73"/>
          <cell r="C73" t="str">
            <v>SOW</v>
          </cell>
          <cell r="D73" t="str">
            <v>Platform</v>
          </cell>
          <cell r="E73" t="str">
            <v>Development</v>
          </cell>
          <cell r="F73">
            <v>38949970</v>
          </cell>
          <cell r="G73" t="str">
            <v>Dudu Zaltman</v>
          </cell>
          <cell r="H73">
            <v>1</v>
          </cell>
          <cell r="I73">
            <v>17000</v>
          </cell>
          <cell r="J73">
            <v>0</v>
          </cell>
          <cell r="K73">
            <v>17000</v>
          </cell>
          <cell r="L73">
            <v>813</v>
          </cell>
          <cell r="M73">
            <v>368.42</v>
          </cell>
          <cell r="N73">
            <v>157.5</v>
          </cell>
          <cell r="O73">
            <v>321.969696969697</v>
          </cell>
          <cell r="P73">
            <v>0</v>
          </cell>
          <cell r="Q73">
            <v>1105</v>
          </cell>
          <cell r="R73">
            <v>1169.6077272727271</v>
          </cell>
          <cell r="S73">
            <v>1416.6666666666665</v>
          </cell>
          <cell r="T73">
            <v>1275</v>
          </cell>
          <cell r="U73">
            <v>96.9</v>
          </cell>
          <cell r="V73">
            <v>814.58333333333337</v>
          </cell>
          <cell r="W73">
            <v>0</v>
          </cell>
          <cell r="X73">
            <v>0</v>
          </cell>
          <cell r="Y73">
            <v>24538.647424242423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  <cell r="AN73">
            <v>6912.2950490823732</v>
          </cell>
          <cell r="AO73">
            <v>6912.2950490823732</v>
          </cell>
          <cell r="AP73">
            <v>6912.2950490823732</v>
          </cell>
          <cell r="AQ73">
            <v>6912.2950490823732</v>
          </cell>
          <cell r="AR73">
            <v>6912.2950490823732</v>
          </cell>
          <cell r="AS73">
            <v>6912.2950490823732</v>
          </cell>
          <cell r="AT73">
            <v>6912.2950490823732</v>
          </cell>
          <cell r="AU73">
            <v>6912.2950490823732</v>
          </cell>
          <cell r="AV73">
            <v>6912.2950490823732</v>
          </cell>
          <cell r="AW73">
            <v>6912.2950490823732</v>
          </cell>
          <cell r="AX73">
            <v>6912.2950490823732</v>
          </cell>
          <cell r="AY73">
            <v>6912.2950490823732</v>
          </cell>
        </row>
        <row r="74">
          <cell r="A74" t="str">
            <v>EVOGENE</v>
          </cell>
          <cell r="B74"/>
          <cell r="C74" t="str">
            <v>SOW</v>
          </cell>
          <cell r="D74" t="str">
            <v>Platform</v>
          </cell>
          <cell r="E74" t="str">
            <v>Development</v>
          </cell>
          <cell r="F74">
            <v>39450614</v>
          </cell>
          <cell r="G74" t="str">
            <v>Tal Nagar</v>
          </cell>
          <cell r="H74">
            <v>1</v>
          </cell>
          <cell r="I74">
            <v>20500</v>
          </cell>
          <cell r="J74">
            <v>0</v>
          </cell>
          <cell r="K74">
            <v>20500</v>
          </cell>
          <cell r="L74">
            <v>813</v>
          </cell>
          <cell r="M74">
            <v>943.37</v>
          </cell>
          <cell r="N74">
            <v>189</v>
          </cell>
          <cell r="O74">
            <v>388.25757575757575</v>
          </cell>
          <cell r="P74">
            <v>0</v>
          </cell>
          <cell r="Q74">
            <v>1332.5</v>
          </cell>
          <cell r="R74">
            <v>1482.5630681818182</v>
          </cell>
          <cell r="S74">
            <v>1708.3333333333333</v>
          </cell>
          <cell r="T74">
            <v>1537.5</v>
          </cell>
          <cell r="U74">
            <v>116.85000000000001</v>
          </cell>
          <cell r="V74">
            <v>982.29166666666652</v>
          </cell>
          <cell r="W74">
            <v>0</v>
          </cell>
          <cell r="X74">
            <v>0</v>
          </cell>
          <cell r="Y74">
            <v>29993.665643939392</v>
          </cell>
          <cell r="AA74">
            <v>0.2</v>
          </cell>
          <cell r="AB74">
            <v>0.2</v>
          </cell>
          <cell r="AC74">
            <v>0.2</v>
          </cell>
          <cell r="AD74">
            <v>0.2</v>
          </cell>
          <cell r="AE74">
            <v>0.2</v>
          </cell>
          <cell r="AF74">
            <v>0.2</v>
          </cell>
          <cell r="AG74">
            <v>0.2</v>
          </cell>
          <cell r="AH74">
            <v>0.2</v>
          </cell>
          <cell r="AI74">
            <v>0.2</v>
          </cell>
          <cell r="AJ74">
            <v>0.2</v>
          </cell>
          <cell r="AK74">
            <v>0.2</v>
          </cell>
          <cell r="AL74">
            <v>0.2</v>
          </cell>
          <cell r="AN74">
            <v>1689.7839799402477</v>
          </cell>
          <cell r="AO74">
            <v>1689.7839799402477</v>
          </cell>
          <cell r="AP74">
            <v>1689.7839799402477</v>
          </cell>
          <cell r="AQ74">
            <v>1689.7839799402477</v>
          </cell>
          <cell r="AR74">
            <v>1689.7839799402477</v>
          </cell>
          <cell r="AS74">
            <v>1689.7839799402477</v>
          </cell>
          <cell r="AT74">
            <v>1689.7839799402477</v>
          </cell>
          <cell r="AU74">
            <v>1689.7839799402477</v>
          </cell>
          <cell r="AV74">
            <v>1689.7839799402477</v>
          </cell>
          <cell r="AW74">
            <v>1689.7839799402477</v>
          </cell>
          <cell r="AX74">
            <v>1689.7839799402477</v>
          </cell>
          <cell r="AY74">
            <v>1689.7839799402477</v>
          </cell>
        </row>
        <row r="75">
          <cell r="A75" t="str">
            <v>EVOGENE</v>
          </cell>
          <cell r="B75"/>
          <cell r="C75" t="str">
            <v>SOW</v>
          </cell>
          <cell r="D75" t="str">
            <v>Platform</v>
          </cell>
          <cell r="E75" t="str">
            <v>IMS</v>
          </cell>
          <cell r="F75">
            <v>39450614</v>
          </cell>
          <cell r="G75" t="str">
            <v>Tal Nagar</v>
          </cell>
          <cell r="H75">
            <v>1</v>
          </cell>
          <cell r="I75">
            <v>20500</v>
          </cell>
          <cell r="J75">
            <v>0</v>
          </cell>
          <cell r="K75">
            <v>20500</v>
          </cell>
          <cell r="L75">
            <v>813</v>
          </cell>
          <cell r="M75">
            <v>943.37</v>
          </cell>
          <cell r="N75">
            <v>189</v>
          </cell>
          <cell r="O75">
            <v>388.25757575757575</v>
          </cell>
          <cell r="P75">
            <v>0</v>
          </cell>
          <cell r="Q75">
            <v>1332.5</v>
          </cell>
          <cell r="R75">
            <v>1482.5630681818182</v>
          </cell>
          <cell r="S75">
            <v>1708.3333333333333</v>
          </cell>
          <cell r="T75">
            <v>1537.5</v>
          </cell>
          <cell r="U75">
            <v>116.85000000000001</v>
          </cell>
          <cell r="V75">
            <v>982.29166666666652</v>
          </cell>
          <cell r="W75">
            <v>0</v>
          </cell>
          <cell r="X75">
            <v>0</v>
          </cell>
          <cell r="Y75">
            <v>29993.665643939392</v>
          </cell>
          <cell r="AA75">
            <v>0.8</v>
          </cell>
          <cell r="AB75">
            <v>0.8</v>
          </cell>
          <cell r="AC75">
            <v>0.8</v>
          </cell>
          <cell r="AD75">
            <v>0.8</v>
          </cell>
          <cell r="AE75">
            <v>0.8</v>
          </cell>
          <cell r="AF75">
            <v>0.8</v>
          </cell>
          <cell r="AG75">
            <v>0.8</v>
          </cell>
          <cell r="AH75">
            <v>0.8</v>
          </cell>
          <cell r="AI75">
            <v>0.8</v>
          </cell>
          <cell r="AJ75">
            <v>0.8</v>
          </cell>
          <cell r="AK75">
            <v>0.8</v>
          </cell>
          <cell r="AL75">
            <v>0.8</v>
          </cell>
          <cell r="AN75">
            <v>6759.1359197609909</v>
          </cell>
          <cell r="AO75">
            <v>6759.1359197609909</v>
          </cell>
          <cell r="AP75">
            <v>6759.1359197609909</v>
          </cell>
          <cell r="AQ75">
            <v>6759.1359197609909</v>
          </cell>
          <cell r="AR75">
            <v>6759.1359197609909</v>
          </cell>
          <cell r="AS75">
            <v>6759.1359197609909</v>
          </cell>
          <cell r="AT75">
            <v>6759.1359197609909</v>
          </cell>
          <cell r="AU75">
            <v>6759.1359197609909</v>
          </cell>
          <cell r="AV75">
            <v>6759.1359197609909</v>
          </cell>
          <cell r="AW75">
            <v>6759.1359197609909</v>
          </cell>
          <cell r="AX75">
            <v>6759.1359197609909</v>
          </cell>
          <cell r="AY75">
            <v>6759.1359197609909</v>
          </cell>
        </row>
        <row r="76">
          <cell r="A76" t="str">
            <v>EVOGENE</v>
          </cell>
          <cell r="B76"/>
          <cell r="C76" t="str">
            <v>SOW</v>
          </cell>
          <cell r="D76" t="str">
            <v>Platform</v>
          </cell>
          <cell r="E76" t="str">
            <v>Development</v>
          </cell>
          <cell r="F76">
            <v>39508270</v>
          </cell>
          <cell r="G76" t="str">
            <v>Noga Horowitz</v>
          </cell>
          <cell r="H76">
            <v>1</v>
          </cell>
          <cell r="I76">
            <v>25000</v>
          </cell>
          <cell r="J76">
            <v>0</v>
          </cell>
          <cell r="K76">
            <v>25000</v>
          </cell>
          <cell r="L76">
            <v>813</v>
          </cell>
          <cell r="M76">
            <v>290.56</v>
          </cell>
          <cell r="N76">
            <v>220.5</v>
          </cell>
          <cell r="O76">
            <v>473.48484848484844</v>
          </cell>
          <cell r="P76">
            <v>0</v>
          </cell>
          <cell r="Q76">
            <v>1625</v>
          </cell>
          <cell r="R76">
            <v>1779.8568636363636</v>
          </cell>
          <cell r="S76">
            <v>2083.333333333333</v>
          </cell>
          <cell r="T76">
            <v>1875</v>
          </cell>
          <cell r="U76">
            <v>142.5</v>
          </cell>
          <cell r="V76">
            <v>1197.9166666666665</v>
          </cell>
          <cell r="W76">
            <v>0</v>
          </cell>
          <cell r="X76">
            <v>0</v>
          </cell>
          <cell r="Y76">
            <v>35501.151712121209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N76">
            <v>10000.324425949637</v>
          </cell>
          <cell r="AO76">
            <v>10000.324425949637</v>
          </cell>
          <cell r="AP76">
            <v>10000.324425949637</v>
          </cell>
          <cell r="AQ76">
            <v>10000.324425949637</v>
          </cell>
          <cell r="AR76">
            <v>10000.324425949637</v>
          </cell>
          <cell r="AS76">
            <v>10000.324425949637</v>
          </cell>
          <cell r="AT76">
            <v>10000.324425949637</v>
          </cell>
          <cell r="AU76">
            <v>10000.324425949637</v>
          </cell>
          <cell r="AV76">
            <v>10000.324425949637</v>
          </cell>
          <cell r="AW76">
            <v>10000.324425949637</v>
          </cell>
          <cell r="AX76">
            <v>10000.324425949637</v>
          </cell>
          <cell r="AY76">
            <v>10000.324425949637</v>
          </cell>
        </row>
        <row r="77">
          <cell r="A77" t="str">
            <v>EVOGENE</v>
          </cell>
          <cell r="B77"/>
          <cell r="C77" t="str">
            <v>SOW</v>
          </cell>
          <cell r="D77" t="str">
            <v>Platform</v>
          </cell>
          <cell r="E77" t="str">
            <v>Bioinformatics</v>
          </cell>
          <cell r="F77">
            <v>306859190</v>
          </cell>
          <cell r="G77" t="str">
            <v>Larisa Rabinovich</v>
          </cell>
          <cell r="H77">
            <v>0.8</v>
          </cell>
          <cell r="I77">
            <v>13600</v>
          </cell>
          <cell r="J77">
            <v>0</v>
          </cell>
          <cell r="K77">
            <v>17000</v>
          </cell>
          <cell r="L77">
            <v>813</v>
          </cell>
          <cell r="M77">
            <v>452.62</v>
          </cell>
          <cell r="N77">
            <v>252</v>
          </cell>
          <cell r="O77">
            <v>257.57575757575756</v>
          </cell>
          <cell r="P77">
            <v>0</v>
          </cell>
          <cell r="Q77">
            <v>1105</v>
          </cell>
          <cell r="R77">
            <v>1178.1806818181817</v>
          </cell>
          <cell r="S77">
            <v>1416.6666666666665</v>
          </cell>
          <cell r="T77">
            <v>1275</v>
          </cell>
          <cell r="U77">
            <v>96.9</v>
          </cell>
          <cell r="V77">
            <v>814.58333333333337</v>
          </cell>
          <cell r="W77">
            <v>0</v>
          </cell>
          <cell r="X77">
            <v>0</v>
          </cell>
          <cell r="Y77">
            <v>24661.52643939394</v>
          </cell>
          <cell r="AA77">
            <v>0.8</v>
          </cell>
          <cell r="AB77">
            <v>0.8</v>
          </cell>
          <cell r="AC77">
            <v>0.8</v>
          </cell>
          <cell r="AD77">
            <v>0.8</v>
          </cell>
          <cell r="AE77">
            <v>0.8</v>
          </cell>
          <cell r="AF77">
            <v>0.8</v>
          </cell>
          <cell r="AG77">
            <v>0.8</v>
          </cell>
          <cell r="AH77">
            <v>0.8</v>
          </cell>
          <cell r="AI77">
            <v>0.8</v>
          </cell>
          <cell r="AJ77">
            <v>0.8</v>
          </cell>
          <cell r="AK77">
            <v>0.8</v>
          </cell>
          <cell r="AL77">
            <v>0.8</v>
          </cell>
          <cell r="AN77">
            <v>5557.5270849338467</v>
          </cell>
          <cell r="AO77">
            <v>5557.5270849338467</v>
          </cell>
          <cell r="AP77">
            <v>5557.5270849338467</v>
          </cell>
          <cell r="AQ77">
            <v>5557.5270849338467</v>
          </cell>
          <cell r="AR77">
            <v>5557.5270849338467</v>
          </cell>
          <cell r="AS77">
            <v>5557.5270849338467</v>
          </cell>
          <cell r="AT77">
            <v>5557.5270849338467</v>
          </cell>
          <cell r="AU77">
            <v>5557.5270849338467</v>
          </cell>
          <cell r="AV77">
            <v>5557.5270849338467</v>
          </cell>
          <cell r="AW77">
            <v>5557.5270849338467</v>
          </cell>
          <cell r="AX77">
            <v>5557.5270849338467</v>
          </cell>
          <cell r="AY77">
            <v>5557.5270849338467</v>
          </cell>
        </row>
        <row r="78">
          <cell r="A78" t="str">
            <v>EVOGENE</v>
          </cell>
          <cell r="B78"/>
          <cell r="C78" t="str">
            <v>SOW</v>
          </cell>
          <cell r="D78" t="str">
            <v>Platform</v>
          </cell>
          <cell r="E78" t="str">
            <v>CQA</v>
          </cell>
          <cell r="F78">
            <v>306984006</v>
          </cell>
          <cell r="G78" t="str">
            <v>Lily Wainer</v>
          </cell>
          <cell r="H78">
            <v>1</v>
          </cell>
          <cell r="I78">
            <v>9000</v>
          </cell>
          <cell r="J78">
            <v>0</v>
          </cell>
          <cell r="K78">
            <v>9000</v>
          </cell>
          <cell r="L78">
            <v>813</v>
          </cell>
          <cell r="M78">
            <v>226.46</v>
          </cell>
          <cell r="N78">
            <v>220.5</v>
          </cell>
          <cell r="O78">
            <v>170.45454545454544</v>
          </cell>
          <cell r="P78">
            <v>0</v>
          </cell>
          <cell r="Q78">
            <v>585</v>
          </cell>
          <cell r="R78">
            <v>552.32209090909089</v>
          </cell>
          <cell r="S78">
            <v>750</v>
          </cell>
          <cell r="T78">
            <v>675</v>
          </cell>
          <cell r="U78">
            <v>51.300000000000004</v>
          </cell>
          <cell r="V78">
            <v>431.25</v>
          </cell>
          <cell r="W78">
            <v>0</v>
          </cell>
          <cell r="X78">
            <v>0</v>
          </cell>
          <cell r="Y78">
            <v>13475.286636363635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  <cell r="AN78">
            <v>3795.8553905249678</v>
          </cell>
          <cell r="AO78">
            <v>3795.8553905249678</v>
          </cell>
          <cell r="AP78">
            <v>3795.8553905249678</v>
          </cell>
          <cell r="AQ78">
            <v>3795.8553905249678</v>
          </cell>
          <cell r="AR78">
            <v>3795.8553905249678</v>
          </cell>
          <cell r="AS78">
            <v>3795.8553905249678</v>
          </cell>
          <cell r="AT78">
            <v>3795.8553905249678</v>
          </cell>
          <cell r="AU78">
            <v>3795.8553905249678</v>
          </cell>
          <cell r="AV78">
            <v>3795.8553905249678</v>
          </cell>
          <cell r="AW78">
            <v>3795.8553905249678</v>
          </cell>
          <cell r="AX78">
            <v>3795.8553905249678</v>
          </cell>
          <cell r="AY78">
            <v>3795.8553905249678</v>
          </cell>
        </row>
        <row r="79">
          <cell r="A79" t="str">
            <v>EVOGENE</v>
          </cell>
          <cell r="B79"/>
          <cell r="C79" t="str">
            <v>SOW</v>
          </cell>
          <cell r="D79" t="str">
            <v>Platform</v>
          </cell>
          <cell r="E79" t="str">
            <v>Bioinformatics</v>
          </cell>
          <cell r="F79">
            <v>307116624</v>
          </cell>
          <cell r="G79" t="str">
            <v>Mark Katzenellenbogen</v>
          </cell>
          <cell r="H79">
            <v>1</v>
          </cell>
          <cell r="I79">
            <v>20000</v>
          </cell>
          <cell r="J79">
            <v>-2130</v>
          </cell>
          <cell r="K79">
            <v>17870</v>
          </cell>
          <cell r="L79">
            <v>813</v>
          </cell>
          <cell r="M79">
            <v>0</v>
          </cell>
          <cell r="N79">
            <v>220.5</v>
          </cell>
          <cell r="O79">
            <v>378.78787878787881</v>
          </cell>
          <cell r="P79">
            <v>0</v>
          </cell>
          <cell r="Q79">
            <v>1161.55</v>
          </cell>
          <cell r="R79">
            <v>1216.212590909091</v>
          </cell>
          <cell r="S79">
            <v>1489.1666666666665</v>
          </cell>
          <cell r="T79">
            <v>1340.25</v>
          </cell>
          <cell r="U79">
            <v>101.85900000000001</v>
          </cell>
          <cell r="V79">
            <v>958.33333333333337</v>
          </cell>
          <cell r="W79">
            <v>2560</v>
          </cell>
          <cell r="X79">
            <v>1500</v>
          </cell>
          <cell r="Y79">
            <v>29609.65946969697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  <cell r="AN79">
            <v>8340.749146393513</v>
          </cell>
          <cell r="AO79">
            <v>8340.749146393513</v>
          </cell>
          <cell r="AP79">
            <v>8340.749146393513</v>
          </cell>
          <cell r="AQ79">
            <v>8340.749146393513</v>
          </cell>
          <cell r="AR79">
            <v>8340.749146393513</v>
          </cell>
          <cell r="AS79">
            <v>8340.749146393513</v>
          </cell>
          <cell r="AT79">
            <v>8340.749146393513</v>
          </cell>
          <cell r="AU79">
            <v>8340.749146393513</v>
          </cell>
          <cell r="AV79">
            <v>8340.749146393513</v>
          </cell>
          <cell r="AW79">
            <v>8340.749146393513</v>
          </cell>
          <cell r="AX79">
            <v>8340.749146393513</v>
          </cell>
          <cell r="AY79">
            <v>8340.749146393513</v>
          </cell>
        </row>
        <row r="80">
          <cell r="A80" t="str">
            <v>EVOGENE</v>
          </cell>
          <cell r="B80"/>
          <cell r="C80" t="str">
            <v>SOW</v>
          </cell>
          <cell r="D80" t="str">
            <v>Platform</v>
          </cell>
          <cell r="E80" t="str">
            <v>Development</v>
          </cell>
          <cell r="F80">
            <v>300482544</v>
          </cell>
          <cell r="G80" t="str">
            <v>Moran Tal</v>
          </cell>
          <cell r="H80">
            <v>1</v>
          </cell>
          <cell r="I80">
            <v>17000</v>
          </cell>
          <cell r="J80">
            <v>0</v>
          </cell>
          <cell r="K80">
            <v>17000</v>
          </cell>
          <cell r="L80">
            <v>813</v>
          </cell>
          <cell r="M80">
            <v>900</v>
          </cell>
          <cell r="N80">
            <v>220.5</v>
          </cell>
          <cell r="O80">
            <v>321.969696969697</v>
          </cell>
          <cell r="P80"/>
          <cell r="Q80">
            <v>1105</v>
          </cell>
          <cell r="R80">
            <v>1214.2012272727272</v>
          </cell>
          <cell r="S80">
            <v>1416.6666666666665</v>
          </cell>
          <cell r="T80">
            <v>1275</v>
          </cell>
          <cell r="U80">
            <v>96.9</v>
          </cell>
          <cell r="V80">
            <v>814.58333333333337</v>
          </cell>
          <cell r="W80"/>
          <cell r="X80"/>
          <cell r="Y80">
            <v>25177.820924242424</v>
          </cell>
          <cell r="AA80">
            <v>0.8</v>
          </cell>
          <cell r="AB80">
            <v>0.8</v>
          </cell>
          <cell r="AC80">
            <v>0.8</v>
          </cell>
          <cell r="AD80">
            <v>0.8</v>
          </cell>
          <cell r="AE80">
            <v>0.8</v>
          </cell>
          <cell r="AF80">
            <v>0.8</v>
          </cell>
          <cell r="AG80">
            <v>0.8</v>
          </cell>
          <cell r="AH80">
            <v>0.8</v>
          </cell>
          <cell r="AI80">
            <v>0.8</v>
          </cell>
          <cell r="AJ80">
            <v>0.8</v>
          </cell>
          <cell r="AK80">
            <v>0.8</v>
          </cell>
          <cell r="AL80">
            <v>0.8</v>
          </cell>
          <cell r="AN80">
            <v>5673.875137857448</v>
          </cell>
          <cell r="AO80">
            <v>5673.875137857448</v>
          </cell>
          <cell r="AP80">
            <v>5673.875137857448</v>
          </cell>
          <cell r="AQ80">
            <v>5673.875137857448</v>
          </cell>
          <cell r="AR80">
            <v>5673.875137857448</v>
          </cell>
          <cell r="AS80">
            <v>5673.875137857448</v>
          </cell>
          <cell r="AT80">
            <v>5673.875137857448</v>
          </cell>
          <cell r="AU80">
            <v>5673.875137857448</v>
          </cell>
          <cell r="AV80">
            <v>5673.875137857448</v>
          </cell>
          <cell r="AW80">
            <v>5673.875137857448</v>
          </cell>
          <cell r="AX80">
            <v>5673.875137857448</v>
          </cell>
          <cell r="AY80">
            <v>5673.875137857448</v>
          </cell>
        </row>
        <row r="81">
          <cell r="A81" t="str">
            <v>EVOGENE</v>
          </cell>
          <cell r="B81"/>
          <cell r="C81" t="str">
            <v>SOW</v>
          </cell>
          <cell r="D81" t="str">
            <v>Platform</v>
          </cell>
          <cell r="E81" t="str">
            <v>IMS</v>
          </cell>
          <cell r="F81">
            <v>300482544</v>
          </cell>
          <cell r="G81" t="str">
            <v>Moran Tal</v>
          </cell>
          <cell r="H81">
            <v>1</v>
          </cell>
          <cell r="I81">
            <v>17000</v>
          </cell>
          <cell r="J81">
            <v>0</v>
          </cell>
          <cell r="K81">
            <v>17000</v>
          </cell>
          <cell r="L81">
            <v>813</v>
          </cell>
          <cell r="M81">
            <v>900</v>
          </cell>
          <cell r="N81">
            <v>220.5</v>
          </cell>
          <cell r="O81">
            <v>321.969696969697</v>
          </cell>
          <cell r="P81"/>
          <cell r="Q81">
            <v>1105</v>
          </cell>
          <cell r="R81">
            <v>1214.2012272727272</v>
          </cell>
          <cell r="S81">
            <v>1416.6666666666665</v>
          </cell>
          <cell r="T81">
            <v>1275</v>
          </cell>
          <cell r="U81">
            <v>96.9</v>
          </cell>
          <cell r="V81">
            <v>814.58333333333337</v>
          </cell>
          <cell r="W81"/>
          <cell r="X81"/>
          <cell r="Y81">
            <v>25177.820924242424</v>
          </cell>
          <cell r="AA81">
            <v>0.2</v>
          </cell>
          <cell r="AB81">
            <v>0.2</v>
          </cell>
          <cell r="AC81">
            <v>0.2</v>
          </cell>
          <cell r="AD81">
            <v>0.2</v>
          </cell>
          <cell r="AE81">
            <v>0.2</v>
          </cell>
          <cell r="AF81">
            <v>0.2</v>
          </cell>
          <cell r="AG81">
            <v>0.2</v>
          </cell>
          <cell r="AH81">
            <v>0.2</v>
          </cell>
          <cell r="AI81">
            <v>0.2</v>
          </cell>
          <cell r="AJ81">
            <v>0.2</v>
          </cell>
          <cell r="AK81">
            <v>0.2</v>
          </cell>
          <cell r="AL81">
            <v>0.2</v>
          </cell>
          <cell r="AN81">
            <v>1418.468784464362</v>
          </cell>
          <cell r="AO81">
            <v>1418.468784464362</v>
          </cell>
          <cell r="AP81">
            <v>1418.468784464362</v>
          </cell>
          <cell r="AQ81">
            <v>1418.468784464362</v>
          </cell>
          <cell r="AR81">
            <v>1418.468784464362</v>
          </cell>
          <cell r="AS81">
            <v>1418.468784464362</v>
          </cell>
          <cell r="AT81">
            <v>1418.468784464362</v>
          </cell>
          <cell r="AU81">
            <v>1418.468784464362</v>
          </cell>
          <cell r="AV81">
            <v>1418.468784464362</v>
          </cell>
          <cell r="AW81">
            <v>1418.468784464362</v>
          </cell>
          <cell r="AX81">
            <v>1418.468784464362</v>
          </cell>
          <cell r="AY81">
            <v>1418.468784464362</v>
          </cell>
        </row>
        <row r="82">
          <cell r="A82" t="str">
            <v>EVOGENE</v>
          </cell>
          <cell r="B82"/>
          <cell r="C82" t="str">
            <v>SOW</v>
          </cell>
          <cell r="D82" t="str">
            <v>Platform</v>
          </cell>
          <cell r="E82" t="str">
            <v>Algorithm</v>
          </cell>
          <cell r="F82">
            <v>35938679</v>
          </cell>
          <cell r="G82" t="str">
            <v>Renana Meller</v>
          </cell>
          <cell r="H82">
            <v>0.9</v>
          </cell>
          <cell r="I82">
            <v>18000</v>
          </cell>
          <cell r="J82">
            <v>0</v>
          </cell>
          <cell r="K82">
            <v>20000</v>
          </cell>
          <cell r="L82">
            <v>813</v>
          </cell>
          <cell r="M82">
            <v>900</v>
          </cell>
          <cell r="N82">
            <v>220.5</v>
          </cell>
          <cell r="O82">
            <v>340.90909090909088</v>
          </cell>
          <cell r="P82"/>
          <cell r="Q82">
            <v>1300</v>
          </cell>
          <cell r="R82">
            <v>1440.621681818182</v>
          </cell>
          <cell r="S82">
            <v>1666.6666666666665</v>
          </cell>
          <cell r="T82">
            <v>1500</v>
          </cell>
          <cell r="U82">
            <v>114</v>
          </cell>
          <cell r="V82">
            <v>958.33333333333337</v>
          </cell>
          <cell r="W82"/>
          <cell r="X82"/>
          <cell r="Y82">
            <v>29254.030772727274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0.9</v>
          </cell>
          <cell r="AH82">
            <v>0.9</v>
          </cell>
          <cell r="AI82">
            <v>0.9</v>
          </cell>
          <cell r="AJ82">
            <v>0.3</v>
          </cell>
          <cell r="AK82">
            <v>0</v>
          </cell>
          <cell r="AL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7416.5148437900134</v>
          </cell>
          <cell r="AU82">
            <v>7416.5148437900134</v>
          </cell>
          <cell r="AV82">
            <v>7416.5148437900134</v>
          </cell>
          <cell r="AW82">
            <v>2472.1716145966711</v>
          </cell>
          <cell r="AX82">
            <v>0</v>
          </cell>
          <cell r="AY82">
            <v>0</v>
          </cell>
        </row>
        <row r="83">
          <cell r="A83" t="str">
            <v>EVOGENE</v>
          </cell>
          <cell r="B83">
            <v>7</v>
          </cell>
          <cell r="C83" t="str">
            <v>SOW</v>
          </cell>
          <cell r="D83" t="str">
            <v>Platform</v>
          </cell>
          <cell r="E83" t="str">
            <v>Bioinformatics</v>
          </cell>
          <cell r="F83">
            <v>307541169</v>
          </cell>
          <cell r="G83" t="str">
            <v>Alexandra Slonimsky</v>
          </cell>
          <cell r="H83">
            <v>1</v>
          </cell>
          <cell r="I83">
            <v>10850</v>
          </cell>
          <cell r="J83">
            <v>0</v>
          </cell>
          <cell r="K83">
            <v>10850</v>
          </cell>
          <cell r="L83">
            <v>813</v>
          </cell>
          <cell r="M83">
            <v>568.17999999999995</v>
          </cell>
          <cell r="N83">
            <v>189</v>
          </cell>
          <cell r="O83">
            <v>205.49242424242425</v>
          </cell>
          <cell r="P83">
            <v>0</v>
          </cell>
          <cell r="Q83">
            <v>705.25</v>
          </cell>
          <cell r="R83">
            <v>716.96643181818172</v>
          </cell>
          <cell r="S83">
            <v>904.16666666666663</v>
          </cell>
          <cell r="T83">
            <v>813.75</v>
          </cell>
          <cell r="U83">
            <v>61.844999999999999</v>
          </cell>
          <cell r="V83">
            <v>519.89583333333326</v>
          </cell>
          <cell r="W83">
            <v>0</v>
          </cell>
          <cell r="X83">
            <v>0</v>
          </cell>
          <cell r="Y83">
            <v>16347.546356060606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</row>
        <row r="84">
          <cell r="A84" t="str">
            <v>EVOGENE</v>
          </cell>
          <cell r="B84">
            <v>8</v>
          </cell>
          <cell r="C84" t="str">
            <v>SOW</v>
          </cell>
          <cell r="D84" t="str">
            <v>Platform</v>
          </cell>
          <cell r="E84" t="str">
            <v>Bioinformatics</v>
          </cell>
          <cell r="F84">
            <v>33311648</v>
          </cell>
          <cell r="G84" t="str">
            <v>Michal Sharabi</v>
          </cell>
          <cell r="H84">
            <v>1</v>
          </cell>
          <cell r="I84">
            <v>18000</v>
          </cell>
          <cell r="J84"/>
          <cell r="K84">
            <v>18000</v>
          </cell>
          <cell r="L84">
            <v>813</v>
          </cell>
          <cell r="M84">
            <v>568.17999999999995</v>
          </cell>
          <cell r="N84">
            <v>189</v>
          </cell>
          <cell r="O84">
            <v>340.90909090909088</v>
          </cell>
          <cell r="P84"/>
          <cell r="Q84">
            <v>1170</v>
          </cell>
          <cell r="R84">
            <v>1263.3726818181819</v>
          </cell>
          <cell r="S84">
            <v>1500</v>
          </cell>
          <cell r="T84">
            <v>1350</v>
          </cell>
          <cell r="U84">
            <v>102.60000000000001</v>
          </cell>
          <cell r="V84">
            <v>862.5</v>
          </cell>
          <cell r="W84"/>
          <cell r="X84"/>
          <cell r="Y84">
            <v>26159.561772727273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N84">
            <v>7368.890640204866</v>
          </cell>
          <cell r="AO84">
            <v>7368.890640204866</v>
          </cell>
          <cell r="AP84">
            <v>7368.890640204866</v>
          </cell>
          <cell r="AQ84">
            <v>7368.890640204866</v>
          </cell>
          <cell r="AR84">
            <v>7368.890640204866</v>
          </cell>
          <cell r="AS84">
            <v>7368.890640204866</v>
          </cell>
          <cell r="AT84">
            <v>7368.890640204866</v>
          </cell>
          <cell r="AU84">
            <v>7368.890640204866</v>
          </cell>
          <cell r="AV84">
            <v>7368.890640204866</v>
          </cell>
          <cell r="AW84">
            <v>7368.890640204866</v>
          </cell>
          <cell r="AX84">
            <v>7368.890640204866</v>
          </cell>
          <cell r="AY84">
            <v>7368.890640204866</v>
          </cell>
        </row>
        <row r="85">
          <cell r="A85"/>
          <cell r="B85"/>
          <cell r="D85"/>
          <cell r="I85"/>
          <cell r="J85"/>
          <cell r="K85"/>
          <cell r="L85"/>
          <cell r="M85"/>
          <cell r="N85"/>
          <cell r="O85"/>
          <cell r="P85"/>
          <cell r="Q85">
            <v>0</v>
          </cell>
          <cell r="R85"/>
          <cell r="S85">
            <v>0</v>
          </cell>
          <cell r="T85">
            <v>0</v>
          </cell>
          <cell r="U85">
            <v>0</v>
          </cell>
          <cell r="V85"/>
          <cell r="W85"/>
          <cell r="X85"/>
          <cell r="Y85"/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</row>
        <row r="86">
          <cell r="A86" t="str">
            <v>EVOGENE</v>
          </cell>
          <cell r="B86"/>
          <cell r="C86" t="str">
            <v>SOW - Div</v>
          </cell>
          <cell r="D86" t="str">
            <v>EvoYon</v>
          </cell>
          <cell r="E86" t="str">
            <v>EvoYon</v>
          </cell>
          <cell r="F86">
            <v>23547565</v>
          </cell>
          <cell r="G86" t="str">
            <v>Ori Inbar</v>
          </cell>
          <cell r="H86">
            <v>1</v>
          </cell>
          <cell r="I86">
            <v>20000</v>
          </cell>
          <cell r="J86">
            <v>0</v>
          </cell>
          <cell r="K86">
            <v>20000</v>
          </cell>
          <cell r="L86">
            <v>813</v>
          </cell>
          <cell r="M86">
            <v>943.39</v>
          </cell>
          <cell r="N86">
            <v>189</v>
          </cell>
          <cell r="O86">
            <v>378.78787878787881</v>
          </cell>
          <cell r="P86">
            <v>0</v>
          </cell>
          <cell r="Q86">
            <v>1300</v>
          </cell>
          <cell r="R86">
            <v>1444.354340909091</v>
          </cell>
          <cell r="S86">
            <v>1666.6666666666665</v>
          </cell>
          <cell r="T86">
            <v>1500</v>
          </cell>
          <cell r="U86">
            <v>114</v>
          </cell>
          <cell r="V86">
            <v>958.33333333333337</v>
          </cell>
          <cell r="W86">
            <v>0</v>
          </cell>
          <cell r="X86">
            <v>0</v>
          </cell>
          <cell r="Y86">
            <v>29307.532219696972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N86">
            <v>8255.6428787878795</v>
          </cell>
          <cell r="AO86">
            <v>8255.6428787878795</v>
          </cell>
          <cell r="AP86">
            <v>8255.6428787878795</v>
          </cell>
          <cell r="AQ86">
            <v>8255.6428787878795</v>
          </cell>
          <cell r="AR86">
            <v>8255.6428787878795</v>
          </cell>
          <cell r="AS86">
            <v>8255.6428787878795</v>
          </cell>
          <cell r="AT86">
            <v>8255.6428787878795</v>
          </cell>
          <cell r="AU86">
            <v>8255.6428787878795</v>
          </cell>
          <cell r="AV86">
            <v>8255.6428787878795</v>
          </cell>
          <cell r="AW86">
            <v>8255.6428787878795</v>
          </cell>
          <cell r="AX86">
            <v>8255.6428787878795</v>
          </cell>
          <cell r="AY86">
            <v>8255.6428787878795</v>
          </cell>
        </row>
        <row r="87">
          <cell r="A87" t="str">
            <v>EVOGENE</v>
          </cell>
          <cell r="B87"/>
          <cell r="C87" t="str">
            <v>SOW</v>
          </cell>
          <cell r="D87" t="str">
            <v>Platform</v>
          </cell>
          <cell r="E87" t="str">
            <v>Platform Directors</v>
          </cell>
          <cell r="F87">
            <v>28991768</v>
          </cell>
          <cell r="G87" t="str">
            <v>Chanan Rubin</v>
          </cell>
          <cell r="H87">
            <v>1</v>
          </cell>
          <cell r="I87">
            <v>32500</v>
          </cell>
          <cell r="J87">
            <v>0</v>
          </cell>
          <cell r="K87">
            <v>32500</v>
          </cell>
          <cell r="L87">
            <v>813</v>
          </cell>
          <cell r="M87">
            <v>283.01</v>
          </cell>
          <cell r="N87">
            <v>220.5</v>
          </cell>
          <cell r="O87">
            <v>615.530303030303</v>
          </cell>
          <cell r="P87">
            <v>0</v>
          </cell>
          <cell r="Q87">
            <v>2112.5</v>
          </cell>
          <cell r="R87">
            <v>2352.444022727273</v>
          </cell>
          <cell r="S87">
            <v>2708.333333333333</v>
          </cell>
          <cell r="T87">
            <v>2437.5</v>
          </cell>
          <cell r="U87">
            <v>185.25</v>
          </cell>
          <cell r="V87">
            <v>1557.2916666666667</v>
          </cell>
          <cell r="W87">
            <v>0</v>
          </cell>
          <cell r="X87">
            <v>0</v>
          </cell>
          <cell r="Y87">
            <v>45785.359325757578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  <cell r="AN87">
            <v>12897.284317114811</v>
          </cell>
          <cell r="AO87">
            <v>12897.284317114811</v>
          </cell>
          <cell r="AP87">
            <v>12897.284317114811</v>
          </cell>
          <cell r="AQ87">
            <v>12897.284317114811</v>
          </cell>
          <cell r="AR87">
            <v>12897.284317114811</v>
          </cell>
          <cell r="AS87">
            <v>12897.284317114811</v>
          </cell>
          <cell r="AT87">
            <v>12897.284317114811</v>
          </cell>
          <cell r="AU87">
            <v>12897.284317114811</v>
          </cell>
          <cell r="AV87">
            <v>12897.284317114811</v>
          </cell>
          <cell r="AW87">
            <v>12897.284317114811</v>
          </cell>
          <cell r="AX87">
            <v>12897.284317114811</v>
          </cell>
          <cell r="AY87">
            <v>12897.284317114811</v>
          </cell>
        </row>
        <row r="88">
          <cell r="A88" t="str">
            <v>EVOGENE</v>
          </cell>
          <cell r="B88"/>
          <cell r="C88" t="str">
            <v>SOW</v>
          </cell>
          <cell r="D88" t="str">
            <v>Platform</v>
          </cell>
          <cell r="E88" t="str">
            <v>Core Technologies</v>
          </cell>
          <cell r="F88">
            <v>32880510</v>
          </cell>
          <cell r="G88" t="str">
            <v>Inbal Culang</v>
          </cell>
          <cell r="H88">
            <v>1</v>
          </cell>
          <cell r="I88">
            <v>20000</v>
          </cell>
          <cell r="J88">
            <v>0</v>
          </cell>
          <cell r="K88">
            <v>20000</v>
          </cell>
          <cell r="L88">
            <v>813</v>
          </cell>
          <cell r="M88">
            <v>943</v>
          </cell>
          <cell r="N88">
            <v>157.5</v>
          </cell>
          <cell r="O88">
            <v>378.78787878787881</v>
          </cell>
          <cell r="P88">
            <v>0</v>
          </cell>
          <cell r="Q88">
            <v>1300</v>
          </cell>
          <cell r="R88">
            <v>1441.962590909091</v>
          </cell>
          <cell r="S88">
            <v>1666.6666666666665</v>
          </cell>
          <cell r="T88">
            <v>1500</v>
          </cell>
          <cell r="U88">
            <v>114</v>
          </cell>
          <cell r="V88">
            <v>958.33333333333337</v>
          </cell>
          <cell r="W88">
            <v>0</v>
          </cell>
          <cell r="X88">
            <v>0</v>
          </cell>
          <cell r="Y88">
            <v>29273.25046969697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N88">
            <v>8245.9860478019637</v>
          </cell>
          <cell r="AO88">
            <v>8245.9860478019637</v>
          </cell>
          <cell r="AP88">
            <v>8245.9860478019637</v>
          </cell>
          <cell r="AQ88">
            <v>8245.9860478019637</v>
          </cell>
          <cell r="AR88">
            <v>8245.9860478019637</v>
          </cell>
          <cell r="AS88">
            <v>8245.9860478019637</v>
          </cell>
          <cell r="AT88">
            <v>8245.9860478019637</v>
          </cell>
          <cell r="AU88">
            <v>8245.9860478019637</v>
          </cell>
          <cell r="AV88">
            <v>8245.9860478019637</v>
          </cell>
          <cell r="AW88">
            <v>8245.9860478019637</v>
          </cell>
          <cell r="AX88">
            <v>8245.9860478019637</v>
          </cell>
          <cell r="AY88">
            <v>8245.9860478019637</v>
          </cell>
        </row>
        <row r="89">
          <cell r="A89" t="str">
            <v>EVOGENE</v>
          </cell>
          <cell r="B89"/>
          <cell r="C89" t="str">
            <v>SOW</v>
          </cell>
          <cell r="D89" t="str">
            <v>Platform</v>
          </cell>
          <cell r="E89" t="str">
            <v>Core Technologies</v>
          </cell>
          <cell r="F89">
            <v>34264069</v>
          </cell>
          <cell r="G89" t="str">
            <v>Gali Golan</v>
          </cell>
          <cell r="H89">
            <v>1</v>
          </cell>
          <cell r="I89">
            <v>23000</v>
          </cell>
          <cell r="J89">
            <v>0</v>
          </cell>
          <cell r="K89">
            <v>23000</v>
          </cell>
          <cell r="L89">
            <v>813</v>
          </cell>
          <cell r="M89">
            <v>2780</v>
          </cell>
          <cell r="N89">
            <v>157.5</v>
          </cell>
          <cell r="O89">
            <v>435.60606060606068</v>
          </cell>
          <cell r="P89">
            <v>0</v>
          </cell>
          <cell r="Q89">
            <v>1495</v>
          </cell>
          <cell r="R89">
            <v>1808.9989545454546</v>
          </cell>
          <cell r="S89">
            <v>1916.6666666666665</v>
          </cell>
          <cell r="T89">
            <v>1725</v>
          </cell>
          <cell r="U89">
            <v>131.1</v>
          </cell>
          <cell r="V89">
            <v>1102.0833333333333</v>
          </cell>
          <cell r="W89">
            <v>0</v>
          </cell>
          <cell r="X89">
            <v>0</v>
          </cell>
          <cell r="Y89">
            <v>35364.955015151514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N89">
            <v>9961.9591591976096</v>
          </cell>
          <cell r="AO89">
            <v>9961.9591591976096</v>
          </cell>
          <cell r="AP89">
            <v>9961.9591591976096</v>
          </cell>
          <cell r="AQ89">
            <v>9961.9591591976096</v>
          </cell>
          <cell r="AR89">
            <v>9961.9591591976096</v>
          </cell>
          <cell r="AS89">
            <v>9961.9591591976096</v>
          </cell>
          <cell r="AT89">
            <v>9961.9591591976096</v>
          </cell>
          <cell r="AU89">
            <v>9961.9591591976096</v>
          </cell>
          <cell r="AV89">
            <v>9961.9591591976096</v>
          </cell>
          <cell r="AW89">
            <v>9961.9591591976096</v>
          </cell>
          <cell r="AX89">
            <v>9961.9591591976096</v>
          </cell>
          <cell r="AY89">
            <v>9961.9591591976096</v>
          </cell>
        </row>
        <row r="90">
          <cell r="A90" t="str">
            <v>EVOGENE</v>
          </cell>
          <cell r="B90"/>
          <cell r="C90" t="str">
            <v>SOW - Div</v>
          </cell>
          <cell r="D90" t="str">
            <v>EvoYon</v>
          </cell>
          <cell r="E90" t="str">
            <v>EvoYon</v>
          </cell>
          <cell r="F90">
            <v>36214278</v>
          </cell>
          <cell r="G90" t="str">
            <v>Ben Gradus</v>
          </cell>
          <cell r="H90">
            <v>1</v>
          </cell>
          <cell r="I90">
            <v>18500</v>
          </cell>
          <cell r="J90">
            <v>0</v>
          </cell>
          <cell r="K90">
            <v>18500</v>
          </cell>
          <cell r="L90">
            <v>813</v>
          </cell>
          <cell r="M90">
            <v>283.02</v>
          </cell>
          <cell r="N90">
            <v>220.5</v>
          </cell>
          <cell r="O90">
            <v>350.37878787878782</v>
          </cell>
          <cell r="P90">
            <v>0</v>
          </cell>
          <cell r="Q90">
            <v>1202.5</v>
          </cell>
          <cell r="R90">
            <v>1282.5584090909092</v>
          </cell>
          <cell r="S90">
            <v>1541.6666666666665</v>
          </cell>
          <cell r="T90">
            <v>1387.5</v>
          </cell>
          <cell r="U90">
            <v>105.45</v>
          </cell>
          <cell r="V90">
            <v>886.45833333333337</v>
          </cell>
          <cell r="W90">
            <v>0</v>
          </cell>
          <cell r="X90">
            <v>0</v>
          </cell>
          <cell r="Y90">
            <v>26573.0321969697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</row>
        <row r="91">
          <cell r="A91" t="str">
            <v>EVOGENE</v>
          </cell>
          <cell r="B91"/>
          <cell r="C91" t="str">
            <v>SOW</v>
          </cell>
          <cell r="D91" t="str">
            <v>Platform</v>
          </cell>
          <cell r="E91" t="str">
            <v>Core Technologies</v>
          </cell>
          <cell r="F91">
            <v>40807315</v>
          </cell>
          <cell r="G91" t="str">
            <v>Assaf Peer</v>
          </cell>
          <cell r="H91">
            <v>1</v>
          </cell>
          <cell r="I91">
            <v>20000</v>
          </cell>
          <cell r="J91">
            <v>-2090</v>
          </cell>
          <cell r="K91">
            <v>17910</v>
          </cell>
          <cell r="L91">
            <v>813</v>
          </cell>
          <cell r="M91">
            <v>0</v>
          </cell>
          <cell r="N91">
            <v>157.5</v>
          </cell>
          <cell r="O91">
            <v>378.78787878787881</v>
          </cell>
          <cell r="P91">
            <v>0</v>
          </cell>
          <cell r="Q91">
            <v>1164.1500000000001</v>
          </cell>
          <cell r="R91">
            <v>1214.4875909090911</v>
          </cell>
          <cell r="S91">
            <v>1492.5</v>
          </cell>
          <cell r="T91">
            <v>1343.25</v>
          </cell>
          <cell r="U91">
            <v>102.087</v>
          </cell>
          <cell r="V91">
            <v>958.33333333333337</v>
          </cell>
          <cell r="W91">
            <v>2520</v>
          </cell>
          <cell r="X91">
            <v>1800</v>
          </cell>
          <cell r="Y91">
            <v>29854.095803030305</v>
          </cell>
          <cell r="AA91">
            <v>0</v>
          </cell>
          <cell r="AB91">
            <v>0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N91">
            <v>0</v>
          </cell>
          <cell r="AO91">
            <v>0</v>
          </cell>
          <cell r="AP91">
            <v>8409.6044515578324</v>
          </cell>
          <cell r="AQ91">
            <v>8409.6044515578324</v>
          </cell>
          <cell r="AR91">
            <v>8409.6044515578324</v>
          </cell>
          <cell r="AS91">
            <v>8409.6044515578324</v>
          </cell>
          <cell r="AT91">
            <v>8409.6044515578324</v>
          </cell>
          <cell r="AU91">
            <v>8409.6044515578324</v>
          </cell>
          <cell r="AV91">
            <v>8409.6044515578324</v>
          </cell>
          <cell r="AW91">
            <v>8409.6044515578324</v>
          </cell>
          <cell r="AX91">
            <v>8409.6044515578324</v>
          </cell>
          <cell r="AY91">
            <v>8409.6044515578324</v>
          </cell>
        </row>
        <row r="92">
          <cell r="A92"/>
          <cell r="B92"/>
          <cell r="D92"/>
          <cell r="I92"/>
          <cell r="J92"/>
          <cell r="K92"/>
          <cell r="L92"/>
          <cell r="M92"/>
          <cell r="N92"/>
          <cell r="O92"/>
          <cell r="P92"/>
          <cell r="Q92">
            <v>0</v>
          </cell>
          <cell r="R92"/>
          <cell r="S92">
            <v>0</v>
          </cell>
          <cell r="T92">
            <v>0</v>
          </cell>
          <cell r="U92">
            <v>0</v>
          </cell>
          <cell r="V92"/>
          <cell r="W92"/>
          <cell r="X92"/>
          <cell r="Y92"/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</row>
        <row r="93">
          <cell r="A93" t="str">
            <v>EVOGENE</v>
          </cell>
          <cell r="B93"/>
          <cell r="C93" t="str">
            <v>SOW</v>
          </cell>
          <cell r="D93" t="str">
            <v>Platform</v>
          </cell>
          <cell r="E93" t="str">
            <v>Data analysis</v>
          </cell>
          <cell r="F93">
            <v>32513814</v>
          </cell>
          <cell r="G93" t="str">
            <v>Orit Granitz</v>
          </cell>
          <cell r="H93">
            <v>1</v>
          </cell>
          <cell r="I93">
            <v>8000</v>
          </cell>
          <cell r="J93">
            <v>0</v>
          </cell>
          <cell r="K93">
            <v>8000</v>
          </cell>
          <cell r="L93">
            <v>813</v>
          </cell>
          <cell r="M93">
            <v>735.3</v>
          </cell>
          <cell r="N93">
            <v>220.5</v>
          </cell>
          <cell r="O93">
            <v>151.5151515151515</v>
          </cell>
          <cell r="P93">
            <v>0</v>
          </cell>
          <cell r="Q93">
            <v>520</v>
          </cell>
          <cell r="R93">
            <v>514.06463636363628</v>
          </cell>
          <cell r="S93">
            <v>666.66666666666663</v>
          </cell>
          <cell r="T93">
            <v>600</v>
          </cell>
          <cell r="U93">
            <v>45.6</v>
          </cell>
          <cell r="V93">
            <v>383.33333333333331</v>
          </cell>
          <cell r="W93">
            <v>0</v>
          </cell>
          <cell r="X93">
            <v>0</v>
          </cell>
          <cell r="Y93">
            <v>12649.979787878789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N93">
            <v>3563.37458813487</v>
          </cell>
          <cell r="AO93">
            <v>3563.37458813487</v>
          </cell>
          <cell r="AP93">
            <v>3563.37458813487</v>
          </cell>
          <cell r="AQ93">
            <v>3563.37458813487</v>
          </cell>
          <cell r="AR93">
            <v>3563.37458813487</v>
          </cell>
          <cell r="AS93">
            <v>3563.37458813487</v>
          </cell>
          <cell r="AT93">
            <v>3563.37458813487</v>
          </cell>
          <cell r="AU93">
            <v>3563.37458813487</v>
          </cell>
          <cell r="AV93">
            <v>3563.37458813487</v>
          </cell>
          <cell r="AW93">
            <v>3563.37458813487</v>
          </cell>
          <cell r="AX93">
            <v>3563.37458813487</v>
          </cell>
          <cell r="AY93">
            <v>3563.37458813487</v>
          </cell>
        </row>
        <row r="94">
          <cell r="A94" t="str">
            <v>EVOGENE</v>
          </cell>
          <cell r="B94"/>
          <cell r="C94" t="str">
            <v>SOW</v>
          </cell>
          <cell r="D94" t="str">
            <v>Platform</v>
          </cell>
          <cell r="E94" t="str">
            <v>Data analysis</v>
          </cell>
          <cell r="F94">
            <v>38595468</v>
          </cell>
          <cell r="G94" t="str">
            <v>Noa Sever</v>
          </cell>
          <cell r="H94">
            <v>1</v>
          </cell>
          <cell r="I94">
            <v>10500</v>
          </cell>
          <cell r="J94">
            <v>0</v>
          </cell>
          <cell r="K94">
            <v>10500</v>
          </cell>
          <cell r="L94">
            <v>813</v>
          </cell>
          <cell r="M94">
            <v>220.59</v>
          </cell>
          <cell r="N94">
            <v>220.5</v>
          </cell>
          <cell r="O94">
            <v>198.86363636363635</v>
          </cell>
          <cell r="P94">
            <v>0</v>
          </cell>
          <cell r="Q94">
            <v>682.5</v>
          </cell>
          <cell r="R94">
            <v>666.51252272727265</v>
          </cell>
          <cell r="S94">
            <v>875</v>
          </cell>
          <cell r="T94">
            <v>787.5</v>
          </cell>
          <cell r="U94">
            <v>59.85</v>
          </cell>
          <cell r="V94">
            <v>503.12499999999994</v>
          </cell>
          <cell r="W94">
            <v>0</v>
          </cell>
          <cell r="X94">
            <v>0</v>
          </cell>
          <cell r="Y94">
            <v>15527.441159090909</v>
          </cell>
          <cell r="AA94">
            <v>0.5</v>
          </cell>
          <cell r="AB94">
            <v>0.5</v>
          </cell>
          <cell r="AC94">
            <v>0.5</v>
          </cell>
          <cell r="AD94">
            <v>0.5</v>
          </cell>
          <cell r="AE94">
            <v>0.5</v>
          </cell>
          <cell r="AF94">
            <v>0.5</v>
          </cell>
          <cell r="AG94">
            <v>0.5</v>
          </cell>
          <cell r="AH94">
            <v>0.5</v>
          </cell>
          <cell r="AI94">
            <v>0.5</v>
          </cell>
          <cell r="AJ94">
            <v>0.5</v>
          </cell>
          <cell r="AK94">
            <v>0.5</v>
          </cell>
          <cell r="AL94">
            <v>0.5</v>
          </cell>
          <cell r="AN94">
            <v>2186.963543533931</v>
          </cell>
          <cell r="AO94">
            <v>2186.963543533931</v>
          </cell>
          <cell r="AP94">
            <v>2186.963543533931</v>
          </cell>
          <cell r="AQ94">
            <v>2186.963543533931</v>
          </cell>
          <cell r="AR94">
            <v>2186.963543533931</v>
          </cell>
          <cell r="AS94">
            <v>2186.963543533931</v>
          </cell>
          <cell r="AT94">
            <v>2186.963543533931</v>
          </cell>
          <cell r="AU94">
            <v>2186.963543533931</v>
          </cell>
          <cell r="AV94">
            <v>2186.963543533931</v>
          </cell>
          <cell r="AW94">
            <v>2186.963543533931</v>
          </cell>
          <cell r="AX94">
            <v>2186.963543533931</v>
          </cell>
          <cell r="AY94">
            <v>2186.963543533931</v>
          </cell>
        </row>
        <row r="95">
          <cell r="A95" t="str">
            <v>EVOGENE</v>
          </cell>
          <cell r="B95"/>
          <cell r="C95" t="str">
            <v>SOW</v>
          </cell>
          <cell r="D95" t="str">
            <v>Platform</v>
          </cell>
          <cell r="E95" t="str">
            <v>PLM</v>
          </cell>
          <cell r="F95">
            <v>38595468</v>
          </cell>
          <cell r="G95" t="str">
            <v>Noa Sever</v>
          </cell>
          <cell r="H95">
            <v>1</v>
          </cell>
          <cell r="I95">
            <v>10500</v>
          </cell>
          <cell r="J95">
            <v>0</v>
          </cell>
          <cell r="K95">
            <v>10500</v>
          </cell>
          <cell r="L95">
            <v>813</v>
          </cell>
          <cell r="M95">
            <v>220.59</v>
          </cell>
          <cell r="N95">
            <v>220.5</v>
          </cell>
          <cell r="O95">
            <v>198.86363636363635</v>
          </cell>
          <cell r="P95">
            <v>0</v>
          </cell>
          <cell r="Q95">
            <v>682.5</v>
          </cell>
          <cell r="R95">
            <v>666.51252272727265</v>
          </cell>
          <cell r="S95">
            <v>875</v>
          </cell>
          <cell r="T95">
            <v>787.5</v>
          </cell>
          <cell r="U95">
            <v>59.85</v>
          </cell>
          <cell r="V95">
            <v>503.12499999999994</v>
          </cell>
          <cell r="W95">
            <v>0</v>
          </cell>
          <cell r="X95">
            <v>0</v>
          </cell>
          <cell r="Y95">
            <v>15527.441159090909</v>
          </cell>
          <cell r="AA95">
            <v>0.5</v>
          </cell>
          <cell r="AB95">
            <v>0.5</v>
          </cell>
          <cell r="AC95">
            <v>0.5</v>
          </cell>
          <cell r="AD95">
            <v>0.5</v>
          </cell>
          <cell r="AE95">
            <v>0.5</v>
          </cell>
          <cell r="AF95">
            <v>0.5</v>
          </cell>
          <cell r="AG95">
            <v>0.5</v>
          </cell>
          <cell r="AH95">
            <v>0.5</v>
          </cell>
          <cell r="AI95">
            <v>0.5</v>
          </cell>
          <cell r="AJ95">
            <v>0.5</v>
          </cell>
          <cell r="AK95">
            <v>0.5</v>
          </cell>
          <cell r="AL95">
            <v>0.5</v>
          </cell>
          <cell r="AN95">
            <v>2186.963543533931</v>
          </cell>
          <cell r="AO95">
            <v>2186.963543533931</v>
          </cell>
          <cell r="AP95">
            <v>2186.963543533931</v>
          </cell>
          <cell r="AQ95">
            <v>2186.963543533931</v>
          </cell>
          <cell r="AR95">
            <v>2186.963543533931</v>
          </cell>
          <cell r="AS95">
            <v>2186.963543533931</v>
          </cell>
          <cell r="AT95">
            <v>2186.963543533931</v>
          </cell>
          <cell r="AU95">
            <v>2186.963543533931</v>
          </cell>
          <cell r="AV95">
            <v>2186.963543533931</v>
          </cell>
          <cell r="AW95">
            <v>2186.963543533931</v>
          </cell>
          <cell r="AX95">
            <v>2186.963543533931</v>
          </cell>
          <cell r="AY95">
            <v>2186.963543533931</v>
          </cell>
        </row>
        <row r="96">
          <cell r="A96" t="str">
            <v>EVOGENE</v>
          </cell>
          <cell r="B96"/>
          <cell r="C96" t="str">
            <v>SOW</v>
          </cell>
          <cell r="D96" t="str">
            <v>Platform</v>
          </cell>
          <cell r="E96" t="str">
            <v>Data analysis</v>
          </cell>
          <cell r="F96">
            <v>40850158</v>
          </cell>
          <cell r="G96" t="str">
            <v>Yogev Montekyo</v>
          </cell>
          <cell r="H96">
            <v>0.8</v>
          </cell>
          <cell r="I96">
            <v>18000</v>
          </cell>
          <cell r="J96">
            <v>0</v>
          </cell>
          <cell r="K96">
            <v>22500</v>
          </cell>
          <cell r="L96">
            <v>813</v>
          </cell>
          <cell r="M96">
            <v>486.79</v>
          </cell>
          <cell r="N96">
            <v>176.4</v>
          </cell>
          <cell r="O96">
            <v>340.90909090909088</v>
          </cell>
          <cell r="P96">
            <v>0</v>
          </cell>
          <cell r="Q96">
            <v>1462.5</v>
          </cell>
          <cell r="R96">
            <v>1593.8234318181821</v>
          </cell>
          <cell r="S96">
            <v>1875</v>
          </cell>
          <cell r="T96">
            <v>1687.5</v>
          </cell>
          <cell r="U96">
            <v>128.25</v>
          </cell>
          <cell r="V96">
            <v>1078.1249999999998</v>
          </cell>
          <cell r="W96">
            <v>0</v>
          </cell>
          <cell r="X96">
            <v>0</v>
          </cell>
          <cell r="Y96">
            <v>32142.297522727276</v>
          </cell>
          <cell r="AA96">
            <v>0.8</v>
          </cell>
          <cell r="AB96">
            <v>0.8</v>
          </cell>
          <cell r="AC96">
            <v>0.8</v>
          </cell>
          <cell r="AD96">
            <v>0.8</v>
          </cell>
          <cell r="AE96">
            <v>0.8</v>
          </cell>
          <cell r="AF96">
            <v>0.8</v>
          </cell>
          <cell r="AG96">
            <v>0.8</v>
          </cell>
          <cell r="AH96">
            <v>0.8</v>
          </cell>
          <cell r="AI96">
            <v>0.8</v>
          </cell>
          <cell r="AJ96">
            <v>0.8</v>
          </cell>
          <cell r="AK96">
            <v>0.8</v>
          </cell>
          <cell r="AL96">
            <v>0.8</v>
          </cell>
          <cell r="AN96">
            <v>7243.3346530089639</v>
          </cell>
          <cell r="AO96">
            <v>7243.3346530089639</v>
          </cell>
          <cell r="AP96">
            <v>7243.3346530089639</v>
          </cell>
          <cell r="AQ96">
            <v>7243.3346530089639</v>
          </cell>
          <cell r="AR96">
            <v>7243.3346530089639</v>
          </cell>
          <cell r="AS96">
            <v>7243.3346530089639</v>
          </cell>
          <cell r="AT96">
            <v>7243.3346530089639</v>
          </cell>
          <cell r="AU96">
            <v>7243.3346530089639</v>
          </cell>
          <cell r="AV96">
            <v>7243.3346530089639</v>
          </cell>
          <cell r="AW96">
            <v>7243.3346530089639</v>
          </cell>
          <cell r="AX96">
            <v>7243.3346530089639</v>
          </cell>
          <cell r="AY96">
            <v>7243.3346530089639</v>
          </cell>
        </row>
        <row r="97">
          <cell r="A97" t="str">
            <v>EVOGENE</v>
          </cell>
          <cell r="B97"/>
          <cell r="C97" t="str">
            <v>SOW</v>
          </cell>
          <cell r="D97" t="str">
            <v>Platform</v>
          </cell>
          <cell r="E97" t="str">
            <v>Data analysis</v>
          </cell>
          <cell r="F97">
            <v>201568706</v>
          </cell>
          <cell r="G97" t="str">
            <v>Eran Bachar</v>
          </cell>
          <cell r="H97">
            <v>0.8</v>
          </cell>
          <cell r="I97">
            <v>10300</v>
          </cell>
          <cell r="J97">
            <v>0</v>
          </cell>
          <cell r="K97">
            <v>12875</v>
          </cell>
          <cell r="L97">
            <v>813</v>
          </cell>
          <cell r="M97">
            <v>735.29</v>
          </cell>
          <cell r="N97">
            <v>189</v>
          </cell>
          <cell r="O97">
            <v>195.07575757575759</v>
          </cell>
          <cell r="P97">
            <v>0</v>
          </cell>
          <cell r="Q97">
            <v>836.875</v>
          </cell>
          <cell r="R97">
            <v>880.5934318181819</v>
          </cell>
          <cell r="S97">
            <v>1072.9166666666665</v>
          </cell>
          <cell r="T97">
            <v>965.625</v>
          </cell>
          <cell r="U97">
            <v>73.387500000000003</v>
          </cell>
          <cell r="V97">
            <v>616.92708333333326</v>
          </cell>
          <cell r="W97">
            <v>0</v>
          </cell>
          <cell r="X97">
            <v>0</v>
          </cell>
          <cell r="Y97">
            <v>19253.69043939394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N97">
            <v>5423.5747716602655</v>
          </cell>
          <cell r="AO97">
            <v>5423.5747716602655</v>
          </cell>
          <cell r="AP97">
            <v>5423.5747716602655</v>
          </cell>
          <cell r="AQ97">
            <v>5423.5747716602655</v>
          </cell>
          <cell r="AR97">
            <v>5423.5747716602655</v>
          </cell>
          <cell r="AS97">
            <v>5423.5747716602655</v>
          </cell>
          <cell r="AT97">
            <v>5423.5747716602655</v>
          </cell>
          <cell r="AU97">
            <v>5423.5747716602655</v>
          </cell>
          <cell r="AV97">
            <v>5423.5747716602655</v>
          </cell>
          <cell r="AW97">
            <v>5423.5747716602655</v>
          </cell>
          <cell r="AX97">
            <v>5423.5747716602655</v>
          </cell>
          <cell r="AY97">
            <v>5423.5747716602655</v>
          </cell>
        </row>
        <row r="98">
          <cell r="A98" t="str">
            <v>EVOGENE</v>
          </cell>
          <cell r="B98"/>
          <cell r="C98" t="str">
            <v>SOW</v>
          </cell>
          <cell r="D98" t="str">
            <v>Platform</v>
          </cell>
          <cell r="E98" t="str">
            <v>Data analysis</v>
          </cell>
          <cell r="F98">
            <v>300811171</v>
          </cell>
          <cell r="G98" t="str">
            <v>Roni  Kalchiem</v>
          </cell>
          <cell r="H98">
            <v>1</v>
          </cell>
          <cell r="I98">
            <v>7500</v>
          </cell>
          <cell r="J98">
            <v>0</v>
          </cell>
          <cell r="K98">
            <v>7500</v>
          </cell>
          <cell r="L98">
            <v>813</v>
          </cell>
          <cell r="M98">
            <v>202</v>
          </cell>
          <cell r="N98">
            <v>189</v>
          </cell>
          <cell r="O98">
            <v>142.04545454545456</v>
          </cell>
          <cell r="P98">
            <v>0</v>
          </cell>
          <cell r="Q98">
            <v>487.5</v>
          </cell>
          <cell r="R98">
            <v>433.49440909090907</v>
          </cell>
          <cell r="S98">
            <v>625</v>
          </cell>
          <cell r="T98">
            <v>562.5</v>
          </cell>
          <cell r="U98">
            <v>42.75</v>
          </cell>
          <cell r="V98">
            <v>359.375</v>
          </cell>
          <cell r="W98">
            <v>0</v>
          </cell>
          <cell r="X98">
            <v>0</v>
          </cell>
          <cell r="Y98">
            <v>11356.664863636362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N98">
            <v>3199.0605249679897</v>
          </cell>
          <cell r="AO98">
            <v>3199.0605249679897</v>
          </cell>
          <cell r="AP98">
            <v>3199.0605249679897</v>
          </cell>
          <cell r="AQ98">
            <v>3199.0605249679897</v>
          </cell>
          <cell r="AR98">
            <v>3199.0605249679897</v>
          </cell>
          <cell r="AS98">
            <v>3199.0605249679897</v>
          </cell>
          <cell r="AT98">
            <v>3199.0605249679897</v>
          </cell>
          <cell r="AU98">
            <v>3199.0605249679897</v>
          </cell>
          <cell r="AV98">
            <v>3199.0605249679897</v>
          </cell>
          <cell r="AW98">
            <v>3199.0605249679897</v>
          </cell>
          <cell r="AX98">
            <v>3199.0605249679897</v>
          </cell>
          <cell r="AY98">
            <v>3199.0605249679897</v>
          </cell>
        </row>
        <row r="99">
          <cell r="A99" t="str">
            <v>EVOGENE</v>
          </cell>
          <cell r="B99"/>
          <cell r="C99" t="str">
            <v>SOW</v>
          </cell>
          <cell r="D99" t="str">
            <v>Platform</v>
          </cell>
          <cell r="E99" t="str">
            <v>Data analysis</v>
          </cell>
          <cell r="F99">
            <v>321509358</v>
          </cell>
          <cell r="G99" t="str">
            <v>Bella Finkelshtein</v>
          </cell>
          <cell r="H99">
            <v>1</v>
          </cell>
          <cell r="I99">
            <v>9500</v>
          </cell>
          <cell r="J99">
            <v>0</v>
          </cell>
          <cell r="K99">
            <v>9500</v>
          </cell>
          <cell r="L99">
            <v>813</v>
          </cell>
          <cell r="M99">
            <v>379.41</v>
          </cell>
          <cell r="N99">
            <v>189</v>
          </cell>
          <cell r="O99">
            <v>179.92424242424241</v>
          </cell>
          <cell r="P99">
            <v>0</v>
          </cell>
          <cell r="Q99">
            <v>617.5</v>
          </cell>
          <cell r="R99">
            <v>599.64106818181813</v>
          </cell>
          <cell r="S99">
            <v>791.66666666666663</v>
          </cell>
          <cell r="T99">
            <v>712.5</v>
          </cell>
          <cell r="U99">
            <v>54.15</v>
          </cell>
          <cell r="V99">
            <v>455.20833333333331</v>
          </cell>
          <cell r="W99">
            <v>0</v>
          </cell>
          <cell r="X99">
            <v>0</v>
          </cell>
          <cell r="Y99">
            <v>14292.000310606059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</row>
        <row r="100">
          <cell r="A100" t="str">
            <v>EVOGENE</v>
          </cell>
          <cell r="B100"/>
          <cell r="C100" t="str">
            <v>SOW</v>
          </cell>
          <cell r="D100" t="str">
            <v>Platform</v>
          </cell>
          <cell r="E100" t="str">
            <v>Data analysis</v>
          </cell>
          <cell r="F100">
            <v>305337396</v>
          </cell>
          <cell r="G100" t="str">
            <v>Keren Hondiashvili</v>
          </cell>
          <cell r="H100">
            <v>1</v>
          </cell>
          <cell r="I100">
            <v>12000</v>
          </cell>
          <cell r="J100"/>
          <cell r="K100">
            <v>12000</v>
          </cell>
          <cell r="L100">
            <v>813</v>
          </cell>
          <cell r="M100">
            <v>379.41</v>
          </cell>
          <cell r="N100">
            <v>189</v>
          </cell>
          <cell r="O100">
            <v>227.27272727272728</v>
          </cell>
          <cell r="P100"/>
          <cell r="Q100">
            <v>780</v>
          </cell>
          <cell r="R100">
            <v>790.69220454545462</v>
          </cell>
          <cell r="S100">
            <v>1000</v>
          </cell>
          <cell r="T100">
            <v>900</v>
          </cell>
          <cell r="U100">
            <v>68.400000000000006</v>
          </cell>
          <cell r="V100">
            <v>574.99999999999989</v>
          </cell>
          <cell r="W100"/>
          <cell r="X100"/>
          <cell r="Y100">
            <v>17722.774931818181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N100">
            <v>4992.3309667093472</v>
          </cell>
          <cell r="AO100">
            <v>4992.3309667093472</v>
          </cell>
          <cell r="AP100">
            <v>4992.3309667093472</v>
          </cell>
          <cell r="AQ100">
            <v>4992.3309667093472</v>
          </cell>
          <cell r="AR100">
            <v>4992.3309667093472</v>
          </cell>
          <cell r="AS100">
            <v>4992.3309667093472</v>
          </cell>
          <cell r="AT100">
            <v>4992.3309667093472</v>
          </cell>
          <cell r="AU100">
            <v>4992.3309667093472</v>
          </cell>
          <cell r="AV100">
            <v>4992.3309667093472</v>
          </cell>
          <cell r="AW100">
            <v>4992.3309667093472</v>
          </cell>
          <cell r="AX100">
            <v>4992.3309667093472</v>
          </cell>
          <cell r="AY100">
            <v>4992.3309667093472</v>
          </cell>
        </row>
        <row r="101">
          <cell r="A101" t="str">
            <v>EVOGENE</v>
          </cell>
          <cell r="B101"/>
          <cell r="C101" t="str">
            <v>SOW</v>
          </cell>
          <cell r="D101" t="str">
            <v>Platform</v>
          </cell>
          <cell r="E101" t="str">
            <v>Data analysis</v>
          </cell>
          <cell r="G101" t="str">
            <v>Yael Vilk</v>
          </cell>
          <cell r="H101">
            <v>1</v>
          </cell>
          <cell r="I101">
            <v>9000</v>
          </cell>
          <cell r="J101"/>
          <cell r="K101">
            <v>9000</v>
          </cell>
          <cell r="L101">
            <v>813</v>
          </cell>
          <cell r="M101">
            <v>379.41</v>
          </cell>
          <cell r="N101">
            <v>189</v>
          </cell>
          <cell r="O101">
            <v>170.45454545454544</v>
          </cell>
          <cell r="P101"/>
          <cell r="Q101">
            <v>585</v>
          </cell>
          <cell r="R101">
            <v>561.43084090909088</v>
          </cell>
          <cell r="S101">
            <v>750</v>
          </cell>
          <cell r="T101">
            <v>675</v>
          </cell>
          <cell r="U101">
            <v>51.300000000000004</v>
          </cell>
          <cell r="V101">
            <v>431.25</v>
          </cell>
          <cell r="W101"/>
          <cell r="X101"/>
          <cell r="Y101">
            <v>13605.845386363635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N101">
            <v>3832.6325032010241</v>
          </cell>
          <cell r="AO101">
            <v>3832.6325032010241</v>
          </cell>
          <cell r="AP101">
            <v>3832.6325032010241</v>
          </cell>
          <cell r="AQ101">
            <v>3832.6325032010241</v>
          </cell>
          <cell r="AR101">
            <v>3832.6325032010241</v>
          </cell>
          <cell r="AS101">
            <v>3832.6325032010241</v>
          </cell>
          <cell r="AT101">
            <v>3832.6325032010241</v>
          </cell>
          <cell r="AU101">
            <v>3832.6325032010241</v>
          </cell>
          <cell r="AV101">
            <v>3832.6325032010241</v>
          </cell>
          <cell r="AW101">
            <v>3832.6325032010241</v>
          </cell>
          <cell r="AX101">
            <v>3832.6325032010241</v>
          </cell>
          <cell r="AY101">
            <v>3832.6325032010241</v>
          </cell>
        </row>
        <row r="102">
          <cell r="A102"/>
          <cell r="B102"/>
          <cell r="D102"/>
          <cell r="I102"/>
          <cell r="J102"/>
          <cell r="K102"/>
          <cell r="L102"/>
          <cell r="M102"/>
          <cell r="N102"/>
          <cell r="O102"/>
          <cell r="P102"/>
          <cell r="Q102">
            <v>0</v>
          </cell>
          <cell r="R102"/>
          <cell r="S102">
            <v>0</v>
          </cell>
          <cell r="T102">
            <v>0</v>
          </cell>
          <cell r="U102">
            <v>0</v>
          </cell>
          <cell r="V102"/>
          <cell r="W102"/>
          <cell r="X102"/>
          <cell r="Y102"/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</row>
        <row r="103">
          <cell r="A103" t="str">
            <v>EVOGENE</v>
          </cell>
          <cell r="B103"/>
          <cell r="C103" t="str">
            <v>SOW</v>
          </cell>
          <cell r="D103" t="str">
            <v>Platform</v>
          </cell>
          <cell r="E103" t="str">
            <v>Data Generation</v>
          </cell>
          <cell r="G103" t="str">
            <v>Tomer Mahaler</v>
          </cell>
          <cell r="H103">
            <v>1</v>
          </cell>
          <cell r="I103">
            <v>12000</v>
          </cell>
          <cell r="J103">
            <v>0</v>
          </cell>
          <cell r="K103">
            <v>12000</v>
          </cell>
          <cell r="L103">
            <v>813</v>
          </cell>
          <cell r="M103">
            <v>0</v>
          </cell>
          <cell r="N103">
            <v>220.5</v>
          </cell>
          <cell r="O103">
            <v>227.27272727272728</v>
          </cell>
          <cell r="P103">
            <v>0</v>
          </cell>
          <cell r="Q103">
            <v>780</v>
          </cell>
          <cell r="R103">
            <v>764.59895454545449</v>
          </cell>
          <cell r="S103">
            <v>1000</v>
          </cell>
          <cell r="T103">
            <v>900</v>
          </cell>
          <cell r="U103">
            <v>68.400000000000006</v>
          </cell>
          <cell r="V103">
            <v>574.99999999999989</v>
          </cell>
          <cell r="W103">
            <v>2973.5370000000003</v>
          </cell>
          <cell r="X103">
            <v>1800</v>
          </cell>
          <cell r="Y103">
            <v>22122.308681818184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  <cell r="AN103">
            <v>6231.636248399489</v>
          </cell>
          <cell r="AO103">
            <v>6231.636248399489</v>
          </cell>
          <cell r="AP103">
            <v>6231.636248399489</v>
          </cell>
          <cell r="AQ103">
            <v>6231.636248399489</v>
          </cell>
          <cell r="AR103">
            <v>6231.636248399489</v>
          </cell>
          <cell r="AS103">
            <v>6231.636248399489</v>
          </cell>
          <cell r="AT103">
            <v>6231.636248399489</v>
          </cell>
          <cell r="AU103">
            <v>6231.636248399489</v>
          </cell>
          <cell r="AV103">
            <v>6231.636248399489</v>
          </cell>
          <cell r="AW103">
            <v>6231.636248399489</v>
          </cell>
          <cell r="AX103">
            <v>6231.636248399489</v>
          </cell>
          <cell r="AY103">
            <v>6231.636248399489</v>
          </cell>
        </row>
        <row r="104">
          <cell r="A104" t="str">
            <v>EVOGENE</v>
          </cell>
          <cell r="B104"/>
          <cell r="C104" t="str">
            <v>SOW</v>
          </cell>
          <cell r="D104" t="str">
            <v>Platform</v>
          </cell>
          <cell r="E104" t="str">
            <v>Data Generation</v>
          </cell>
          <cell r="F104">
            <v>65735151</v>
          </cell>
          <cell r="G104" t="str">
            <v>Itamar Amzaleg</v>
          </cell>
          <cell r="H104">
            <v>1</v>
          </cell>
          <cell r="I104">
            <v>7000</v>
          </cell>
          <cell r="J104">
            <v>0</v>
          </cell>
          <cell r="K104">
            <v>7000</v>
          </cell>
          <cell r="L104">
            <v>813</v>
          </cell>
          <cell r="M104">
            <v>709.79</v>
          </cell>
          <cell r="N104">
            <v>189</v>
          </cell>
          <cell r="O104">
            <v>132.57575757575759</v>
          </cell>
          <cell r="P104">
            <v>0</v>
          </cell>
          <cell r="Q104">
            <v>455</v>
          </cell>
          <cell r="R104">
            <v>433.36843181818193</v>
          </cell>
          <cell r="S104">
            <v>583.33333333333326</v>
          </cell>
          <cell r="T104">
            <v>525</v>
          </cell>
          <cell r="U104">
            <v>39.9</v>
          </cell>
          <cell r="V104">
            <v>335.41666666666663</v>
          </cell>
          <cell r="W104">
            <v>0</v>
          </cell>
          <cell r="X104">
            <v>0</v>
          </cell>
          <cell r="Y104">
            <v>11216.384189393941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</row>
        <row r="105">
          <cell r="A105" t="str">
            <v>EVOGENE</v>
          </cell>
          <cell r="B105"/>
          <cell r="C105" t="str">
            <v>SOW</v>
          </cell>
          <cell r="D105" t="str">
            <v>Platform</v>
          </cell>
          <cell r="E105" t="str">
            <v>Data Generation</v>
          </cell>
          <cell r="F105">
            <v>204423420</v>
          </cell>
          <cell r="G105" t="str">
            <v>Chen Amira</v>
          </cell>
          <cell r="H105">
            <v>0.8</v>
          </cell>
          <cell r="I105">
            <v>5600</v>
          </cell>
          <cell r="J105">
            <v>0</v>
          </cell>
          <cell r="K105">
            <v>7000</v>
          </cell>
          <cell r="L105">
            <v>813</v>
          </cell>
          <cell r="M105">
            <v>325.20999999999998</v>
          </cell>
          <cell r="N105">
            <v>220.5</v>
          </cell>
          <cell r="O105">
            <v>106.06060606060606</v>
          </cell>
          <cell r="P105">
            <v>0</v>
          </cell>
          <cell r="Q105">
            <v>455</v>
          </cell>
          <cell r="R105">
            <v>404.89879545454539</v>
          </cell>
          <cell r="S105">
            <v>583.33333333333326</v>
          </cell>
          <cell r="T105">
            <v>525</v>
          </cell>
          <cell r="U105">
            <v>39.9</v>
          </cell>
          <cell r="V105">
            <v>335.41666666666663</v>
          </cell>
          <cell r="W105">
            <v>0</v>
          </cell>
          <cell r="X105">
            <v>0</v>
          </cell>
          <cell r="Y105">
            <v>10808.319401515149</v>
          </cell>
          <cell r="AA105">
            <v>0.8</v>
          </cell>
          <cell r="AB105">
            <v>0.8</v>
          </cell>
          <cell r="AC105">
            <v>0.8</v>
          </cell>
          <cell r="AD105">
            <v>0.8</v>
          </cell>
          <cell r="AE105">
            <v>0.8</v>
          </cell>
          <cell r="AF105">
            <v>0.8</v>
          </cell>
          <cell r="AG105">
            <v>0.8</v>
          </cell>
          <cell r="AH105">
            <v>0.8</v>
          </cell>
          <cell r="AI105">
            <v>0.8</v>
          </cell>
          <cell r="AJ105">
            <v>0.8</v>
          </cell>
          <cell r="AK105">
            <v>0.8</v>
          </cell>
          <cell r="AL105">
            <v>0.8</v>
          </cell>
          <cell r="AN105">
            <v>2435.6776116090482</v>
          </cell>
          <cell r="AO105">
            <v>2435.6776116090482</v>
          </cell>
          <cell r="AP105">
            <v>2435.6776116090482</v>
          </cell>
          <cell r="AQ105">
            <v>2435.6776116090482</v>
          </cell>
          <cell r="AR105">
            <v>2435.6776116090482</v>
          </cell>
          <cell r="AS105">
            <v>2435.6776116090482</v>
          </cell>
          <cell r="AT105">
            <v>2435.6776116090482</v>
          </cell>
          <cell r="AU105">
            <v>2435.6776116090482</v>
          </cell>
          <cell r="AV105">
            <v>2435.6776116090482</v>
          </cell>
          <cell r="AW105">
            <v>2435.6776116090482</v>
          </cell>
          <cell r="AX105">
            <v>2435.6776116090482</v>
          </cell>
          <cell r="AY105">
            <v>2435.6776116090482</v>
          </cell>
        </row>
        <row r="106">
          <cell r="A106" t="str">
            <v>EVOGENE</v>
          </cell>
          <cell r="B106"/>
          <cell r="C106" t="str">
            <v>SOW</v>
          </cell>
          <cell r="D106" t="str">
            <v>Platform</v>
          </cell>
          <cell r="E106" t="str">
            <v>Data Generation</v>
          </cell>
          <cell r="F106">
            <v>204773394</v>
          </cell>
          <cell r="G106" t="str">
            <v>Sahar Cohen</v>
          </cell>
          <cell r="H106">
            <v>0.8</v>
          </cell>
          <cell r="I106">
            <v>5000</v>
          </cell>
          <cell r="J106">
            <v>0</v>
          </cell>
          <cell r="K106">
            <v>6250</v>
          </cell>
          <cell r="L106">
            <v>813</v>
          </cell>
          <cell r="M106">
            <v>259.07</v>
          </cell>
          <cell r="N106">
            <v>220.5</v>
          </cell>
          <cell r="O106">
            <v>94.696969696969703</v>
          </cell>
          <cell r="P106">
            <v>0</v>
          </cell>
          <cell r="Q106">
            <v>406.25</v>
          </cell>
          <cell r="R106">
            <v>342.83602272727273</v>
          </cell>
          <cell r="S106">
            <v>520.83333333333326</v>
          </cell>
          <cell r="T106">
            <v>468.75</v>
          </cell>
          <cell r="U106">
            <v>35.625</v>
          </cell>
          <cell r="V106">
            <v>299.47916666666663</v>
          </cell>
          <cell r="W106">
            <v>0</v>
          </cell>
          <cell r="X106">
            <v>0</v>
          </cell>
          <cell r="Y106">
            <v>9711.040492424243</v>
          </cell>
          <cell r="AA106">
            <v>0.8</v>
          </cell>
          <cell r="AB106">
            <v>0.8</v>
          </cell>
          <cell r="AC106">
            <v>0.8</v>
          </cell>
          <cell r="AD106">
            <v>0.8</v>
          </cell>
          <cell r="AE106">
            <v>0.8</v>
          </cell>
          <cell r="AF106">
            <v>0.8</v>
          </cell>
          <cell r="AG106">
            <v>0.8</v>
          </cell>
          <cell r="AH106">
            <v>0.8</v>
          </cell>
          <cell r="AI106">
            <v>0.8</v>
          </cell>
          <cell r="AJ106">
            <v>0.8</v>
          </cell>
          <cell r="AK106">
            <v>0.8</v>
          </cell>
          <cell r="AL106">
            <v>0.8</v>
          </cell>
          <cell r="AN106">
            <v>2188.403491250534</v>
          </cell>
          <cell r="AO106">
            <v>2188.403491250534</v>
          </cell>
          <cell r="AP106">
            <v>2188.403491250534</v>
          </cell>
          <cell r="AQ106">
            <v>2188.403491250534</v>
          </cell>
          <cell r="AR106">
            <v>2188.403491250534</v>
          </cell>
          <cell r="AS106">
            <v>2188.403491250534</v>
          </cell>
          <cell r="AT106">
            <v>2188.403491250534</v>
          </cell>
          <cell r="AU106">
            <v>2188.403491250534</v>
          </cell>
          <cell r="AV106">
            <v>2188.403491250534</v>
          </cell>
          <cell r="AW106">
            <v>2188.403491250534</v>
          </cell>
          <cell r="AX106">
            <v>2188.403491250534</v>
          </cell>
          <cell r="AY106">
            <v>2188.403491250534</v>
          </cell>
        </row>
        <row r="107">
          <cell r="A107" t="str">
            <v>EVOGENE</v>
          </cell>
          <cell r="B107"/>
          <cell r="C107" t="str">
            <v>SOW</v>
          </cell>
          <cell r="D107" t="str">
            <v>Platform</v>
          </cell>
          <cell r="E107" t="str">
            <v>Data Generation</v>
          </cell>
          <cell r="F107">
            <v>321432270</v>
          </cell>
          <cell r="G107" t="str">
            <v>Lideya  Gahali</v>
          </cell>
          <cell r="H107">
            <v>1</v>
          </cell>
          <cell r="I107">
            <v>8000</v>
          </cell>
          <cell r="J107">
            <v>0</v>
          </cell>
          <cell r="K107">
            <v>8000</v>
          </cell>
          <cell r="L107">
            <v>813</v>
          </cell>
          <cell r="M107">
            <v>500</v>
          </cell>
          <cell r="N107">
            <v>220.5</v>
          </cell>
          <cell r="O107">
            <v>151.5151515151515</v>
          </cell>
          <cell r="P107">
            <v>0</v>
          </cell>
          <cell r="Q107">
            <v>520</v>
          </cell>
          <cell r="R107">
            <v>496.41713636363642</v>
          </cell>
          <cell r="S107">
            <v>666.66666666666663</v>
          </cell>
          <cell r="T107">
            <v>600</v>
          </cell>
          <cell r="U107">
            <v>45.6</v>
          </cell>
          <cell r="V107">
            <v>383.33333333333331</v>
          </cell>
          <cell r="W107">
            <v>0</v>
          </cell>
          <cell r="X107">
            <v>0</v>
          </cell>
          <cell r="Y107">
            <v>12397.032287878788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  <cell r="AN107">
            <v>3492.1217712334615</v>
          </cell>
          <cell r="AO107">
            <v>3492.1217712334615</v>
          </cell>
          <cell r="AP107">
            <v>3492.1217712334615</v>
          </cell>
          <cell r="AQ107">
            <v>3492.1217712334615</v>
          </cell>
          <cell r="AR107">
            <v>3492.1217712334615</v>
          </cell>
          <cell r="AS107">
            <v>3492.1217712334615</v>
          </cell>
          <cell r="AT107">
            <v>3492.1217712334615</v>
          </cell>
          <cell r="AU107">
            <v>3492.1217712334615</v>
          </cell>
          <cell r="AV107">
            <v>3492.1217712334615</v>
          </cell>
          <cell r="AW107">
            <v>3492.1217712334615</v>
          </cell>
          <cell r="AX107">
            <v>3492.1217712334615</v>
          </cell>
          <cell r="AY107">
            <v>3492.1217712334615</v>
          </cell>
        </row>
        <row r="108">
          <cell r="A108"/>
          <cell r="B108"/>
          <cell r="D108"/>
          <cell r="I108"/>
          <cell r="J108"/>
          <cell r="K108"/>
          <cell r="L108"/>
          <cell r="M108"/>
          <cell r="N108"/>
          <cell r="O108"/>
          <cell r="P108"/>
          <cell r="Q108">
            <v>0</v>
          </cell>
          <cell r="R108"/>
          <cell r="S108">
            <v>0</v>
          </cell>
          <cell r="T108">
            <v>0</v>
          </cell>
          <cell r="U108">
            <v>0</v>
          </cell>
          <cell r="V108"/>
          <cell r="W108"/>
          <cell r="X108"/>
          <cell r="Y108"/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</row>
        <row r="109">
          <cell r="A109" t="str">
            <v>EVOGENE</v>
          </cell>
          <cell r="B109"/>
          <cell r="C109" t="str">
            <v>SOW</v>
          </cell>
          <cell r="D109" t="str">
            <v>Platform</v>
          </cell>
          <cell r="E109" t="str">
            <v>IMS</v>
          </cell>
          <cell r="F109">
            <v>32204570</v>
          </cell>
          <cell r="G109" t="str">
            <v>Meirav Tzabari Shai</v>
          </cell>
          <cell r="H109">
            <v>0.9</v>
          </cell>
          <cell r="I109">
            <v>13050</v>
          </cell>
          <cell r="J109">
            <v>0</v>
          </cell>
          <cell r="K109">
            <v>14500</v>
          </cell>
          <cell r="L109">
            <v>813</v>
          </cell>
          <cell r="M109">
            <v>385.97</v>
          </cell>
          <cell r="N109">
            <v>170.1</v>
          </cell>
          <cell r="O109">
            <v>247.15909090909088</v>
          </cell>
          <cell r="P109">
            <v>0</v>
          </cell>
          <cell r="Q109">
            <v>942.5</v>
          </cell>
          <cell r="R109">
            <v>978.75818181818181</v>
          </cell>
          <cell r="S109">
            <v>1208.3333333333333</v>
          </cell>
          <cell r="T109">
            <v>1087.5</v>
          </cell>
          <cell r="U109">
            <v>82.65</v>
          </cell>
          <cell r="V109">
            <v>694.79166666666663</v>
          </cell>
          <cell r="W109">
            <v>0</v>
          </cell>
          <cell r="X109">
            <v>0</v>
          </cell>
          <cell r="Y109">
            <v>21110.762272727272</v>
          </cell>
          <cell r="AA109">
            <v>0.9</v>
          </cell>
          <cell r="AB109">
            <v>0.9</v>
          </cell>
          <cell r="AC109">
            <v>0.9</v>
          </cell>
          <cell r="AD109">
            <v>0.9</v>
          </cell>
          <cell r="AE109">
            <v>0.9</v>
          </cell>
          <cell r="AF109">
            <v>0.9</v>
          </cell>
          <cell r="AG109">
            <v>0.9</v>
          </cell>
          <cell r="AH109">
            <v>0.9</v>
          </cell>
          <cell r="AI109">
            <v>0.9</v>
          </cell>
          <cell r="AJ109">
            <v>0.9</v>
          </cell>
          <cell r="AK109">
            <v>0.9</v>
          </cell>
          <cell r="AL109">
            <v>0.9</v>
          </cell>
          <cell r="AN109">
            <v>5352.0242381562102</v>
          </cell>
          <cell r="AO109">
            <v>5352.0242381562102</v>
          </cell>
          <cell r="AP109">
            <v>5352.0242381562102</v>
          </cell>
          <cell r="AQ109">
            <v>5352.0242381562102</v>
          </cell>
          <cell r="AR109">
            <v>5352.0242381562102</v>
          </cell>
          <cell r="AS109">
            <v>5352.0242381562102</v>
          </cell>
          <cell r="AT109">
            <v>5352.0242381562102</v>
          </cell>
          <cell r="AU109">
            <v>5352.0242381562102</v>
          </cell>
          <cell r="AV109">
            <v>5352.0242381562102</v>
          </cell>
          <cell r="AW109">
            <v>5352.0242381562102</v>
          </cell>
          <cell r="AX109">
            <v>5352.0242381562102</v>
          </cell>
          <cell r="AY109">
            <v>5352.0242381562102</v>
          </cell>
        </row>
        <row r="110">
          <cell r="A110" t="str">
            <v>EVOGENE</v>
          </cell>
          <cell r="B110"/>
          <cell r="C110" t="str">
            <v>SOW</v>
          </cell>
          <cell r="D110" t="str">
            <v>Platform</v>
          </cell>
          <cell r="E110" t="str">
            <v>IMS</v>
          </cell>
          <cell r="F110">
            <v>34171348</v>
          </cell>
          <cell r="G110" t="str">
            <v>Noam Artzi</v>
          </cell>
          <cell r="H110">
            <v>1</v>
          </cell>
          <cell r="I110">
            <v>21000</v>
          </cell>
          <cell r="J110">
            <v>-1844</v>
          </cell>
          <cell r="K110">
            <v>19156</v>
          </cell>
          <cell r="L110">
            <v>813</v>
          </cell>
          <cell r="M110">
            <v>0</v>
          </cell>
          <cell r="N110">
            <v>157.5</v>
          </cell>
          <cell r="O110">
            <v>397.72727272727269</v>
          </cell>
          <cell r="P110">
            <v>0</v>
          </cell>
          <cell r="Q110">
            <v>1245.1400000000001</v>
          </cell>
          <cell r="R110">
            <v>1309.3580454545454</v>
          </cell>
          <cell r="S110">
            <v>1596.3333333333333</v>
          </cell>
          <cell r="T110">
            <v>1436.7</v>
          </cell>
          <cell r="U110">
            <v>109.1892</v>
          </cell>
          <cell r="V110">
            <v>1006.2499999999999</v>
          </cell>
          <cell r="W110">
            <v>2200</v>
          </cell>
          <cell r="X110">
            <v>1300</v>
          </cell>
          <cell r="Y110">
            <v>30727.19785151515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N110">
            <v>8655.548690567648</v>
          </cell>
          <cell r="AO110">
            <v>8655.548690567648</v>
          </cell>
          <cell r="AP110">
            <v>8655.548690567648</v>
          </cell>
          <cell r="AQ110">
            <v>8655.548690567648</v>
          </cell>
          <cell r="AR110">
            <v>8655.548690567648</v>
          </cell>
          <cell r="AS110">
            <v>8655.548690567648</v>
          </cell>
          <cell r="AT110">
            <v>8655.548690567648</v>
          </cell>
          <cell r="AU110">
            <v>8655.548690567648</v>
          </cell>
          <cell r="AV110">
            <v>8655.548690567648</v>
          </cell>
          <cell r="AW110">
            <v>8655.548690567648</v>
          </cell>
          <cell r="AX110">
            <v>8655.548690567648</v>
          </cell>
          <cell r="AY110">
            <v>8655.548690567648</v>
          </cell>
        </row>
        <row r="111">
          <cell r="A111" t="str">
            <v>EVOGENE</v>
          </cell>
          <cell r="B111"/>
          <cell r="C111" t="str">
            <v>SOW</v>
          </cell>
          <cell r="D111" t="str">
            <v>Platform</v>
          </cell>
          <cell r="E111" t="str">
            <v>IMS</v>
          </cell>
          <cell r="F111">
            <v>307778670</v>
          </cell>
          <cell r="G111" t="str">
            <v>Shai Gusin</v>
          </cell>
          <cell r="H111">
            <v>1</v>
          </cell>
          <cell r="I111">
            <v>26000</v>
          </cell>
          <cell r="J111">
            <v>-1972</v>
          </cell>
          <cell r="K111">
            <v>24028</v>
          </cell>
          <cell r="L111">
            <v>813</v>
          </cell>
          <cell r="M111">
            <v>0</v>
          </cell>
          <cell r="N111">
            <v>189</v>
          </cell>
          <cell r="O111">
            <v>492.42424242424244</v>
          </cell>
          <cell r="P111">
            <v>0</v>
          </cell>
          <cell r="Q111">
            <v>1561.8200000000002</v>
          </cell>
          <cell r="R111">
            <v>1684.2228181818184</v>
          </cell>
          <cell r="S111">
            <v>2002.3333333333333</v>
          </cell>
          <cell r="T111">
            <v>1802.1</v>
          </cell>
          <cell r="U111">
            <v>136.95959999999999</v>
          </cell>
          <cell r="V111">
            <v>1245.8333333333333</v>
          </cell>
          <cell r="W111">
            <v>2400</v>
          </cell>
          <cell r="X111">
            <v>1000</v>
          </cell>
          <cell r="Y111">
            <v>37355.693327272726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N111">
            <v>10522.730514724712</v>
          </cell>
          <cell r="AO111">
            <v>10522.730514724712</v>
          </cell>
          <cell r="AP111">
            <v>10522.730514724712</v>
          </cell>
          <cell r="AQ111">
            <v>10522.730514724712</v>
          </cell>
          <cell r="AR111">
            <v>10522.730514724712</v>
          </cell>
          <cell r="AS111">
            <v>10522.730514724712</v>
          </cell>
          <cell r="AT111">
            <v>10522.730514724712</v>
          </cell>
          <cell r="AU111">
            <v>10522.730514724712</v>
          </cell>
          <cell r="AV111">
            <v>10522.730514724712</v>
          </cell>
          <cell r="AW111">
            <v>10522.730514724712</v>
          </cell>
          <cell r="AX111">
            <v>10522.730514724712</v>
          </cell>
          <cell r="AY111">
            <v>10522.730514724712</v>
          </cell>
        </row>
        <row r="112">
          <cell r="A112" t="str">
            <v>EVOGENE</v>
          </cell>
          <cell r="B112"/>
          <cell r="C112" t="str">
            <v>SOW</v>
          </cell>
          <cell r="D112" t="str">
            <v>Platform</v>
          </cell>
          <cell r="E112" t="str">
            <v>IMS</v>
          </cell>
          <cell r="F112">
            <v>308908805</v>
          </cell>
          <cell r="G112" t="str">
            <v>Asia Roychman</v>
          </cell>
          <cell r="H112">
            <v>1</v>
          </cell>
          <cell r="I112">
            <v>12500</v>
          </cell>
          <cell r="J112">
            <v>0</v>
          </cell>
          <cell r="K112">
            <v>12500</v>
          </cell>
          <cell r="L112">
            <v>813</v>
          </cell>
          <cell r="M112">
            <v>263.16000000000003</v>
          </cell>
          <cell r="N112">
            <v>189</v>
          </cell>
          <cell r="O112">
            <v>236.74242424242422</v>
          </cell>
          <cell r="P112">
            <v>0</v>
          </cell>
          <cell r="Q112">
            <v>812.5</v>
          </cell>
          <cell r="R112">
            <v>820.18368181818187</v>
          </cell>
          <cell r="S112">
            <v>1041.6666666666665</v>
          </cell>
          <cell r="T112">
            <v>937.5</v>
          </cell>
          <cell r="U112">
            <v>71.25</v>
          </cell>
          <cell r="V112">
            <v>598.95833333333326</v>
          </cell>
          <cell r="W112">
            <v>0</v>
          </cell>
          <cell r="X112">
            <v>0</v>
          </cell>
          <cell r="Y112">
            <v>18283.961106060604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N112">
            <v>5150.4115791720014</v>
          </cell>
          <cell r="AO112">
            <v>5150.4115791720014</v>
          </cell>
          <cell r="AP112">
            <v>5150.4115791720014</v>
          </cell>
          <cell r="AQ112">
            <v>5150.4115791720014</v>
          </cell>
          <cell r="AR112">
            <v>5150.4115791720014</v>
          </cell>
          <cell r="AS112">
            <v>5150.4115791720014</v>
          </cell>
          <cell r="AT112">
            <v>5150.4115791720014</v>
          </cell>
          <cell r="AU112">
            <v>5150.4115791720014</v>
          </cell>
          <cell r="AV112">
            <v>5150.4115791720014</v>
          </cell>
          <cell r="AW112">
            <v>5150.4115791720014</v>
          </cell>
          <cell r="AX112">
            <v>5150.4115791720014</v>
          </cell>
          <cell r="AY112">
            <v>5150.4115791720014</v>
          </cell>
        </row>
        <row r="113">
          <cell r="A113" t="str">
            <v>EVOGENE</v>
          </cell>
          <cell r="B113"/>
          <cell r="C113" t="str">
            <v>SOW</v>
          </cell>
          <cell r="D113" t="str">
            <v>Platform</v>
          </cell>
          <cell r="E113" t="str">
            <v>IMS</v>
          </cell>
          <cell r="F113">
            <v>302728159</v>
          </cell>
          <cell r="G113" t="str">
            <v>Rave Viner</v>
          </cell>
          <cell r="H113">
            <v>1</v>
          </cell>
          <cell r="I113">
            <v>20000</v>
          </cell>
          <cell r="J113">
            <v>0</v>
          </cell>
          <cell r="K113">
            <v>12500</v>
          </cell>
          <cell r="L113">
            <v>813</v>
          </cell>
          <cell r="M113">
            <v>263.16000000000003</v>
          </cell>
          <cell r="N113">
            <v>189</v>
          </cell>
          <cell r="O113">
            <v>236.74242424242422</v>
          </cell>
          <cell r="P113">
            <v>0</v>
          </cell>
          <cell r="Q113">
            <v>812.5</v>
          </cell>
          <cell r="R113">
            <v>820.18368181818187</v>
          </cell>
          <cell r="S113">
            <v>1041.6666666666665</v>
          </cell>
          <cell r="T113">
            <v>937.5</v>
          </cell>
          <cell r="U113">
            <v>71.25</v>
          </cell>
          <cell r="V113">
            <v>598.95833333333326</v>
          </cell>
          <cell r="W113">
            <v>0</v>
          </cell>
          <cell r="X113">
            <v>0</v>
          </cell>
          <cell r="Y113">
            <v>18283.961106060604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N113">
            <v>5150.4115791720014</v>
          </cell>
          <cell r="AO113">
            <v>5150.4115791720014</v>
          </cell>
          <cell r="AP113">
            <v>5150.4115791720014</v>
          </cell>
          <cell r="AQ113">
            <v>5150.4115791720014</v>
          </cell>
          <cell r="AR113">
            <v>5150.4115791720014</v>
          </cell>
          <cell r="AS113">
            <v>5150.4115791720014</v>
          </cell>
          <cell r="AT113">
            <v>5150.4115791720014</v>
          </cell>
          <cell r="AU113">
            <v>5150.4115791720014</v>
          </cell>
          <cell r="AV113">
            <v>5150.4115791720014</v>
          </cell>
          <cell r="AW113">
            <v>5150.4115791720014</v>
          </cell>
          <cell r="AX113">
            <v>5150.4115791720014</v>
          </cell>
          <cell r="AY113">
            <v>5150.4115791720014</v>
          </cell>
        </row>
        <row r="114">
          <cell r="A114"/>
          <cell r="B114"/>
          <cell r="D114"/>
          <cell r="I114"/>
          <cell r="J114"/>
          <cell r="K114"/>
          <cell r="L114"/>
          <cell r="M114"/>
          <cell r="N114"/>
          <cell r="O114"/>
          <cell r="P114"/>
          <cell r="Q114">
            <v>0</v>
          </cell>
          <cell r="R114"/>
          <cell r="S114">
            <v>0</v>
          </cell>
          <cell r="T114">
            <v>0</v>
          </cell>
          <cell r="U114">
            <v>0</v>
          </cell>
          <cell r="V114"/>
          <cell r="W114"/>
          <cell r="X114"/>
          <cell r="Y114"/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</row>
        <row r="115">
          <cell r="A115" t="str">
            <v>EVOGENE</v>
          </cell>
          <cell r="B115"/>
          <cell r="C115" t="str">
            <v>SOW</v>
          </cell>
          <cell r="D115" t="str">
            <v>Platform</v>
          </cell>
          <cell r="E115" t="str">
            <v>DevOps</v>
          </cell>
          <cell r="F115">
            <v>33116989</v>
          </cell>
          <cell r="G115" t="str">
            <v>Lior  Meiri - TBR</v>
          </cell>
          <cell r="H115">
            <v>1</v>
          </cell>
          <cell r="I115">
            <v>20000</v>
          </cell>
          <cell r="J115">
            <v>0</v>
          </cell>
          <cell r="K115">
            <v>20000</v>
          </cell>
          <cell r="L115">
            <v>813</v>
          </cell>
          <cell r="M115">
            <v>877.2</v>
          </cell>
          <cell r="N115">
            <v>157.5</v>
          </cell>
          <cell r="O115">
            <v>378.78787878787881</v>
          </cell>
          <cell r="P115">
            <v>0</v>
          </cell>
          <cell r="Q115">
            <v>1300</v>
          </cell>
          <cell r="R115">
            <v>1437.027590909091</v>
          </cell>
          <cell r="S115">
            <v>1666.6666666666665</v>
          </cell>
          <cell r="T115">
            <v>1500</v>
          </cell>
          <cell r="U115">
            <v>114</v>
          </cell>
          <cell r="V115">
            <v>958.33333333333337</v>
          </cell>
          <cell r="W115">
            <v>0</v>
          </cell>
          <cell r="X115">
            <v>0</v>
          </cell>
          <cell r="Y115">
            <v>29202.515469696973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  <cell r="AN115">
            <v>8226.060695689288</v>
          </cell>
          <cell r="AO115">
            <v>8226.060695689288</v>
          </cell>
          <cell r="AP115">
            <v>8226.060695689288</v>
          </cell>
          <cell r="AQ115">
            <v>8226.060695689288</v>
          </cell>
          <cell r="AR115">
            <v>8226.060695689288</v>
          </cell>
          <cell r="AS115">
            <v>8226.060695689288</v>
          </cell>
          <cell r="AT115">
            <v>8226.060695689288</v>
          </cell>
          <cell r="AU115">
            <v>8226.060695689288</v>
          </cell>
          <cell r="AV115">
            <v>8226.060695689288</v>
          </cell>
          <cell r="AW115">
            <v>8226.060695689288</v>
          </cell>
          <cell r="AX115">
            <v>8226.060695689288</v>
          </cell>
          <cell r="AY115">
            <v>8226.060695689288</v>
          </cell>
        </row>
        <row r="116">
          <cell r="A116" t="str">
            <v>EVOGENE</v>
          </cell>
          <cell r="B116"/>
          <cell r="C116" t="str">
            <v>SOW</v>
          </cell>
          <cell r="D116" t="str">
            <v>Platform</v>
          </cell>
          <cell r="E116" t="str">
            <v>DevOps</v>
          </cell>
          <cell r="F116">
            <v>33116989</v>
          </cell>
          <cell r="G116" t="str">
            <v>Team Leader - TBR</v>
          </cell>
          <cell r="H116">
            <v>1</v>
          </cell>
          <cell r="I116">
            <v>30000</v>
          </cell>
          <cell r="J116">
            <v>0</v>
          </cell>
          <cell r="K116">
            <v>30000</v>
          </cell>
          <cell r="L116">
            <v>813</v>
          </cell>
          <cell r="M116">
            <v>877.2</v>
          </cell>
          <cell r="N116">
            <v>157.5</v>
          </cell>
          <cell r="O116">
            <v>568.18181818181824</v>
          </cell>
          <cell r="P116">
            <v>0</v>
          </cell>
          <cell r="Q116">
            <v>1950</v>
          </cell>
          <cell r="R116">
            <v>2201.2321363636365</v>
          </cell>
          <cell r="S116">
            <v>2500</v>
          </cell>
          <cell r="T116">
            <v>2250</v>
          </cell>
          <cell r="U116">
            <v>171</v>
          </cell>
          <cell r="V116">
            <v>1437.5</v>
          </cell>
          <cell r="W116">
            <v>0</v>
          </cell>
          <cell r="X116">
            <v>0</v>
          </cell>
          <cell r="Y116">
            <v>42925.613954545457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N116">
            <v>12091.72224071703</v>
          </cell>
          <cell r="AO116">
            <v>12091.72224071703</v>
          </cell>
          <cell r="AP116">
            <v>12091.72224071703</v>
          </cell>
          <cell r="AQ116">
            <v>12091.72224071703</v>
          </cell>
          <cell r="AR116">
            <v>12091.72224071703</v>
          </cell>
          <cell r="AS116">
            <v>12091.72224071703</v>
          </cell>
          <cell r="AT116">
            <v>12091.72224071703</v>
          </cell>
          <cell r="AU116">
            <v>12091.72224071703</v>
          </cell>
          <cell r="AV116">
            <v>12091.72224071703</v>
          </cell>
          <cell r="AW116">
            <v>12091.72224071703</v>
          </cell>
          <cell r="AX116">
            <v>12091.72224071703</v>
          </cell>
          <cell r="AY116">
            <v>12091.72224071703</v>
          </cell>
        </row>
        <row r="117">
          <cell r="A117" t="str">
            <v>EVOGENE</v>
          </cell>
          <cell r="B117"/>
          <cell r="C117" t="str">
            <v>SOW</v>
          </cell>
          <cell r="D117" t="str">
            <v>Platform</v>
          </cell>
          <cell r="E117" t="str">
            <v>DevOps</v>
          </cell>
          <cell r="G117" t="str">
            <v>Shanny Abadi</v>
          </cell>
          <cell r="H117">
            <v>1</v>
          </cell>
          <cell r="I117">
            <v>23000</v>
          </cell>
          <cell r="J117"/>
          <cell r="K117">
            <v>23000</v>
          </cell>
          <cell r="L117">
            <v>813</v>
          </cell>
          <cell r="M117">
            <v>877.2</v>
          </cell>
          <cell r="N117">
            <v>157.5</v>
          </cell>
          <cell r="O117">
            <v>435.60606060606068</v>
          </cell>
          <cell r="P117"/>
          <cell r="Q117">
            <v>1495</v>
          </cell>
          <cell r="R117">
            <v>1666.2889545454545</v>
          </cell>
          <cell r="S117">
            <v>1916.6666666666665</v>
          </cell>
          <cell r="T117">
            <v>1725</v>
          </cell>
          <cell r="U117">
            <v>131.1</v>
          </cell>
          <cell r="V117">
            <v>1102.0833333333333</v>
          </cell>
          <cell r="W117"/>
          <cell r="X117"/>
          <cell r="Y117">
            <v>33319.445015151512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N117">
            <v>9385.7591591976088</v>
          </cell>
          <cell r="AO117">
            <v>9385.7591591976088</v>
          </cell>
          <cell r="AP117">
            <v>9385.7591591976088</v>
          </cell>
          <cell r="AQ117">
            <v>9385.7591591976088</v>
          </cell>
          <cell r="AR117">
            <v>9385.7591591976088</v>
          </cell>
          <cell r="AS117">
            <v>9385.7591591976088</v>
          </cell>
          <cell r="AT117">
            <v>9385.7591591976088</v>
          </cell>
          <cell r="AU117">
            <v>9385.7591591976088</v>
          </cell>
          <cell r="AV117">
            <v>9385.7591591976088</v>
          </cell>
          <cell r="AW117">
            <v>9385.7591591976088</v>
          </cell>
          <cell r="AX117">
            <v>9385.7591591976088</v>
          </cell>
          <cell r="AY117">
            <v>9385.7591591976088</v>
          </cell>
        </row>
        <row r="118">
          <cell r="A118"/>
          <cell r="B118"/>
          <cell r="D118"/>
          <cell r="I118"/>
          <cell r="J118"/>
          <cell r="K118"/>
          <cell r="L118"/>
          <cell r="M118"/>
          <cell r="N118"/>
          <cell r="O118"/>
          <cell r="P118"/>
          <cell r="Q118">
            <v>0</v>
          </cell>
          <cell r="R118"/>
          <cell r="S118">
            <v>0</v>
          </cell>
          <cell r="T118">
            <v>0</v>
          </cell>
          <cell r="U118">
            <v>0</v>
          </cell>
          <cell r="V118"/>
          <cell r="W118"/>
          <cell r="X118"/>
          <cell r="Y118"/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</row>
        <row r="119">
          <cell r="A119" t="str">
            <v>EVOGENE</v>
          </cell>
          <cell r="B119"/>
          <cell r="C119" t="str">
            <v>SOW</v>
          </cell>
          <cell r="D119" t="str">
            <v>Platform</v>
          </cell>
          <cell r="E119" t="str">
            <v>Plant Growth</v>
          </cell>
          <cell r="F119">
            <v>23899123</v>
          </cell>
          <cell r="G119" t="str">
            <v>Alon Bilu</v>
          </cell>
          <cell r="H119">
            <v>1</v>
          </cell>
          <cell r="I119">
            <v>17600</v>
          </cell>
          <cell r="J119">
            <v>0</v>
          </cell>
          <cell r="K119">
            <v>17600</v>
          </cell>
          <cell r="L119">
            <v>813</v>
          </cell>
          <cell r="M119">
            <v>0</v>
          </cell>
          <cell r="N119">
            <v>220.5</v>
          </cell>
          <cell r="O119">
            <v>333.33333333333331</v>
          </cell>
          <cell r="P119">
            <v>0</v>
          </cell>
          <cell r="Q119">
            <v>1144</v>
          </cell>
          <cell r="R119">
            <v>1192.5535</v>
          </cell>
          <cell r="S119">
            <v>1466.6666666666665</v>
          </cell>
          <cell r="T119">
            <v>1320</v>
          </cell>
          <cell r="U119">
            <v>100.32000000000001</v>
          </cell>
          <cell r="V119">
            <v>843.33333333333337</v>
          </cell>
          <cell r="W119">
            <v>2100.8182500000003</v>
          </cell>
          <cell r="X119">
            <v>1000</v>
          </cell>
          <cell r="Y119">
            <v>28134.52508333333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</row>
        <row r="120">
          <cell r="A120" t="str">
            <v>EVOGENE</v>
          </cell>
          <cell r="B120"/>
          <cell r="C120" t="str">
            <v>SOW</v>
          </cell>
          <cell r="D120" t="str">
            <v>Platform</v>
          </cell>
          <cell r="E120" t="str">
            <v>Plant Growth</v>
          </cell>
          <cell r="F120">
            <v>25183583</v>
          </cell>
          <cell r="G120" t="str">
            <v>Tomer Lando</v>
          </cell>
          <cell r="H120">
            <v>1</v>
          </cell>
          <cell r="I120">
            <v>9900</v>
          </cell>
          <cell r="J120">
            <v>0</v>
          </cell>
          <cell r="K120">
            <v>9900</v>
          </cell>
          <cell r="L120">
            <v>813</v>
          </cell>
          <cell r="M120">
            <v>0</v>
          </cell>
          <cell r="N120">
            <v>220.5</v>
          </cell>
          <cell r="O120">
            <v>187.5</v>
          </cell>
          <cell r="P120">
            <v>120</v>
          </cell>
          <cell r="Q120">
            <v>643.5</v>
          </cell>
          <cell r="R120">
            <v>613.11599999999999</v>
          </cell>
          <cell r="S120">
            <v>825</v>
          </cell>
          <cell r="T120">
            <v>742.5</v>
          </cell>
          <cell r="U120">
            <v>56.43</v>
          </cell>
          <cell r="V120">
            <v>474.375</v>
          </cell>
          <cell r="W120">
            <v>2787.357</v>
          </cell>
          <cell r="X120">
            <v>1600</v>
          </cell>
          <cell r="Y120">
            <v>18983.277999999998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</row>
        <row r="121">
          <cell r="A121" t="str">
            <v>EVOGENE</v>
          </cell>
          <cell r="B121"/>
          <cell r="C121" t="str">
            <v>SOW</v>
          </cell>
          <cell r="D121" t="str">
            <v>Platform</v>
          </cell>
          <cell r="E121" t="str">
            <v>Plant Growth</v>
          </cell>
          <cell r="F121">
            <v>33609751</v>
          </cell>
          <cell r="G121" t="str">
            <v>Oz Leser</v>
          </cell>
          <cell r="H121">
            <v>1</v>
          </cell>
          <cell r="I121">
            <v>8800</v>
          </cell>
          <cell r="J121">
            <v>0</v>
          </cell>
          <cell r="K121">
            <v>8800</v>
          </cell>
          <cell r="L121">
            <v>813</v>
          </cell>
          <cell r="M121">
            <v>647.04999999999995</v>
          </cell>
          <cell r="N121">
            <v>220.5</v>
          </cell>
          <cell r="O121">
            <v>166.66666666666666</v>
          </cell>
          <cell r="P121">
            <v>0</v>
          </cell>
          <cell r="Q121">
            <v>572</v>
          </cell>
          <cell r="R121">
            <v>568.58224999999993</v>
          </cell>
          <cell r="S121">
            <v>733.33333333333326</v>
          </cell>
          <cell r="T121">
            <v>660</v>
          </cell>
          <cell r="U121">
            <v>50.160000000000004</v>
          </cell>
          <cell r="V121">
            <v>421.66666666666669</v>
          </cell>
          <cell r="W121">
            <v>0</v>
          </cell>
          <cell r="X121">
            <v>0</v>
          </cell>
          <cell r="Y121">
            <v>13652.958916666665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N121">
            <v>3845.9039201877931</v>
          </cell>
          <cell r="AO121">
            <v>3845.9039201877931</v>
          </cell>
          <cell r="AP121">
            <v>3845.9039201877931</v>
          </cell>
          <cell r="AQ121">
            <v>3845.9039201877931</v>
          </cell>
          <cell r="AR121">
            <v>3845.9039201877931</v>
          </cell>
          <cell r="AS121">
            <v>3845.9039201877931</v>
          </cell>
          <cell r="AT121">
            <v>3845.9039201877931</v>
          </cell>
          <cell r="AU121">
            <v>3845.9039201877931</v>
          </cell>
          <cell r="AV121">
            <v>3845.9039201877931</v>
          </cell>
          <cell r="AW121">
            <v>3845.9039201877931</v>
          </cell>
          <cell r="AX121">
            <v>3845.9039201877931</v>
          </cell>
          <cell r="AY121">
            <v>3845.9039201877931</v>
          </cell>
        </row>
        <row r="122">
          <cell r="A122" t="str">
            <v>EVOGENE</v>
          </cell>
          <cell r="B122"/>
          <cell r="C122" t="str">
            <v>SOW</v>
          </cell>
          <cell r="D122" t="str">
            <v>Platform</v>
          </cell>
          <cell r="E122" t="str">
            <v>Plant Growth</v>
          </cell>
          <cell r="F122">
            <v>34329235</v>
          </cell>
          <cell r="G122" t="str">
            <v>Ilan Liwski</v>
          </cell>
          <cell r="H122">
            <v>1</v>
          </cell>
          <cell r="I122">
            <v>15500</v>
          </cell>
          <cell r="J122">
            <v>0</v>
          </cell>
          <cell r="K122">
            <v>15500</v>
          </cell>
          <cell r="L122">
            <v>813</v>
          </cell>
          <cell r="M122">
            <v>877.19</v>
          </cell>
          <cell r="N122">
            <v>189</v>
          </cell>
          <cell r="O122">
            <v>293.56060606060606</v>
          </cell>
          <cell r="P122">
            <v>0</v>
          </cell>
          <cell r="Q122">
            <v>1007.5</v>
          </cell>
          <cell r="R122">
            <v>1095.4972954545456</v>
          </cell>
          <cell r="S122">
            <v>1291.6666666666665</v>
          </cell>
          <cell r="T122">
            <v>1162.5</v>
          </cell>
          <cell r="U122">
            <v>88.350000000000009</v>
          </cell>
          <cell r="V122">
            <v>742.70833333333337</v>
          </cell>
          <cell r="W122">
            <v>0</v>
          </cell>
          <cell r="X122">
            <v>0</v>
          </cell>
          <cell r="Y122">
            <v>23060.97290151515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N122">
            <v>6496.0487046521548</v>
          </cell>
          <cell r="AO122">
            <v>6496.0487046521548</v>
          </cell>
          <cell r="AP122">
            <v>6496.0487046521548</v>
          </cell>
          <cell r="AQ122">
            <v>6496.0487046521548</v>
          </cell>
          <cell r="AR122">
            <v>6496.0487046521548</v>
          </cell>
          <cell r="AS122">
            <v>6496.0487046521548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</row>
        <row r="123">
          <cell r="A123" t="str">
            <v>EVOGENE</v>
          </cell>
          <cell r="B123"/>
          <cell r="C123" t="str">
            <v>SOW</v>
          </cell>
          <cell r="D123" t="str">
            <v>Platform</v>
          </cell>
          <cell r="E123" t="str">
            <v>Plant Growth</v>
          </cell>
          <cell r="F123">
            <v>36233377</v>
          </cell>
          <cell r="G123" t="str">
            <v>Idan harary</v>
          </cell>
          <cell r="H123">
            <v>1</v>
          </cell>
          <cell r="I123">
            <v>12800</v>
          </cell>
          <cell r="J123">
            <v>0</v>
          </cell>
          <cell r="K123">
            <v>12800</v>
          </cell>
          <cell r="L123">
            <v>813</v>
          </cell>
          <cell r="M123">
            <v>0</v>
          </cell>
          <cell r="N123">
            <v>220.5</v>
          </cell>
          <cell r="O123">
            <v>242.42424242424246</v>
          </cell>
          <cell r="P123">
            <v>0</v>
          </cell>
          <cell r="Q123">
            <v>832</v>
          </cell>
          <cell r="R123">
            <v>825.73531818181823</v>
          </cell>
          <cell r="S123">
            <v>1066.6666666666665</v>
          </cell>
          <cell r="T123">
            <v>960</v>
          </cell>
          <cell r="U123">
            <v>72.960000000000008</v>
          </cell>
          <cell r="V123">
            <v>613.33333333333326</v>
          </cell>
          <cell r="W123">
            <v>2921.173875</v>
          </cell>
          <cell r="X123">
            <v>2450</v>
          </cell>
          <cell r="Y123">
            <v>23817.793435606058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N123">
            <v>6709.2375874946647</v>
          </cell>
          <cell r="AO123">
            <v>6709.2375874946647</v>
          </cell>
          <cell r="AP123">
            <v>6709.2375874946647</v>
          </cell>
          <cell r="AQ123">
            <v>6709.2375874946647</v>
          </cell>
          <cell r="AR123">
            <v>6709.2375874946647</v>
          </cell>
          <cell r="AS123">
            <v>6709.2375874946647</v>
          </cell>
          <cell r="AT123">
            <v>6709.2375874946647</v>
          </cell>
          <cell r="AU123">
            <v>6709.2375874946647</v>
          </cell>
          <cell r="AV123">
            <v>6709.2375874946647</v>
          </cell>
          <cell r="AW123">
            <v>6709.2375874946647</v>
          </cell>
          <cell r="AX123">
            <v>6709.2375874946647</v>
          </cell>
          <cell r="AY123">
            <v>6709.2375874946647</v>
          </cell>
        </row>
        <row r="124">
          <cell r="A124" t="str">
            <v>EVOGENE</v>
          </cell>
          <cell r="B124"/>
          <cell r="C124" t="str">
            <v>SOW</v>
          </cell>
          <cell r="D124" t="str">
            <v>Platform</v>
          </cell>
          <cell r="E124" t="str">
            <v>Plant Growth</v>
          </cell>
          <cell r="F124">
            <v>38584769</v>
          </cell>
          <cell r="G124" t="str">
            <v>Reuven</v>
          </cell>
          <cell r="H124">
            <v>1</v>
          </cell>
          <cell r="I124">
            <v>12750</v>
          </cell>
          <cell r="J124">
            <v>0</v>
          </cell>
          <cell r="K124">
            <v>12750</v>
          </cell>
          <cell r="L124">
            <v>813</v>
          </cell>
          <cell r="M124">
            <v>505.26</v>
          </cell>
          <cell r="N124">
            <v>220.5</v>
          </cell>
          <cell r="O124">
            <v>241.47727272727272</v>
          </cell>
          <cell r="P124">
            <v>0</v>
          </cell>
          <cell r="Q124">
            <v>828.75</v>
          </cell>
          <cell r="R124">
            <v>859.80879545454536</v>
          </cell>
          <cell r="S124">
            <v>1062.5</v>
          </cell>
          <cell r="T124">
            <v>956.25</v>
          </cell>
          <cell r="U124">
            <v>72.674999999999997</v>
          </cell>
          <cell r="V124">
            <v>610.93749999999989</v>
          </cell>
          <cell r="W124">
            <v>0</v>
          </cell>
          <cell r="X124">
            <v>0</v>
          </cell>
          <cell r="Y124">
            <v>18921.158568181818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N124">
            <v>5329.9038220230477</v>
          </cell>
          <cell r="AO124">
            <v>5329.9038220230477</v>
          </cell>
          <cell r="AP124">
            <v>5329.9038220230477</v>
          </cell>
          <cell r="AQ124">
            <v>5329.9038220230477</v>
          </cell>
          <cell r="AR124">
            <v>5329.9038220230477</v>
          </cell>
          <cell r="AS124">
            <v>5329.9038220230477</v>
          </cell>
          <cell r="AT124">
            <v>5329.9038220230477</v>
          </cell>
          <cell r="AU124">
            <v>5329.9038220230477</v>
          </cell>
          <cell r="AV124">
            <v>5329.9038220230477</v>
          </cell>
          <cell r="AW124">
            <v>5329.9038220230477</v>
          </cell>
          <cell r="AX124">
            <v>5329.9038220230477</v>
          </cell>
          <cell r="AY124">
            <v>5329.9038220230477</v>
          </cell>
        </row>
        <row r="125">
          <cell r="A125" t="str">
            <v>EVOGENE</v>
          </cell>
          <cell r="B125"/>
          <cell r="C125" t="str">
            <v>SOW</v>
          </cell>
          <cell r="D125" t="str">
            <v>Platform</v>
          </cell>
          <cell r="E125" t="str">
            <v>Plant Growth</v>
          </cell>
          <cell r="F125">
            <v>61235321</v>
          </cell>
          <cell r="G125" t="str">
            <v>Adam Rechtman</v>
          </cell>
          <cell r="H125">
            <v>1</v>
          </cell>
          <cell r="I125">
            <v>10000</v>
          </cell>
          <cell r="J125">
            <v>0</v>
          </cell>
          <cell r="K125">
            <v>10000</v>
          </cell>
          <cell r="L125">
            <v>813</v>
          </cell>
          <cell r="M125">
            <v>647.04999999999995</v>
          </cell>
          <cell r="N125">
            <v>220.5</v>
          </cell>
          <cell r="O125">
            <v>189.39393939393941</v>
          </cell>
          <cell r="P125">
            <v>0</v>
          </cell>
          <cell r="Q125">
            <v>650</v>
          </cell>
          <cell r="R125">
            <v>660.28679545454543</v>
          </cell>
          <cell r="S125">
            <v>833.33333333333326</v>
          </cell>
          <cell r="T125">
            <v>750</v>
          </cell>
          <cell r="U125">
            <v>57</v>
          </cell>
          <cell r="V125">
            <v>479.16666666666669</v>
          </cell>
          <cell r="W125">
            <v>0</v>
          </cell>
          <cell r="X125">
            <v>0</v>
          </cell>
          <cell r="Y125">
            <v>15299.730734848485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N125">
            <v>4309.7833055911224</v>
          </cell>
          <cell r="AO125">
            <v>4309.7833055911224</v>
          </cell>
          <cell r="AP125">
            <v>4309.7833055911224</v>
          </cell>
          <cell r="AQ125">
            <v>4309.7833055911224</v>
          </cell>
          <cell r="AR125">
            <v>4309.7833055911224</v>
          </cell>
          <cell r="AS125">
            <v>4309.7833055911224</v>
          </cell>
          <cell r="AT125">
            <v>4309.7833055911224</v>
          </cell>
          <cell r="AU125">
            <v>4309.7833055911224</v>
          </cell>
          <cell r="AV125">
            <v>4309.7833055911224</v>
          </cell>
          <cell r="AW125">
            <v>4309.7833055911224</v>
          </cell>
          <cell r="AX125">
            <v>4309.7833055911224</v>
          </cell>
          <cell r="AY125">
            <v>4309.7833055911224</v>
          </cell>
        </row>
        <row r="126">
          <cell r="A126" t="str">
            <v>EVOGENE</v>
          </cell>
          <cell r="B126"/>
          <cell r="C126" t="str">
            <v>SOW</v>
          </cell>
          <cell r="D126" t="str">
            <v>Platform</v>
          </cell>
          <cell r="E126" t="str">
            <v>Plant Growth</v>
          </cell>
          <cell r="F126">
            <v>66022880</v>
          </cell>
          <cell r="G126" t="str">
            <v>Binyamin Yoshpe</v>
          </cell>
          <cell r="H126">
            <v>1</v>
          </cell>
          <cell r="I126">
            <v>7250</v>
          </cell>
          <cell r="J126">
            <v>0</v>
          </cell>
          <cell r="K126">
            <v>7250</v>
          </cell>
          <cell r="L126">
            <v>813</v>
          </cell>
          <cell r="M126">
            <v>647.04999999999995</v>
          </cell>
          <cell r="N126">
            <v>189</v>
          </cell>
          <cell r="O126">
            <v>137.31060606060606</v>
          </cell>
          <cell r="P126">
            <v>0</v>
          </cell>
          <cell r="Q126">
            <v>471.25</v>
          </cell>
          <cell r="R126">
            <v>447.76804545454542</v>
          </cell>
          <cell r="S126">
            <v>604.16666666666663</v>
          </cell>
          <cell r="T126">
            <v>543.75</v>
          </cell>
          <cell r="U126">
            <v>41.325000000000003</v>
          </cell>
          <cell r="V126">
            <v>347.39583333333331</v>
          </cell>
          <cell r="W126">
            <v>0</v>
          </cell>
          <cell r="X126">
            <v>0</v>
          </cell>
          <cell r="Y126">
            <v>11492.016151515152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  <cell r="AN126">
            <v>3237.1876483141277</v>
          </cell>
          <cell r="AO126">
            <v>3237.1876483141277</v>
          </cell>
          <cell r="AP126">
            <v>3237.1876483141277</v>
          </cell>
          <cell r="AQ126">
            <v>3237.1876483141277</v>
          </cell>
          <cell r="AR126">
            <v>3237.1876483141277</v>
          </cell>
          <cell r="AS126">
            <v>3237.1876483141277</v>
          </cell>
          <cell r="AT126">
            <v>3237.1876483141277</v>
          </cell>
          <cell r="AU126">
            <v>3237.1876483141277</v>
          </cell>
          <cell r="AV126">
            <v>3237.1876483141277</v>
          </cell>
          <cell r="AW126">
            <v>3237.1876483141277</v>
          </cell>
          <cell r="AX126">
            <v>3237.1876483141277</v>
          </cell>
          <cell r="AY126">
            <v>3237.1876483141277</v>
          </cell>
        </row>
        <row r="127">
          <cell r="A127" t="str">
            <v>EVOGENE</v>
          </cell>
          <cell r="B127"/>
          <cell r="C127" t="str">
            <v>SOW</v>
          </cell>
          <cell r="D127" t="str">
            <v>Platform</v>
          </cell>
          <cell r="E127" t="str">
            <v>Plant Growth</v>
          </cell>
          <cell r="F127">
            <v>307062778</v>
          </cell>
          <cell r="G127" t="str">
            <v>Ludmila Larkin</v>
          </cell>
          <cell r="H127">
            <v>1</v>
          </cell>
          <cell r="I127">
            <v>9800</v>
          </cell>
          <cell r="J127">
            <v>0</v>
          </cell>
          <cell r="K127">
            <v>9800</v>
          </cell>
          <cell r="L127">
            <v>813</v>
          </cell>
          <cell r="M127">
            <v>735.3</v>
          </cell>
          <cell r="N127">
            <v>220.5</v>
          </cell>
          <cell r="O127">
            <v>185.60606060606059</v>
          </cell>
          <cell r="P127">
            <v>0</v>
          </cell>
          <cell r="Q127">
            <v>637</v>
          </cell>
          <cell r="R127">
            <v>651.62145454545453</v>
          </cell>
          <cell r="S127">
            <v>816.66666666666663</v>
          </cell>
          <cell r="T127">
            <v>735</v>
          </cell>
          <cell r="U127">
            <v>55.86</v>
          </cell>
          <cell r="V127">
            <v>469.58333333333331</v>
          </cell>
          <cell r="W127">
            <v>0</v>
          </cell>
          <cell r="X127">
            <v>0</v>
          </cell>
          <cell r="Y127">
            <v>15120.137515151515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</row>
        <row r="128">
          <cell r="A128" t="str">
            <v>EVOGENE</v>
          </cell>
          <cell r="B128"/>
          <cell r="C128" t="str">
            <v>SOW</v>
          </cell>
          <cell r="D128" t="str">
            <v>Platform</v>
          </cell>
          <cell r="E128" t="str">
            <v>Plant Growth</v>
          </cell>
          <cell r="F128">
            <v>307062802</v>
          </cell>
          <cell r="G128" t="str">
            <v>Maria Larkin</v>
          </cell>
          <cell r="H128">
            <v>1</v>
          </cell>
          <cell r="I128">
            <v>6500</v>
          </cell>
          <cell r="J128">
            <v>0</v>
          </cell>
          <cell r="K128">
            <v>6500</v>
          </cell>
          <cell r="L128">
            <v>813</v>
          </cell>
          <cell r="M128">
            <v>568.17999999999995</v>
          </cell>
          <cell r="N128">
            <v>189</v>
          </cell>
          <cell r="O128">
            <v>123.10606060606061</v>
          </cell>
          <cell r="P128">
            <v>0</v>
          </cell>
          <cell r="Q128">
            <v>422.5</v>
          </cell>
          <cell r="R128">
            <v>384.53745454545458</v>
          </cell>
          <cell r="S128">
            <v>541.66666666666663</v>
          </cell>
          <cell r="T128">
            <v>487.5</v>
          </cell>
          <cell r="U128">
            <v>37.050000000000004</v>
          </cell>
          <cell r="V128">
            <v>311.45833333333331</v>
          </cell>
          <cell r="W128">
            <v>0</v>
          </cell>
          <cell r="X128">
            <v>0</v>
          </cell>
          <cell r="Y128">
            <v>10377.998515151514</v>
          </cell>
          <cell r="AA128">
            <v>1</v>
          </cell>
          <cell r="AB128">
            <v>1</v>
          </cell>
          <cell r="AC128">
            <v>0.25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1</v>
          </cell>
          <cell r="AL128">
            <v>1</v>
          </cell>
          <cell r="AN128">
            <v>2923.379863422962</v>
          </cell>
          <cell r="AO128">
            <v>2923.379863422962</v>
          </cell>
          <cell r="AP128">
            <v>730.8449658557405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2923.379863422962</v>
          </cell>
          <cell r="AY128">
            <v>2923.379863422962</v>
          </cell>
        </row>
        <row r="129">
          <cell r="A129" t="str">
            <v>EVOGENE</v>
          </cell>
          <cell r="B129"/>
          <cell r="C129" t="str">
            <v>SOW</v>
          </cell>
          <cell r="D129" t="str">
            <v>Platform</v>
          </cell>
          <cell r="E129" t="str">
            <v>Plant Growth</v>
          </cell>
          <cell r="F129">
            <v>309320430</v>
          </cell>
          <cell r="G129" t="str">
            <v>Ester Reidler</v>
          </cell>
          <cell r="H129">
            <v>1</v>
          </cell>
          <cell r="I129">
            <v>8000</v>
          </cell>
          <cell r="J129">
            <v>0</v>
          </cell>
          <cell r="K129">
            <v>8000</v>
          </cell>
          <cell r="L129">
            <v>813</v>
          </cell>
          <cell r="M129">
            <v>568.17999999999995</v>
          </cell>
          <cell r="N129">
            <v>220.5</v>
          </cell>
          <cell r="O129">
            <v>151.5151515151515</v>
          </cell>
          <cell r="P129">
            <v>0</v>
          </cell>
          <cell r="Q129">
            <v>520</v>
          </cell>
          <cell r="R129">
            <v>501.5306363636364</v>
          </cell>
          <cell r="S129">
            <v>666.66666666666663</v>
          </cell>
          <cell r="T129">
            <v>600</v>
          </cell>
          <cell r="U129">
            <v>45.6</v>
          </cell>
          <cell r="V129">
            <v>383.33333333333331</v>
          </cell>
          <cell r="W129">
            <v>0</v>
          </cell>
          <cell r="X129">
            <v>0</v>
          </cell>
          <cell r="Y129">
            <v>12470.32578787879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N129">
            <v>3512.7678275714902</v>
          </cell>
          <cell r="AO129">
            <v>3512.7678275714902</v>
          </cell>
          <cell r="AP129">
            <v>3512.7678275714902</v>
          </cell>
          <cell r="AQ129">
            <v>3512.7678275714902</v>
          </cell>
          <cell r="AR129">
            <v>3512.7678275714902</v>
          </cell>
          <cell r="AS129">
            <v>3512.7678275714902</v>
          </cell>
          <cell r="AT129">
            <v>3512.7678275714902</v>
          </cell>
          <cell r="AU129">
            <v>3512.7678275714902</v>
          </cell>
          <cell r="AV129">
            <v>3512.7678275714902</v>
          </cell>
          <cell r="AW129">
            <v>3512.7678275714902</v>
          </cell>
          <cell r="AX129">
            <v>3512.7678275714902</v>
          </cell>
          <cell r="AY129">
            <v>3512.7678275714902</v>
          </cell>
        </row>
        <row r="130">
          <cell r="A130" t="str">
            <v>EVOGENE</v>
          </cell>
          <cell r="B130"/>
          <cell r="C130" t="str">
            <v>SOW</v>
          </cell>
          <cell r="D130" t="str">
            <v>Platform</v>
          </cell>
          <cell r="E130" t="str">
            <v>Plant Growth</v>
          </cell>
          <cell r="F130">
            <v>310554886</v>
          </cell>
          <cell r="G130" t="str">
            <v>Dasha Uretzky</v>
          </cell>
          <cell r="H130">
            <v>1</v>
          </cell>
          <cell r="I130">
            <v>10250</v>
          </cell>
          <cell r="J130">
            <v>0</v>
          </cell>
          <cell r="K130">
            <v>10250</v>
          </cell>
          <cell r="L130">
            <v>813</v>
          </cell>
          <cell r="M130">
            <v>735.29</v>
          </cell>
          <cell r="N130">
            <v>220.5</v>
          </cell>
          <cell r="O130">
            <v>194.12878787878788</v>
          </cell>
          <cell r="P130">
            <v>0</v>
          </cell>
          <cell r="Q130">
            <v>666.25</v>
          </cell>
          <cell r="R130">
            <v>686.0099090909091</v>
          </cell>
          <cell r="S130">
            <v>854.16666666666663</v>
          </cell>
          <cell r="T130">
            <v>768.75</v>
          </cell>
          <cell r="U130">
            <v>58.425000000000004</v>
          </cell>
          <cell r="V130">
            <v>491.14583333333326</v>
          </cell>
          <cell r="W130">
            <v>0</v>
          </cell>
          <cell r="X130">
            <v>0</v>
          </cell>
          <cell r="Y130">
            <v>15737.666196969698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  <cell r="AN130">
            <v>4433.1454075970978</v>
          </cell>
          <cell r="AO130">
            <v>4433.1454075970978</v>
          </cell>
          <cell r="AP130">
            <v>4433.1454075970978</v>
          </cell>
          <cell r="AQ130">
            <v>4433.1454075970978</v>
          </cell>
          <cell r="AR130">
            <v>4433.1454075970978</v>
          </cell>
          <cell r="AS130">
            <v>4433.1454075970978</v>
          </cell>
          <cell r="AT130">
            <v>4433.1454075970978</v>
          </cell>
          <cell r="AU130">
            <v>4433.1454075970978</v>
          </cell>
          <cell r="AV130">
            <v>4433.1454075970978</v>
          </cell>
          <cell r="AW130">
            <v>4433.1454075970978</v>
          </cell>
          <cell r="AX130">
            <v>4433.1454075970978</v>
          </cell>
          <cell r="AY130">
            <v>4433.1454075970978</v>
          </cell>
        </row>
        <row r="131">
          <cell r="A131" t="str">
            <v>EVOGENE</v>
          </cell>
          <cell r="B131"/>
          <cell r="C131" t="str">
            <v>SOW</v>
          </cell>
          <cell r="D131" t="str">
            <v>Platform</v>
          </cell>
          <cell r="E131" t="str">
            <v>Plant Growth</v>
          </cell>
          <cell r="F131">
            <v>336385281</v>
          </cell>
          <cell r="G131" t="str">
            <v>Evgenia Larkin</v>
          </cell>
          <cell r="H131">
            <v>1</v>
          </cell>
          <cell r="I131">
            <v>6500</v>
          </cell>
          <cell r="J131">
            <v>0</v>
          </cell>
          <cell r="K131">
            <v>6500</v>
          </cell>
          <cell r="L131">
            <v>813</v>
          </cell>
          <cell r="M131">
            <v>568.17999999999995</v>
          </cell>
          <cell r="N131">
            <v>221</v>
          </cell>
          <cell r="O131">
            <v>123.10606060606061</v>
          </cell>
          <cell r="P131">
            <v>0</v>
          </cell>
          <cell r="Q131">
            <v>422.5</v>
          </cell>
          <cell r="R131">
            <v>386.93745454545456</v>
          </cell>
          <cell r="S131">
            <v>541.66666666666663</v>
          </cell>
          <cell r="T131">
            <v>487.5</v>
          </cell>
          <cell r="U131">
            <v>37.050000000000004</v>
          </cell>
          <cell r="V131">
            <v>311.45833333333331</v>
          </cell>
          <cell r="W131">
            <v>0</v>
          </cell>
          <cell r="X131">
            <v>0</v>
          </cell>
          <cell r="Y131">
            <v>10412.398515151513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</row>
        <row r="132">
          <cell r="A132"/>
          <cell r="B132"/>
          <cell r="D132"/>
          <cell r="I132"/>
          <cell r="J132"/>
          <cell r="K132"/>
          <cell r="L132"/>
          <cell r="M132"/>
          <cell r="N132"/>
          <cell r="O132"/>
          <cell r="P132"/>
          <cell r="Q132">
            <v>0</v>
          </cell>
          <cell r="R132"/>
          <cell r="S132">
            <v>0</v>
          </cell>
          <cell r="T132">
            <v>0</v>
          </cell>
          <cell r="U132">
            <v>0</v>
          </cell>
          <cell r="V132"/>
          <cell r="W132"/>
          <cell r="X132"/>
          <cell r="Y132"/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</row>
        <row r="133">
          <cell r="A133" t="str">
            <v>EVOGENE</v>
          </cell>
          <cell r="B133"/>
          <cell r="C133" t="str">
            <v>SOW</v>
          </cell>
          <cell r="D133" t="str">
            <v>Platform</v>
          </cell>
          <cell r="E133" t="str">
            <v>Platform Directors</v>
          </cell>
          <cell r="F133">
            <v>15713779</v>
          </cell>
          <cell r="G133" t="str">
            <v>Mark Kapel</v>
          </cell>
          <cell r="H133">
            <v>1</v>
          </cell>
          <cell r="I133">
            <v>35000</v>
          </cell>
          <cell r="J133">
            <v>0</v>
          </cell>
          <cell r="K133">
            <v>35000</v>
          </cell>
          <cell r="L133">
            <v>813</v>
          </cell>
          <cell r="M133">
            <v>486.8</v>
          </cell>
          <cell r="N133">
            <v>252</v>
          </cell>
          <cell r="O133">
            <v>662.87878787878788</v>
          </cell>
          <cell r="P133">
            <v>120</v>
          </cell>
          <cell r="Q133">
            <v>2275</v>
          </cell>
          <cell r="R133">
            <v>2570.1419090909089</v>
          </cell>
          <cell r="S133">
            <v>2916.6666666666665</v>
          </cell>
          <cell r="T133">
            <v>2625</v>
          </cell>
          <cell r="U133">
            <v>199.5</v>
          </cell>
          <cell r="V133">
            <v>1677.0833333333333</v>
          </cell>
          <cell r="W133">
            <v>0</v>
          </cell>
          <cell r="X133">
            <v>0</v>
          </cell>
          <cell r="Y133">
            <v>49598.070696969698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  <cell r="AN133">
            <v>13971.287520273156</v>
          </cell>
          <cell r="AO133">
            <v>13971.287520273156</v>
          </cell>
          <cell r="AP133">
            <v>13971.287520273156</v>
          </cell>
          <cell r="AQ133">
            <v>13971.287520273156</v>
          </cell>
          <cell r="AR133">
            <v>13971.287520273156</v>
          </cell>
          <cell r="AS133">
            <v>13971.287520273156</v>
          </cell>
          <cell r="AT133">
            <v>13971.287520273156</v>
          </cell>
          <cell r="AU133">
            <v>13971.287520273156</v>
          </cell>
          <cell r="AV133">
            <v>13971.287520273156</v>
          </cell>
          <cell r="AW133">
            <v>13971.287520273156</v>
          </cell>
          <cell r="AX133">
            <v>13971.287520273156</v>
          </cell>
          <cell r="AY133">
            <v>13971.287520273156</v>
          </cell>
        </row>
        <row r="134">
          <cell r="A134" t="str">
            <v>EVOGENE</v>
          </cell>
          <cell r="B134"/>
          <cell r="C134" t="str">
            <v>SOW</v>
          </cell>
          <cell r="D134" t="str">
            <v>Platform</v>
          </cell>
          <cell r="E134" t="str">
            <v>Platform Directors</v>
          </cell>
          <cell r="F134">
            <v>17078585</v>
          </cell>
          <cell r="G134" t="str">
            <v>Alina Sela-Brown</v>
          </cell>
          <cell r="H134">
            <v>1</v>
          </cell>
          <cell r="I134">
            <v>31000</v>
          </cell>
          <cell r="J134">
            <v>-1893</v>
          </cell>
          <cell r="K134">
            <v>29107</v>
          </cell>
          <cell r="L134">
            <v>813</v>
          </cell>
          <cell r="M134">
            <v>0</v>
          </cell>
          <cell r="N134">
            <v>252</v>
          </cell>
          <cell r="O134">
            <v>587.12121212121212</v>
          </cell>
          <cell r="P134">
            <v>0</v>
          </cell>
          <cell r="Q134">
            <v>1891.9550000000002</v>
          </cell>
          <cell r="R134">
            <v>2076.9750909090908</v>
          </cell>
          <cell r="S134">
            <v>2425.583333333333</v>
          </cell>
          <cell r="T134">
            <v>2183.0250000000001</v>
          </cell>
          <cell r="U134">
            <v>165.90989999999999</v>
          </cell>
          <cell r="V134">
            <v>1485.4166666666667</v>
          </cell>
          <cell r="W134">
            <v>2300</v>
          </cell>
          <cell r="X134">
            <v>1000</v>
          </cell>
          <cell r="Y134">
            <v>44287.986203030305</v>
          </cell>
          <cell r="AA134">
            <v>0.875</v>
          </cell>
          <cell r="AB134">
            <v>0.875</v>
          </cell>
          <cell r="AC134">
            <v>0.875</v>
          </cell>
          <cell r="AD134">
            <v>0.875</v>
          </cell>
          <cell r="AE134">
            <v>0.875</v>
          </cell>
          <cell r="AF134">
            <v>0.875</v>
          </cell>
          <cell r="AG134">
            <v>0.875</v>
          </cell>
          <cell r="AH134">
            <v>0.875</v>
          </cell>
          <cell r="AI134">
            <v>0.875</v>
          </cell>
          <cell r="AJ134">
            <v>0.875</v>
          </cell>
          <cell r="AK134">
            <v>0.875</v>
          </cell>
          <cell r="AL134">
            <v>0.875</v>
          </cell>
          <cell r="AN134">
            <v>10916.052937366623</v>
          </cell>
          <cell r="AO134">
            <v>10916.052937366623</v>
          </cell>
          <cell r="AP134">
            <v>10916.052937366623</v>
          </cell>
          <cell r="AQ134">
            <v>10916.052937366623</v>
          </cell>
          <cell r="AR134">
            <v>10916.052937366623</v>
          </cell>
          <cell r="AS134">
            <v>10916.052937366623</v>
          </cell>
          <cell r="AT134">
            <v>10916.052937366623</v>
          </cell>
          <cell r="AU134">
            <v>10916.052937366623</v>
          </cell>
          <cell r="AV134">
            <v>10916.052937366623</v>
          </cell>
          <cell r="AW134">
            <v>10916.052937366623</v>
          </cell>
          <cell r="AX134">
            <v>10916.052937366623</v>
          </cell>
          <cell r="AY134">
            <v>10916.052937366623</v>
          </cell>
        </row>
        <row r="135">
          <cell r="A135" t="str">
            <v>EVOGENE</v>
          </cell>
          <cell r="B135"/>
          <cell r="C135" t="str">
            <v>SOW - Div</v>
          </cell>
          <cell r="D135" t="str">
            <v>Platform</v>
          </cell>
          <cell r="E135" t="str">
            <v>PM-Chem</v>
          </cell>
          <cell r="F135">
            <v>17078585</v>
          </cell>
          <cell r="G135" t="str">
            <v>Alina Sela-Brown</v>
          </cell>
          <cell r="H135">
            <v>1</v>
          </cell>
          <cell r="I135">
            <v>31000</v>
          </cell>
          <cell r="J135">
            <v>-1893</v>
          </cell>
          <cell r="K135">
            <v>29107</v>
          </cell>
          <cell r="L135">
            <v>813</v>
          </cell>
          <cell r="M135">
            <v>0</v>
          </cell>
          <cell r="N135">
            <v>252</v>
          </cell>
          <cell r="O135">
            <v>587.12121212121212</v>
          </cell>
          <cell r="P135">
            <v>0</v>
          </cell>
          <cell r="Q135">
            <v>1891.9550000000002</v>
          </cell>
          <cell r="R135">
            <v>2076.9750909090908</v>
          </cell>
          <cell r="S135">
            <v>2425.583333333333</v>
          </cell>
          <cell r="T135">
            <v>2183.0250000000001</v>
          </cell>
          <cell r="U135">
            <v>165.90989999999999</v>
          </cell>
          <cell r="V135">
            <v>1485.4166666666667</v>
          </cell>
          <cell r="W135">
            <v>2300</v>
          </cell>
          <cell r="X135">
            <v>1000</v>
          </cell>
          <cell r="Y135">
            <v>44287.986203030305</v>
          </cell>
          <cell r="AA135">
            <v>0.125</v>
          </cell>
          <cell r="AB135">
            <v>0.125</v>
          </cell>
          <cell r="AC135">
            <v>0.125</v>
          </cell>
          <cell r="AD135">
            <v>0.125</v>
          </cell>
          <cell r="AE135">
            <v>0.125</v>
          </cell>
          <cell r="AF135">
            <v>0.125</v>
          </cell>
          <cell r="AG135">
            <v>0.125</v>
          </cell>
          <cell r="AH135">
            <v>0.125</v>
          </cell>
          <cell r="AI135">
            <v>0.125</v>
          </cell>
          <cell r="AJ135">
            <v>0.125</v>
          </cell>
          <cell r="AK135">
            <v>0.125</v>
          </cell>
          <cell r="AL135">
            <v>0.125</v>
          </cell>
          <cell r="AN135">
            <v>1559.4361339095178</v>
          </cell>
          <cell r="AO135">
            <v>1559.4361339095178</v>
          </cell>
          <cell r="AP135">
            <v>1559.4361339095178</v>
          </cell>
          <cell r="AQ135">
            <v>1559.4361339095178</v>
          </cell>
          <cell r="AR135">
            <v>1559.4361339095178</v>
          </cell>
          <cell r="AS135">
            <v>1559.4361339095178</v>
          </cell>
          <cell r="AT135">
            <v>1559.4361339095178</v>
          </cell>
          <cell r="AU135">
            <v>1559.4361339095178</v>
          </cell>
          <cell r="AV135">
            <v>1559.4361339095178</v>
          </cell>
          <cell r="AW135">
            <v>1559.4361339095178</v>
          </cell>
          <cell r="AX135">
            <v>1559.4361339095178</v>
          </cell>
          <cell r="AY135">
            <v>1559.4361339095178</v>
          </cell>
        </row>
        <row r="136">
          <cell r="A136" t="str">
            <v>EVOGENE</v>
          </cell>
          <cell r="B136"/>
          <cell r="C136" t="str">
            <v>SOW</v>
          </cell>
          <cell r="D136" t="str">
            <v>Platform</v>
          </cell>
          <cell r="E136" t="str">
            <v>Platform Directors</v>
          </cell>
          <cell r="F136">
            <v>28003184</v>
          </cell>
          <cell r="G136" t="str">
            <v>Rami Rauch</v>
          </cell>
          <cell r="H136">
            <v>1</v>
          </cell>
          <cell r="I136">
            <v>35000</v>
          </cell>
          <cell r="J136">
            <v>-1700</v>
          </cell>
          <cell r="K136">
            <v>33300</v>
          </cell>
          <cell r="L136">
            <v>813</v>
          </cell>
          <cell r="M136">
            <v>0</v>
          </cell>
          <cell r="N136">
            <v>220.5</v>
          </cell>
          <cell r="O136">
            <v>662.87878787878788</v>
          </cell>
          <cell r="P136">
            <v>0</v>
          </cell>
          <cell r="Q136">
            <v>2164.5</v>
          </cell>
          <cell r="R136">
            <v>2394.769409090909</v>
          </cell>
          <cell r="S136">
            <v>2775</v>
          </cell>
          <cell r="T136">
            <v>2497.5</v>
          </cell>
          <cell r="U136">
            <v>189.81</v>
          </cell>
          <cell r="V136">
            <v>1677.0833333333333</v>
          </cell>
          <cell r="W136">
            <v>2000</v>
          </cell>
          <cell r="X136">
            <v>1000</v>
          </cell>
          <cell r="Y136">
            <v>49695.041530303024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N136">
            <v>13998.603247972684</v>
          </cell>
          <cell r="AO136">
            <v>13998.603247972684</v>
          </cell>
          <cell r="AP136">
            <v>13998.603247972684</v>
          </cell>
          <cell r="AQ136">
            <v>13998.603247972684</v>
          </cell>
          <cell r="AR136">
            <v>13998.603247972684</v>
          </cell>
          <cell r="AS136">
            <v>13998.603247972684</v>
          </cell>
          <cell r="AT136">
            <v>13998.603247972684</v>
          </cell>
          <cell r="AU136">
            <v>13998.603247972684</v>
          </cell>
          <cell r="AV136">
            <v>13998.603247972684</v>
          </cell>
          <cell r="AW136">
            <v>13998.603247972684</v>
          </cell>
          <cell r="AX136">
            <v>13998.603247972684</v>
          </cell>
          <cell r="AY136">
            <v>13998.603247972684</v>
          </cell>
        </row>
        <row r="137">
          <cell r="A137"/>
          <cell r="B137"/>
          <cell r="D137"/>
          <cell r="I137"/>
          <cell r="J137"/>
          <cell r="K137"/>
          <cell r="L137"/>
          <cell r="M137"/>
          <cell r="N137"/>
          <cell r="O137"/>
          <cell r="P137"/>
          <cell r="Q137">
            <v>0</v>
          </cell>
          <cell r="R137"/>
          <cell r="S137">
            <v>0</v>
          </cell>
          <cell r="T137">
            <v>0</v>
          </cell>
          <cell r="U137">
            <v>0</v>
          </cell>
          <cell r="V137"/>
          <cell r="W137"/>
          <cell r="X137"/>
          <cell r="Y137"/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</row>
        <row r="138">
          <cell r="A138" t="str">
            <v>EVOGENE</v>
          </cell>
          <cell r="B138"/>
          <cell r="C138" t="str">
            <v>SOW</v>
          </cell>
          <cell r="D138" t="str">
            <v>Platform</v>
          </cell>
          <cell r="E138" t="str">
            <v>PLM</v>
          </cell>
          <cell r="F138">
            <v>66390998</v>
          </cell>
          <cell r="G138" t="str">
            <v>Ziv Halamish</v>
          </cell>
          <cell r="H138">
            <v>1</v>
          </cell>
          <cell r="I138">
            <v>11000</v>
          </cell>
          <cell r="J138">
            <v>0</v>
          </cell>
          <cell r="K138">
            <v>11000</v>
          </cell>
          <cell r="L138">
            <v>813</v>
          </cell>
          <cell r="M138">
            <v>379.42</v>
          </cell>
          <cell r="N138">
            <v>220.5</v>
          </cell>
          <cell r="O138">
            <v>208.33333333333334</v>
          </cell>
          <cell r="P138">
            <v>120</v>
          </cell>
          <cell r="Q138">
            <v>715</v>
          </cell>
          <cell r="R138">
            <v>725.63499999999999</v>
          </cell>
          <cell r="S138">
            <v>916.66666666666663</v>
          </cell>
          <cell r="T138">
            <v>825</v>
          </cell>
          <cell r="U138">
            <v>62.7</v>
          </cell>
          <cell r="V138">
            <v>527.08333333333326</v>
          </cell>
          <cell r="W138">
            <v>0</v>
          </cell>
          <cell r="X138">
            <v>0</v>
          </cell>
          <cell r="Y138">
            <v>16513.338333333333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N138">
            <v>4651.6446009389674</v>
          </cell>
          <cell r="AO138">
            <v>4651.6446009389674</v>
          </cell>
          <cell r="AP138">
            <v>4651.6446009389674</v>
          </cell>
          <cell r="AQ138">
            <v>4651.6446009389674</v>
          </cell>
          <cell r="AR138">
            <v>4651.6446009389674</v>
          </cell>
          <cell r="AS138">
            <v>4651.6446009389674</v>
          </cell>
          <cell r="AT138">
            <v>4651.6446009389674</v>
          </cell>
          <cell r="AU138">
            <v>4651.6446009389674</v>
          </cell>
          <cell r="AV138">
            <v>4651.6446009389674</v>
          </cell>
          <cell r="AW138">
            <v>4651.6446009389674</v>
          </cell>
          <cell r="AX138">
            <v>4651.6446009389674</v>
          </cell>
          <cell r="AY138">
            <v>4651.6446009389674</v>
          </cell>
        </row>
        <row r="139">
          <cell r="A139" t="str">
            <v>EVOGENE</v>
          </cell>
          <cell r="B139"/>
          <cell r="C139" t="str">
            <v>SOW</v>
          </cell>
          <cell r="D139" t="str">
            <v>Platform</v>
          </cell>
          <cell r="E139" t="str">
            <v>PLM</v>
          </cell>
          <cell r="F139">
            <v>313561722</v>
          </cell>
          <cell r="G139" t="str">
            <v>May Krispil</v>
          </cell>
          <cell r="H139">
            <v>1</v>
          </cell>
          <cell r="I139">
            <v>6000</v>
          </cell>
          <cell r="J139">
            <v>0</v>
          </cell>
          <cell r="K139">
            <v>6000</v>
          </cell>
          <cell r="L139">
            <v>813</v>
          </cell>
          <cell r="M139">
            <v>267.36</v>
          </cell>
          <cell r="N139">
            <v>220.5</v>
          </cell>
          <cell r="O139">
            <v>113.63636363636364</v>
          </cell>
          <cell r="P139">
            <v>0</v>
          </cell>
          <cell r="Q139">
            <v>390</v>
          </cell>
          <cell r="R139">
            <v>326.12822727272726</v>
          </cell>
          <cell r="S139">
            <v>500</v>
          </cell>
          <cell r="T139">
            <v>450</v>
          </cell>
          <cell r="U139">
            <v>34.200000000000003</v>
          </cell>
          <cell r="V139">
            <v>287.49999999999994</v>
          </cell>
          <cell r="W139">
            <v>0</v>
          </cell>
          <cell r="X139">
            <v>0</v>
          </cell>
          <cell r="Y139">
            <v>9402.3245909090911</v>
          </cell>
          <cell r="AA139">
            <v>0.5</v>
          </cell>
          <cell r="AB139">
            <v>0.5</v>
          </cell>
          <cell r="AC139">
            <v>0.5</v>
          </cell>
          <cell r="AD139">
            <v>0.5</v>
          </cell>
          <cell r="AE139">
            <v>0.5</v>
          </cell>
          <cell r="AF139">
            <v>0.5</v>
          </cell>
          <cell r="AG139">
            <v>0.5</v>
          </cell>
          <cell r="AH139">
            <v>0.5</v>
          </cell>
          <cell r="AI139">
            <v>0.5</v>
          </cell>
          <cell r="AJ139">
            <v>0.5</v>
          </cell>
          <cell r="AK139">
            <v>0.5</v>
          </cell>
          <cell r="AL139">
            <v>0.5</v>
          </cell>
          <cell r="AN139">
            <v>1324.2710691421255</v>
          </cell>
          <cell r="AO139">
            <v>1324.2710691421255</v>
          </cell>
          <cell r="AP139">
            <v>1324.2710691421255</v>
          </cell>
          <cell r="AQ139">
            <v>1324.2710691421255</v>
          </cell>
          <cell r="AR139">
            <v>1324.2710691421255</v>
          </cell>
          <cell r="AS139">
            <v>1324.2710691421255</v>
          </cell>
          <cell r="AT139">
            <v>1324.2710691421255</v>
          </cell>
          <cell r="AU139">
            <v>1324.2710691421255</v>
          </cell>
          <cell r="AV139">
            <v>1324.2710691421255</v>
          </cell>
          <cell r="AW139">
            <v>1324.2710691421255</v>
          </cell>
          <cell r="AX139">
            <v>1324.2710691421255</v>
          </cell>
          <cell r="AY139">
            <v>1324.2710691421255</v>
          </cell>
        </row>
        <row r="140">
          <cell r="A140" t="str">
            <v>EVOGENE</v>
          </cell>
          <cell r="B140"/>
          <cell r="C140" t="str">
            <v>SOW</v>
          </cell>
          <cell r="D140" t="str">
            <v>Platform</v>
          </cell>
          <cell r="E140" t="str">
            <v>Data Generation</v>
          </cell>
          <cell r="F140">
            <v>313561722</v>
          </cell>
          <cell r="G140" t="str">
            <v>May Krispil</v>
          </cell>
          <cell r="H140">
            <v>1</v>
          </cell>
          <cell r="I140">
            <v>6000</v>
          </cell>
          <cell r="J140">
            <v>0</v>
          </cell>
          <cell r="K140">
            <v>6000</v>
          </cell>
          <cell r="L140">
            <v>813</v>
          </cell>
          <cell r="M140">
            <v>267.36</v>
          </cell>
          <cell r="N140">
            <v>220.5</v>
          </cell>
          <cell r="O140">
            <v>113.63636363636364</v>
          </cell>
          <cell r="P140">
            <v>0</v>
          </cell>
          <cell r="Q140">
            <v>390</v>
          </cell>
          <cell r="R140">
            <v>326.12822727272726</v>
          </cell>
          <cell r="S140">
            <v>500</v>
          </cell>
          <cell r="T140">
            <v>450</v>
          </cell>
          <cell r="U140">
            <v>34.200000000000003</v>
          </cell>
          <cell r="V140">
            <v>287.49999999999994</v>
          </cell>
          <cell r="W140">
            <v>0</v>
          </cell>
          <cell r="X140">
            <v>0</v>
          </cell>
          <cell r="Y140">
            <v>9402.3245909090911</v>
          </cell>
          <cell r="AA140">
            <v>0.5</v>
          </cell>
          <cell r="AB140">
            <v>0.5</v>
          </cell>
          <cell r="AC140">
            <v>0.5</v>
          </cell>
          <cell r="AD140">
            <v>0.5</v>
          </cell>
          <cell r="AE140">
            <v>0.5</v>
          </cell>
          <cell r="AF140">
            <v>0.5</v>
          </cell>
          <cell r="AG140">
            <v>0.5</v>
          </cell>
          <cell r="AH140">
            <v>0.5</v>
          </cell>
          <cell r="AI140">
            <v>0.5</v>
          </cell>
          <cell r="AJ140">
            <v>0.5</v>
          </cell>
          <cell r="AK140">
            <v>0.5</v>
          </cell>
          <cell r="AL140">
            <v>0.5</v>
          </cell>
          <cell r="AN140">
            <v>1324.2710691421255</v>
          </cell>
          <cell r="AO140">
            <v>1324.2710691421255</v>
          </cell>
          <cell r="AP140">
            <v>1324.2710691421255</v>
          </cell>
          <cell r="AQ140">
            <v>1324.2710691421255</v>
          </cell>
          <cell r="AR140">
            <v>1324.2710691421255</v>
          </cell>
          <cell r="AS140">
            <v>1324.2710691421255</v>
          </cell>
          <cell r="AT140">
            <v>1324.2710691421255</v>
          </cell>
          <cell r="AU140">
            <v>1324.2710691421255</v>
          </cell>
          <cell r="AV140">
            <v>1324.2710691421255</v>
          </cell>
          <cell r="AW140">
            <v>1324.2710691421255</v>
          </cell>
          <cell r="AX140">
            <v>1324.2710691421255</v>
          </cell>
          <cell r="AY140">
            <v>1324.2710691421255</v>
          </cell>
        </row>
        <row r="141">
          <cell r="A141" t="str">
            <v>EVOGENE</v>
          </cell>
          <cell r="B141"/>
          <cell r="C141" t="str">
            <v>SOW</v>
          </cell>
          <cell r="D141" t="str">
            <v>Platform</v>
          </cell>
          <cell r="E141" t="str">
            <v>PLM</v>
          </cell>
          <cell r="F141">
            <v>326909710</v>
          </cell>
          <cell r="G141" t="str">
            <v>Chiemi Shirata</v>
          </cell>
          <cell r="H141">
            <v>1</v>
          </cell>
          <cell r="I141">
            <v>10000</v>
          </cell>
          <cell r="J141">
            <v>0</v>
          </cell>
          <cell r="K141">
            <v>10000</v>
          </cell>
          <cell r="L141">
            <v>813</v>
          </cell>
          <cell r="M141">
            <v>220.59</v>
          </cell>
          <cell r="N141">
            <v>220.5</v>
          </cell>
          <cell r="O141">
            <v>189.39393939393941</v>
          </cell>
          <cell r="P141">
            <v>0</v>
          </cell>
          <cell r="Q141">
            <v>650</v>
          </cell>
          <cell r="R141">
            <v>628.30229545454551</v>
          </cell>
          <cell r="S141">
            <v>833.33333333333326</v>
          </cell>
          <cell r="T141">
            <v>750</v>
          </cell>
          <cell r="U141">
            <v>57</v>
          </cell>
          <cell r="V141">
            <v>479.16666666666669</v>
          </cell>
          <cell r="W141">
            <v>0</v>
          </cell>
          <cell r="X141">
            <v>0</v>
          </cell>
          <cell r="Y141">
            <v>14841.286234848485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N141">
            <v>4180.6440098164749</v>
          </cell>
          <cell r="AO141">
            <v>4180.6440098164749</v>
          </cell>
          <cell r="AP141">
            <v>4180.6440098164749</v>
          </cell>
          <cell r="AQ141">
            <v>4180.6440098164749</v>
          </cell>
          <cell r="AR141">
            <v>4180.6440098164749</v>
          </cell>
          <cell r="AS141">
            <v>4180.6440098164749</v>
          </cell>
          <cell r="AT141">
            <v>4180.6440098164749</v>
          </cell>
          <cell r="AU141">
            <v>4180.6440098164749</v>
          </cell>
          <cell r="AV141">
            <v>4180.6440098164749</v>
          </cell>
          <cell r="AW141">
            <v>4180.6440098164749</v>
          </cell>
          <cell r="AX141">
            <v>4180.6440098164749</v>
          </cell>
          <cell r="AY141">
            <v>4180.6440098164749</v>
          </cell>
        </row>
        <row r="142">
          <cell r="A142"/>
          <cell r="B142"/>
          <cell r="D142"/>
          <cell r="I142"/>
          <cell r="J142"/>
          <cell r="K142"/>
          <cell r="L142"/>
          <cell r="M142"/>
          <cell r="N142"/>
          <cell r="O142"/>
          <cell r="P142"/>
          <cell r="Q142">
            <v>0</v>
          </cell>
          <cell r="R142"/>
          <cell r="S142">
            <v>0</v>
          </cell>
          <cell r="T142">
            <v>0</v>
          </cell>
          <cell r="U142">
            <v>0</v>
          </cell>
          <cell r="V142"/>
          <cell r="W142"/>
          <cell r="X142"/>
          <cell r="Y142"/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</row>
        <row r="143">
          <cell r="A143" t="str">
            <v>EVOGENE</v>
          </cell>
          <cell r="B143"/>
          <cell r="C143" t="str">
            <v>SOW</v>
          </cell>
          <cell r="D143" t="str">
            <v>Platform</v>
          </cell>
          <cell r="E143" t="str">
            <v>QA</v>
          </cell>
          <cell r="F143">
            <v>58844648</v>
          </cell>
          <cell r="G143" t="str">
            <v>Adi Sarid</v>
          </cell>
          <cell r="H143">
            <v>1</v>
          </cell>
          <cell r="I143">
            <v>13500</v>
          </cell>
          <cell r="J143">
            <v>0</v>
          </cell>
          <cell r="K143">
            <v>13500</v>
          </cell>
          <cell r="L143">
            <v>813</v>
          </cell>
          <cell r="M143">
            <v>270</v>
          </cell>
          <cell r="N143">
            <v>157.5</v>
          </cell>
          <cell r="O143">
            <v>255.68181818181816</v>
          </cell>
          <cell r="P143">
            <v>0</v>
          </cell>
          <cell r="Q143">
            <v>877.5</v>
          </cell>
          <cell r="R143">
            <v>894.75463636363634</v>
          </cell>
          <cell r="S143">
            <v>1125</v>
          </cell>
          <cell r="T143">
            <v>1012.5</v>
          </cell>
          <cell r="U143">
            <v>76.95</v>
          </cell>
          <cell r="V143">
            <v>646.87499999999989</v>
          </cell>
          <cell r="W143">
            <v>0</v>
          </cell>
          <cell r="X143">
            <v>0</v>
          </cell>
          <cell r="Y143">
            <v>19629.761454545456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N143">
            <v>5529.5102688860443</v>
          </cell>
          <cell r="AO143">
            <v>5529.5102688860443</v>
          </cell>
          <cell r="AP143">
            <v>5529.5102688860443</v>
          </cell>
          <cell r="AQ143">
            <v>5529.5102688860443</v>
          </cell>
          <cell r="AR143">
            <v>5529.5102688860443</v>
          </cell>
          <cell r="AS143">
            <v>5529.5102688860443</v>
          </cell>
          <cell r="AT143">
            <v>5529.5102688860443</v>
          </cell>
          <cell r="AU143">
            <v>5529.5102688860443</v>
          </cell>
          <cell r="AV143">
            <v>5529.5102688860443</v>
          </cell>
          <cell r="AW143">
            <v>5529.5102688860443</v>
          </cell>
          <cell r="AX143">
            <v>5529.5102688860443</v>
          </cell>
          <cell r="AY143">
            <v>5529.5102688860443</v>
          </cell>
        </row>
        <row r="144">
          <cell r="A144"/>
          <cell r="B144"/>
          <cell r="D144"/>
          <cell r="I144"/>
          <cell r="J144"/>
          <cell r="K144"/>
          <cell r="L144"/>
          <cell r="M144"/>
          <cell r="N144"/>
          <cell r="O144"/>
          <cell r="P144"/>
          <cell r="Q144">
            <v>0</v>
          </cell>
          <cell r="R144"/>
          <cell r="S144">
            <v>0</v>
          </cell>
          <cell r="T144">
            <v>0</v>
          </cell>
          <cell r="U144">
            <v>0</v>
          </cell>
          <cell r="V144"/>
          <cell r="W144"/>
          <cell r="X144"/>
          <cell r="Y144"/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</row>
        <row r="145">
          <cell r="A145" t="str">
            <v>EVOGENE</v>
          </cell>
          <cell r="B145"/>
          <cell r="C145" t="str">
            <v>SOW</v>
          </cell>
          <cell r="D145" t="str">
            <v>Platform</v>
          </cell>
          <cell r="E145" t="str">
            <v>Tissue Culture</v>
          </cell>
          <cell r="F145">
            <v>15442353</v>
          </cell>
          <cell r="G145" t="str">
            <v>Mara Dekel</v>
          </cell>
          <cell r="H145">
            <v>1</v>
          </cell>
          <cell r="I145">
            <v>13200</v>
          </cell>
          <cell r="J145">
            <v>0</v>
          </cell>
          <cell r="K145">
            <v>13200</v>
          </cell>
          <cell r="L145">
            <v>813</v>
          </cell>
          <cell r="M145">
            <v>270.18</v>
          </cell>
          <cell r="N145">
            <v>189</v>
          </cell>
          <cell r="O145">
            <v>250</v>
          </cell>
          <cell r="P145">
            <v>0</v>
          </cell>
          <cell r="Q145">
            <v>858</v>
          </cell>
          <cell r="R145">
            <v>874.20450000000005</v>
          </cell>
          <cell r="S145">
            <v>1100</v>
          </cell>
          <cell r="T145">
            <v>990</v>
          </cell>
          <cell r="U145">
            <v>75.240000000000009</v>
          </cell>
          <cell r="V145">
            <v>632.49999999999989</v>
          </cell>
          <cell r="W145">
            <v>0</v>
          </cell>
          <cell r="X145">
            <v>0</v>
          </cell>
          <cell r="Y145">
            <v>19252.124500000002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  <cell r="AN145">
            <v>5423.1336619718313</v>
          </cell>
          <cell r="AO145">
            <v>5423.1336619718313</v>
          </cell>
          <cell r="AP145">
            <v>5423.1336619718313</v>
          </cell>
          <cell r="AQ145">
            <v>5423.1336619718313</v>
          </cell>
          <cell r="AR145">
            <v>5423.1336619718313</v>
          </cell>
          <cell r="AS145">
            <v>5423.1336619718313</v>
          </cell>
          <cell r="AT145">
            <v>5423.1336619718313</v>
          </cell>
          <cell r="AU145">
            <v>5423.1336619718313</v>
          </cell>
          <cell r="AV145">
            <v>5423.1336619718313</v>
          </cell>
          <cell r="AW145">
            <v>5423.1336619718313</v>
          </cell>
          <cell r="AX145">
            <v>5423.1336619718313</v>
          </cell>
          <cell r="AY145">
            <v>5423.1336619718313</v>
          </cell>
        </row>
        <row r="146">
          <cell r="A146" t="str">
            <v>EVOGENE</v>
          </cell>
          <cell r="B146"/>
          <cell r="C146" t="str">
            <v>SOW</v>
          </cell>
          <cell r="D146" t="str">
            <v>Platform</v>
          </cell>
          <cell r="E146" t="str">
            <v>Chemistry Lab</v>
          </cell>
          <cell r="F146">
            <v>32336414</v>
          </cell>
          <cell r="G146" t="str">
            <v>Yoram Raz</v>
          </cell>
          <cell r="H146">
            <v>1</v>
          </cell>
          <cell r="I146">
            <v>12500</v>
          </cell>
          <cell r="J146">
            <v>0</v>
          </cell>
          <cell r="K146">
            <v>12500</v>
          </cell>
          <cell r="L146">
            <v>813</v>
          </cell>
          <cell r="M146">
            <v>452.62</v>
          </cell>
          <cell r="N146">
            <v>252</v>
          </cell>
          <cell r="O146">
            <v>236.74242424242422</v>
          </cell>
          <cell r="P146">
            <v>0</v>
          </cell>
          <cell r="Q146">
            <v>812.5</v>
          </cell>
          <cell r="R146">
            <v>839.11818181818194</v>
          </cell>
          <cell r="S146">
            <v>1041.6666666666665</v>
          </cell>
          <cell r="T146">
            <v>937.5</v>
          </cell>
          <cell r="U146">
            <v>71.25</v>
          </cell>
          <cell r="V146">
            <v>598.95833333333326</v>
          </cell>
          <cell r="W146">
            <v>0</v>
          </cell>
          <cell r="X146">
            <v>0</v>
          </cell>
          <cell r="Y146">
            <v>18555.355606060606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N146">
            <v>5226.8607341015795</v>
          </cell>
          <cell r="AO146">
            <v>5226.8607341015795</v>
          </cell>
          <cell r="AP146">
            <v>5226.8607341015795</v>
          </cell>
          <cell r="AQ146">
            <v>5226.8607341015795</v>
          </cell>
          <cell r="AR146">
            <v>5226.8607341015795</v>
          </cell>
          <cell r="AS146">
            <v>5226.8607341015795</v>
          </cell>
          <cell r="AT146">
            <v>5226.8607341015795</v>
          </cell>
          <cell r="AU146">
            <v>5226.8607341015795</v>
          </cell>
          <cell r="AV146">
            <v>5226.8607341015795</v>
          </cell>
          <cell r="AW146">
            <v>5226.8607341015795</v>
          </cell>
          <cell r="AX146">
            <v>5226.8607341015795</v>
          </cell>
          <cell r="AY146">
            <v>5226.8607341015795</v>
          </cell>
        </row>
        <row r="147">
          <cell r="A147" t="str">
            <v>EVOGENE</v>
          </cell>
          <cell r="B147"/>
          <cell r="C147" t="str">
            <v>SOW</v>
          </cell>
          <cell r="D147" t="str">
            <v>Platform</v>
          </cell>
          <cell r="E147" t="str">
            <v>Tissue Culture</v>
          </cell>
          <cell r="F147">
            <v>36277358</v>
          </cell>
          <cell r="G147" t="str">
            <v>Libat  Yashar</v>
          </cell>
          <cell r="H147">
            <v>1</v>
          </cell>
          <cell r="I147">
            <v>9000</v>
          </cell>
          <cell r="J147">
            <v>0</v>
          </cell>
          <cell r="K147">
            <v>9000</v>
          </cell>
          <cell r="L147">
            <v>813</v>
          </cell>
          <cell r="M147">
            <v>568.17999999999995</v>
          </cell>
          <cell r="N147">
            <v>157.5</v>
          </cell>
          <cell r="O147">
            <v>170.45454545454544</v>
          </cell>
          <cell r="P147">
            <v>0</v>
          </cell>
          <cell r="Q147">
            <v>585</v>
          </cell>
          <cell r="R147">
            <v>573.226090909091</v>
          </cell>
          <cell r="S147">
            <v>750</v>
          </cell>
          <cell r="T147">
            <v>675</v>
          </cell>
          <cell r="U147">
            <v>51.300000000000004</v>
          </cell>
          <cell r="V147">
            <v>431.25</v>
          </cell>
          <cell r="W147">
            <v>0</v>
          </cell>
          <cell r="X147">
            <v>0</v>
          </cell>
          <cell r="Y147">
            <v>13774.910636363637</v>
          </cell>
          <cell r="AA147">
            <v>1</v>
          </cell>
          <cell r="AB147">
            <v>1</v>
          </cell>
          <cell r="AC147">
            <v>0.25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1</v>
          </cell>
          <cell r="AL147">
            <v>1</v>
          </cell>
          <cell r="AN147">
            <v>3880.2565172855316</v>
          </cell>
          <cell r="AO147">
            <v>3880.2565172855316</v>
          </cell>
          <cell r="AP147">
            <v>970.06412932138289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3880.2565172855316</v>
          </cell>
          <cell r="AY147">
            <v>3880.2565172855316</v>
          </cell>
        </row>
        <row r="148">
          <cell r="A148" t="str">
            <v>EVOGENE</v>
          </cell>
          <cell r="B148"/>
          <cell r="C148" t="str">
            <v>SOW</v>
          </cell>
          <cell r="D148" t="str">
            <v>Platform</v>
          </cell>
          <cell r="E148" t="str">
            <v>Tissue Culture</v>
          </cell>
          <cell r="F148">
            <v>38591996</v>
          </cell>
          <cell r="G148" t="str">
            <v>Niran Hai</v>
          </cell>
          <cell r="H148">
            <v>1</v>
          </cell>
          <cell r="I148">
            <v>12250</v>
          </cell>
          <cell r="J148">
            <v>0</v>
          </cell>
          <cell r="K148">
            <v>12250</v>
          </cell>
          <cell r="L148">
            <v>813</v>
          </cell>
          <cell r="M148">
            <v>270.17</v>
          </cell>
          <cell r="N148">
            <v>220.5</v>
          </cell>
          <cell r="O148">
            <v>232.00757575757578</v>
          </cell>
          <cell r="P148">
            <v>0</v>
          </cell>
          <cell r="Q148">
            <v>796.25</v>
          </cell>
          <cell r="R148">
            <v>803.9668181818181</v>
          </cell>
          <cell r="S148">
            <v>1020.8333333333333</v>
          </cell>
          <cell r="T148">
            <v>918.75</v>
          </cell>
          <cell r="U148">
            <v>69.825000000000003</v>
          </cell>
          <cell r="V148">
            <v>586.97916666666663</v>
          </cell>
          <cell r="W148">
            <v>0</v>
          </cell>
          <cell r="X148">
            <v>0</v>
          </cell>
          <cell r="Y148">
            <v>17982.281893939395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N148">
            <v>5065.4315194195478</v>
          </cell>
          <cell r="AO148">
            <v>5065.4315194195478</v>
          </cell>
          <cell r="AP148">
            <v>5065.4315194195478</v>
          </cell>
          <cell r="AQ148">
            <v>5065.4315194195478</v>
          </cell>
          <cell r="AR148">
            <v>5065.4315194195478</v>
          </cell>
          <cell r="AS148">
            <v>5065.4315194195478</v>
          </cell>
          <cell r="AT148">
            <v>5065.4315194195478</v>
          </cell>
          <cell r="AU148">
            <v>5065.4315194195478</v>
          </cell>
          <cell r="AV148">
            <v>5065.4315194195478</v>
          </cell>
          <cell r="AW148">
            <v>5065.4315194195478</v>
          </cell>
          <cell r="AX148">
            <v>5065.4315194195478</v>
          </cell>
          <cell r="AY148">
            <v>5065.4315194195478</v>
          </cell>
        </row>
        <row r="149">
          <cell r="A149" t="str">
            <v>EVOGENE</v>
          </cell>
          <cell r="B149"/>
          <cell r="C149" t="str">
            <v>SOW</v>
          </cell>
          <cell r="D149" t="str">
            <v>Platform</v>
          </cell>
          <cell r="E149" t="str">
            <v>Phytopathology Lab</v>
          </cell>
          <cell r="F149">
            <v>38795969</v>
          </cell>
          <cell r="G149" t="str">
            <v>Naama Breiman</v>
          </cell>
          <cell r="H149">
            <v>1</v>
          </cell>
          <cell r="I149">
            <v>8000</v>
          </cell>
          <cell r="J149">
            <v>0</v>
          </cell>
          <cell r="K149">
            <v>8000</v>
          </cell>
          <cell r="L149">
            <v>813</v>
          </cell>
          <cell r="M149">
            <v>323.52999999999997</v>
          </cell>
          <cell r="N149">
            <v>220.5</v>
          </cell>
          <cell r="O149">
            <v>151.5151515151515</v>
          </cell>
          <cell r="P149">
            <v>0</v>
          </cell>
          <cell r="Q149">
            <v>520</v>
          </cell>
          <cell r="R149">
            <v>483.18188636363647</v>
          </cell>
          <cell r="S149">
            <v>666.66666666666663</v>
          </cell>
          <cell r="T149">
            <v>600</v>
          </cell>
          <cell r="U149">
            <v>45.6</v>
          </cell>
          <cell r="V149">
            <v>383.33333333333331</v>
          </cell>
          <cell r="W149">
            <v>0</v>
          </cell>
          <cell r="X149">
            <v>0</v>
          </cell>
          <cell r="Y149">
            <v>12207.327037878789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N149">
            <v>3438.6836726419128</v>
          </cell>
          <cell r="AO149">
            <v>3438.6836726419128</v>
          </cell>
          <cell r="AP149">
            <v>3438.6836726419128</v>
          </cell>
          <cell r="AQ149">
            <v>3438.6836726419128</v>
          </cell>
          <cell r="AR149">
            <v>3438.6836726419128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</row>
        <row r="150">
          <cell r="A150" t="str">
            <v>EVOGENE</v>
          </cell>
          <cell r="B150"/>
          <cell r="C150" t="str">
            <v>SOW</v>
          </cell>
          <cell r="D150" t="str">
            <v>Platform</v>
          </cell>
          <cell r="E150" t="str">
            <v>Chemistry Lab</v>
          </cell>
          <cell r="F150">
            <v>39433693</v>
          </cell>
          <cell r="G150" t="str">
            <v>Jochanan Schwartz</v>
          </cell>
          <cell r="H150">
            <v>1</v>
          </cell>
          <cell r="I150">
            <v>9200</v>
          </cell>
          <cell r="J150">
            <v>0</v>
          </cell>
          <cell r="K150">
            <v>9200</v>
          </cell>
          <cell r="L150">
            <v>813</v>
          </cell>
          <cell r="M150">
            <v>226.46</v>
          </cell>
          <cell r="N150">
            <v>189</v>
          </cell>
          <cell r="O150">
            <v>174.24242424242425</v>
          </cell>
          <cell r="P150">
            <v>0</v>
          </cell>
          <cell r="Q150">
            <v>598</v>
          </cell>
          <cell r="R150">
            <v>565.24368181818181</v>
          </cell>
          <cell r="S150">
            <v>766.66666666666663</v>
          </cell>
          <cell r="T150">
            <v>690</v>
          </cell>
          <cell r="U150">
            <v>52.440000000000005</v>
          </cell>
          <cell r="V150">
            <v>440.83333333333331</v>
          </cell>
          <cell r="W150">
            <v>0</v>
          </cell>
          <cell r="X150">
            <v>0</v>
          </cell>
          <cell r="Y150">
            <v>13715.886106060605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N150">
            <v>3863.6298890311564</v>
          </cell>
          <cell r="AO150">
            <v>3863.6298890311564</v>
          </cell>
          <cell r="AP150">
            <v>3863.6298890311564</v>
          </cell>
          <cell r="AQ150">
            <v>3863.6298890311564</v>
          </cell>
          <cell r="AR150">
            <v>3863.6298890311564</v>
          </cell>
          <cell r="AS150">
            <v>3863.6298890311564</v>
          </cell>
          <cell r="AT150">
            <v>3863.6298890311564</v>
          </cell>
          <cell r="AU150">
            <v>3863.6298890311564</v>
          </cell>
          <cell r="AV150">
            <v>3863.6298890311564</v>
          </cell>
          <cell r="AW150">
            <v>3863.6298890311564</v>
          </cell>
          <cell r="AX150">
            <v>3863.6298890311564</v>
          </cell>
          <cell r="AY150">
            <v>3863.6298890311564</v>
          </cell>
        </row>
        <row r="151">
          <cell r="A151" t="str">
            <v>EVOGENE</v>
          </cell>
          <cell r="B151"/>
          <cell r="C151" t="str">
            <v>SOW</v>
          </cell>
          <cell r="D151" t="str">
            <v>Platform</v>
          </cell>
          <cell r="E151" t="str">
            <v>Tissue Culture</v>
          </cell>
          <cell r="F151">
            <v>40368474</v>
          </cell>
          <cell r="G151" t="str">
            <v>Nurit Barr</v>
          </cell>
          <cell r="H151">
            <v>1</v>
          </cell>
          <cell r="I151">
            <v>9200</v>
          </cell>
          <cell r="J151">
            <v>0</v>
          </cell>
          <cell r="K151">
            <v>9200</v>
          </cell>
          <cell r="L151">
            <v>813</v>
          </cell>
          <cell r="M151">
            <v>293.18</v>
          </cell>
          <cell r="N151">
            <v>157.5</v>
          </cell>
          <cell r="O151">
            <v>174.24242424242425</v>
          </cell>
          <cell r="P151">
            <v>0</v>
          </cell>
          <cell r="Q151">
            <v>598</v>
          </cell>
          <cell r="R151">
            <v>567.88518181818176</v>
          </cell>
          <cell r="S151">
            <v>766.66666666666663</v>
          </cell>
          <cell r="T151">
            <v>690</v>
          </cell>
          <cell r="U151">
            <v>52.440000000000005</v>
          </cell>
          <cell r="V151">
            <v>440.83333333333331</v>
          </cell>
          <cell r="W151">
            <v>0</v>
          </cell>
          <cell r="X151">
            <v>0</v>
          </cell>
          <cell r="Y151">
            <v>13753.747606060606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  <cell r="AN151">
            <v>3874.2951002987625</v>
          </cell>
          <cell r="AO151">
            <v>3874.2951002987625</v>
          </cell>
          <cell r="AP151">
            <v>3874.2951002987625</v>
          </cell>
          <cell r="AQ151">
            <v>3874.2951002987625</v>
          </cell>
          <cell r="AR151">
            <v>3874.2951002987625</v>
          </cell>
          <cell r="AS151">
            <v>3874.2951002987625</v>
          </cell>
          <cell r="AT151">
            <v>3874.2951002987625</v>
          </cell>
          <cell r="AU151">
            <v>3874.2951002987625</v>
          </cell>
          <cell r="AV151">
            <v>3874.2951002987625</v>
          </cell>
          <cell r="AW151">
            <v>3874.2951002987625</v>
          </cell>
          <cell r="AX151">
            <v>3874.2951002987625</v>
          </cell>
          <cell r="AY151">
            <v>3874.2951002987625</v>
          </cell>
        </row>
        <row r="152">
          <cell r="A152" t="str">
            <v>EVOGENE</v>
          </cell>
          <cell r="B152"/>
          <cell r="C152" t="str">
            <v>SOW</v>
          </cell>
          <cell r="D152" t="str">
            <v>Platform</v>
          </cell>
          <cell r="E152" t="str">
            <v>Chemistry Lab</v>
          </cell>
          <cell r="F152">
            <v>200639458</v>
          </cell>
          <cell r="G152" t="str">
            <v>Dafna Mordechay</v>
          </cell>
          <cell r="H152">
            <v>1</v>
          </cell>
          <cell r="I152">
            <v>8800</v>
          </cell>
          <cell r="J152">
            <v>0</v>
          </cell>
          <cell r="K152">
            <v>8800</v>
          </cell>
          <cell r="L152">
            <v>813</v>
          </cell>
          <cell r="M152">
            <v>379.41</v>
          </cell>
          <cell r="N152">
            <v>157.5</v>
          </cell>
          <cell r="O152">
            <v>166.66666666666666</v>
          </cell>
          <cell r="P152">
            <v>0</v>
          </cell>
          <cell r="Q152">
            <v>572</v>
          </cell>
          <cell r="R152">
            <v>543.78424999999993</v>
          </cell>
          <cell r="S152">
            <v>733.33333333333326</v>
          </cell>
          <cell r="T152">
            <v>660</v>
          </cell>
          <cell r="U152">
            <v>50.160000000000004</v>
          </cell>
          <cell r="V152">
            <v>421.66666666666669</v>
          </cell>
          <cell r="W152">
            <v>0</v>
          </cell>
          <cell r="X152">
            <v>0</v>
          </cell>
          <cell r="Y152">
            <v>13297.520916666666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  <cell r="AN152">
            <v>3745.7805399061035</v>
          </cell>
          <cell r="AO152">
            <v>3745.7805399061035</v>
          </cell>
          <cell r="AP152">
            <v>3745.7805399061035</v>
          </cell>
          <cell r="AQ152">
            <v>3745.7805399061035</v>
          </cell>
          <cell r="AR152">
            <v>3745.7805399061035</v>
          </cell>
          <cell r="AS152">
            <v>3745.7805399061035</v>
          </cell>
          <cell r="AT152">
            <v>3745.7805399061035</v>
          </cell>
          <cell r="AU152">
            <v>3745.7805399061035</v>
          </cell>
          <cell r="AV152">
            <v>3745.7805399061035</v>
          </cell>
          <cell r="AW152">
            <v>3745.7805399061035</v>
          </cell>
          <cell r="AX152">
            <v>3745.7805399061035</v>
          </cell>
          <cell r="AY152">
            <v>3745.7805399061035</v>
          </cell>
        </row>
        <row r="153">
          <cell r="A153" t="str">
            <v>EVOGENE</v>
          </cell>
          <cell r="B153"/>
          <cell r="C153" t="str">
            <v>SOW</v>
          </cell>
          <cell r="D153" t="str">
            <v>Platform</v>
          </cell>
          <cell r="E153" t="str">
            <v>Phytopathology Lab</v>
          </cell>
          <cell r="F153">
            <v>314509340</v>
          </cell>
          <cell r="G153" t="str">
            <v>Anna Movchan</v>
          </cell>
          <cell r="H153">
            <v>1</v>
          </cell>
          <cell r="I153">
            <v>15500</v>
          </cell>
          <cell r="J153">
            <v>0</v>
          </cell>
          <cell r="K153">
            <v>15500</v>
          </cell>
          <cell r="L153">
            <v>813</v>
          </cell>
          <cell r="M153">
            <v>877.18</v>
          </cell>
          <cell r="N153">
            <v>157.5</v>
          </cell>
          <cell r="O153">
            <v>293.56060606060606</v>
          </cell>
          <cell r="P153">
            <v>0</v>
          </cell>
          <cell r="Q153">
            <v>1007.5</v>
          </cell>
          <cell r="R153">
            <v>1093.1340454545457</v>
          </cell>
          <cell r="S153">
            <v>1291.6666666666665</v>
          </cell>
          <cell r="T153">
            <v>1162.5</v>
          </cell>
          <cell r="U153">
            <v>88.350000000000009</v>
          </cell>
          <cell r="V153">
            <v>742.70833333333337</v>
          </cell>
          <cell r="W153">
            <v>0</v>
          </cell>
          <cell r="X153">
            <v>0</v>
          </cell>
          <cell r="Y153">
            <v>23027.099651515153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  <cell r="AN153">
            <v>6486.5069440887755</v>
          </cell>
          <cell r="AO153">
            <v>6486.5069440887755</v>
          </cell>
          <cell r="AP153">
            <v>6486.5069440887755</v>
          </cell>
          <cell r="AQ153">
            <v>6486.5069440887755</v>
          </cell>
          <cell r="AR153">
            <v>6486.5069440887755</v>
          </cell>
          <cell r="AS153">
            <v>6486.5069440887755</v>
          </cell>
          <cell r="AT153">
            <v>6486.5069440887755</v>
          </cell>
          <cell r="AU153">
            <v>6486.5069440887755</v>
          </cell>
          <cell r="AV153">
            <v>6486.5069440887755</v>
          </cell>
          <cell r="AW153">
            <v>6486.5069440887755</v>
          </cell>
          <cell r="AX153">
            <v>6486.5069440887755</v>
          </cell>
          <cell r="AY153">
            <v>6486.5069440887755</v>
          </cell>
        </row>
        <row r="154">
          <cell r="A154" t="str">
            <v>EVOGENE</v>
          </cell>
          <cell r="B154"/>
          <cell r="C154" t="str">
            <v>SOW</v>
          </cell>
          <cell r="D154" t="str">
            <v>Platform</v>
          </cell>
          <cell r="E154" t="str">
            <v>Phytopathology Lab</v>
          </cell>
          <cell r="F154">
            <v>319222121</v>
          </cell>
          <cell r="G154" t="str">
            <v>Rozelia Bendov</v>
          </cell>
          <cell r="H154">
            <v>1</v>
          </cell>
          <cell r="I154">
            <v>10250</v>
          </cell>
          <cell r="J154">
            <v>0</v>
          </cell>
          <cell r="K154">
            <v>10250</v>
          </cell>
          <cell r="L154">
            <v>813</v>
          </cell>
          <cell r="M154">
            <v>219.56</v>
          </cell>
          <cell r="N154">
            <v>220.5</v>
          </cell>
          <cell r="O154">
            <v>194.12878787878788</v>
          </cell>
          <cell r="P154">
            <v>0</v>
          </cell>
          <cell r="Q154">
            <v>666.25</v>
          </cell>
          <cell r="R154">
            <v>647.33015909090909</v>
          </cell>
          <cell r="S154">
            <v>854.16666666666663</v>
          </cell>
          <cell r="T154">
            <v>768.75</v>
          </cell>
          <cell r="U154">
            <v>58.425000000000004</v>
          </cell>
          <cell r="V154">
            <v>491.14583333333326</v>
          </cell>
          <cell r="W154">
            <v>0</v>
          </cell>
          <cell r="X154">
            <v>0</v>
          </cell>
          <cell r="Y154">
            <v>15183.256446969695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N154">
            <v>4276.9736470337175</v>
          </cell>
          <cell r="AO154">
            <v>4276.9736470337175</v>
          </cell>
          <cell r="AP154">
            <v>4276.9736470337175</v>
          </cell>
          <cell r="AQ154">
            <v>4276.9736470337175</v>
          </cell>
          <cell r="AR154">
            <v>4276.9736470337175</v>
          </cell>
          <cell r="AS154">
            <v>4276.9736470337175</v>
          </cell>
          <cell r="AT154">
            <v>4276.9736470337175</v>
          </cell>
          <cell r="AU154">
            <v>4276.9736470337175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</row>
        <row r="155">
          <cell r="A155" t="str">
            <v>EVOGENE</v>
          </cell>
          <cell r="B155"/>
          <cell r="C155" t="str">
            <v>SOW</v>
          </cell>
          <cell r="D155" t="str">
            <v>Platform</v>
          </cell>
          <cell r="E155" t="str">
            <v>Tissue Culture</v>
          </cell>
          <cell r="F155">
            <v>321429839</v>
          </cell>
          <cell r="G155" t="str">
            <v>Silvia Shaked</v>
          </cell>
          <cell r="H155">
            <v>1</v>
          </cell>
          <cell r="I155">
            <v>18500</v>
          </cell>
          <cell r="J155">
            <v>0</v>
          </cell>
          <cell r="K155">
            <v>18500</v>
          </cell>
          <cell r="L155">
            <v>813</v>
          </cell>
          <cell r="M155">
            <v>290.56</v>
          </cell>
          <cell r="N155">
            <v>220.5</v>
          </cell>
          <cell r="O155">
            <v>350.37878787878782</v>
          </cell>
          <cell r="P155">
            <v>0</v>
          </cell>
          <cell r="Q155">
            <v>1202.5</v>
          </cell>
          <cell r="R155">
            <v>1283.1239090909091</v>
          </cell>
          <cell r="S155">
            <v>1541.6666666666665</v>
          </cell>
          <cell r="T155">
            <v>1387.5</v>
          </cell>
          <cell r="U155">
            <v>105.45</v>
          </cell>
          <cell r="V155">
            <v>886.45833333333337</v>
          </cell>
          <cell r="W155">
            <v>0</v>
          </cell>
          <cell r="X155">
            <v>0</v>
          </cell>
          <cell r="Y155">
            <v>26581.137696969698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N155">
            <v>7487.6444216816053</v>
          </cell>
          <cell r="AO155">
            <v>7487.6444216816053</v>
          </cell>
          <cell r="AP155">
            <v>7487.6444216816053</v>
          </cell>
          <cell r="AQ155">
            <v>7487.6444216816053</v>
          </cell>
          <cell r="AR155">
            <v>7487.6444216816053</v>
          </cell>
          <cell r="AS155">
            <v>7487.6444216816053</v>
          </cell>
          <cell r="AT155">
            <v>7487.6444216816053</v>
          </cell>
          <cell r="AU155">
            <v>7487.6444216816053</v>
          </cell>
          <cell r="AV155">
            <v>7487.6444216816053</v>
          </cell>
          <cell r="AW155">
            <v>7487.6444216816053</v>
          </cell>
          <cell r="AX155">
            <v>7487.6444216816053</v>
          </cell>
          <cell r="AY155">
            <v>7487.6444216816053</v>
          </cell>
        </row>
        <row r="156">
          <cell r="A156" t="str">
            <v>EVOGENE</v>
          </cell>
          <cell r="B156"/>
          <cell r="C156" t="str">
            <v>SOW</v>
          </cell>
          <cell r="D156" t="str">
            <v>Platform</v>
          </cell>
          <cell r="E156" t="str">
            <v>Phytopathology Lab</v>
          </cell>
          <cell r="F156">
            <v>323230219</v>
          </cell>
          <cell r="G156" t="str">
            <v>Yasmin Plotkin</v>
          </cell>
          <cell r="H156">
            <v>1</v>
          </cell>
          <cell r="I156">
            <v>7500</v>
          </cell>
          <cell r="J156">
            <v>0</v>
          </cell>
          <cell r="K156">
            <v>7500</v>
          </cell>
          <cell r="L156">
            <v>813</v>
          </cell>
          <cell r="M156">
            <v>175</v>
          </cell>
          <cell r="N156">
            <v>189</v>
          </cell>
          <cell r="O156">
            <v>142.04545454545456</v>
          </cell>
          <cell r="P156">
            <v>0</v>
          </cell>
          <cell r="Q156">
            <v>487.5</v>
          </cell>
          <cell r="R156">
            <v>431.46940909090904</v>
          </cell>
          <cell r="S156">
            <v>625</v>
          </cell>
          <cell r="T156">
            <v>562.5</v>
          </cell>
          <cell r="U156">
            <v>42.75</v>
          </cell>
          <cell r="V156">
            <v>359.375</v>
          </cell>
          <cell r="W156">
            <v>0</v>
          </cell>
          <cell r="X156">
            <v>0</v>
          </cell>
          <cell r="Y156">
            <v>11327.639863636363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N156">
            <v>3190.8844686299617</v>
          </cell>
          <cell r="AO156">
            <v>3190.8844686299617</v>
          </cell>
          <cell r="AP156">
            <v>3190.8844686299617</v>
          </cell>
          <cell r="AQ156">
            <v>3190.8844686299617</v>
          </cell>
          <cell r="AR156">
            <v>3190.8844686299617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</row>
        <row r="157">
          <cell r="A157"/>
          <cell r="B157"/>
          <cell r="D157"/>
          <cell r="I157"/>
          <cell r="J157"/>
          <cell r="K157"/>
          <cell r="L157"/>
          <cell r="M157"/>
          <cell r="N157"/>
          <cell r="O157"/>
          <cell r="P157"/>
          <cell r="Q157">
            <v>0</v>
          </cell>
          <cell r="R157"/>
          <cell r="S157">
            <v>0</v>
          </cell>
          <cell r="T157">
            <v>0</v>
          </cell>
          <cell r="U157">
            <v>0</v>
          </cell>
          <cell r="V157"/>
          <cell r="W157"/>
          <cell r="X157"/>
          <cell r="Y157"/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</row>
        <row r="158">
          <cell r="A158"/>
          <cell r="B158"/>
          <cell r="D158"/>
          <cell r="I158"/>
          <cell r="J158"/>
          <cell r="K158"/>
          <cell r="L158"/>
          <cell r="M158"/>
          <cell r="N158"/>
          <cell r="O158"/>
          <cell r="P158"/>
          <cell r="Q158">
            <v>0</v>
          </cell>
          <cell r="R158"/>
          <cell r="S158">
            <v>0</v>
          </cell>
          <cell r="T158">
            <v>0</v>
          </cell>
          <cell r="U158">
            <v>0</v>
          </cell>
          <cell r="V158"/>
          <cell r="W158"/>
          <cell r="X158"/>
          <cell r="Y158"/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</row>
        <row r="159">
          <cell r="A159" t="str">
            <v>EVOGENE</v>
          </cell>
          <cell r="B159"/>
          <cell r="C159" t="str">
            <v>Non SOW</v>
          </cell>
          <cell r="D159" t="str">
            <v>Corporate</v>
          </cell>
          <cell r="E159" t="str">
            <v>Exec MGMT - NonSOW</v>
          </cell>
          <cell r="F159">
            <v>17497520</v>
          </cell>
          <cell r="G159" t="str">
            <v>Alex Taskar</v>
          </cell>
          <cell r="H159">
            <v>1</v>
          </cell>
          <cell r="I159">
            <v>43000</v>
          </cell>
          <cell r="J159">
            <v>0</v>
          </cell>
          <cell r="K159">
            <v>43000</v>
          </cell>
          <cell r="L159">
            <v>813</v>
          </cell>
          <cell r="M159">
            <v>3000</v>
          </cell>
          <cell r="N159">
            <v>157.5</v>
          </cell>
          <cell r="O159">
            <v>814.39393939393938</v>
          </cell>
          <cell r="P159">
            <v>120</v>
          </cell>
          <cell r="Q159">
            <v>2795</v>
          </cell>
          <cell r="R159">
            <v>3013.0410000000002</v>
          </cell>
          <cell r="S159">
            <v>3583.333333333333</v>
          </cell>
          <cell r="T159">
            <v>3225</v>
          </cell>
          <cell r="U159">
            <v>245.10000000000002</v>
          </cell>
          <cell r="V159">
            <v>7166.666666666667</v>
          </cell>
          <cell r="W159">
            <v>0</v>
          </cell>
          <cell r="X159">
            <v>0</v>
          </cell>
          <cell r="Y159">
            <v>67933.03493939394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  <cell r="AN159">
            <v>19136.066180110971</v>
          </cell>
          <cell r="AO159">
            <v>19136.066180110971</v>
          </cell>
          <cell r="AP159">
            <v>19136.066180110971</v>
          </cell>
          <cell r="AQ159">
            <v>19136.066180110971</v>
          </cell>
          <cell r="AR159">
            <v>19136.066180110971</v>
          </cell>
          <cell r="AS159">
            <v>19136.066180110971</v>
          </cell>
          <cell r="AT159">
            <v>19136.066180110971</v>
          </cell>
          <cell r="AU159">
            <v>19136.066180110971</v>
          </cell>
          <cell r="AV159">
            <v>19136.066180110971</v>
          </cell>
          <cell r="AW159">
            <v>19136.066180110971</v>
          </cell>
          <cell r="AX159">
            <v>19136.066180110971</v>
          </cell>
          <cell r="AY159">
            <v>19136.066180110971</v>
          </cell>
        </row>
        <row r="160">
          <cell r="A160" t="str">
            <v>EVOGENE</v>
          </cell>
          <cell r="B160"/>
          <cell r="C160" t="str">
            <v>Non SOW</v>
          </cell>
          <cell r="D160" t="str">
            <v>Corporate</v>
          </cell>
          <cell r="E160" t="str">
            <v>Exec MGMT - NonSOW</v>
          </cell>
          <cell r="F160">
            <v>22399851</v>
          </cell>
          <cell r="G160" t="str">
            <v>Ofer Haviv</v>
          </cell>
          <cell r="H160">
            <v>1</v>
          </cell>
          <cell r="I160">
            <v>75000</v>
          </cell>
          <cell r="J160">
            <v>0</v>
          </cell>
          <cell r="K160">
            <v>75000</v>
          </cell>
          <cell r="L160">
            <v>813</v>
          </cell>
          <cell r="M160">
            <v>6000</v>
          </cell>
          <cell r="N160">
            <v>252</v>
          </cell>
          <cell r="O160">
            <v>1420.4545454545453</v>
          </cell>
          <cell r="P160">
            <v>150</v>
          </cell>
          <cell r="Q160">
            <v>4875</v>
          </cell>
          <cell r="R160">
            <v>3013.0410000000002</v>
          </cell>
          <cell r="S160">
            <v>6250</v>
          </cell>
          <cell r="T160">
            <v>5625</v>
          </cell>
          <cell r="U160">
            <v>2500</v>
          </cell>
          <cell r="V160">
            <v>18750</v>
          </cell>
          <cell r="W160"/>
          <cell r="X160">
            <v>2000</v>
          </cell>
          <cell r="Y160">
            <v>126648.49554545454</v>
          </cell>
          <cell r="AA160">
            <v>0.7</v>
          </cell>
          <cell r="AB160">
            <v>0.7</v>
          </cell>
          <cell r="AC160">
            <v>0.7</v>
          </cell>
          <cell r="AD160">
            <v>0.7</v>
          </cell>
          <cell r="AE160">
            <v>0.7</v>
          </cell>
          <cell r="AF160">
            <v>0.7</v>
          </cell>
          <cell r="AG160">
            <v>0.7</v>
          </cell>
          <cell r="AH160">
            <v>0.7</v>
          </cell>
          <cell r="AI160">
            <v>0.7</v>
          </cell>
          <cell r="AJ160">
            <v>0.7</v>
          </cell>
          <cell r="AK160">
            <v>0.7</v>
          </cell>
          <cell r="AL160">
            <v>0.7</v>
          </cell>
          <cell r="AN160">
            <v>24972.942783610757</v>
          </cell>
          <cell r="AO160">
            <v>24972.942783610757</v>
          </cell>
          <cell r="AP160">
            <v>24972.942783610757</v>
          </cell>
          <cell r="AQ160">
            <v>24972.942783610757</v>
          </cell>
          <cell r="AR160">
            <v>24972.942783610757</v>
          </cell>
          <cell r="AS160">
            <v>24972.942783610757</v>
          </cell>
          <cell r="AT160">
            <v>24972.942783610757</v>
          </cell>
          <cell r="AU160">
            <v>24972.942783610757</v>
          </cell>
          <cell r="AV160">
            <v>24972.942783610757</v>
          </cell>
          <cell r="AW160">
            <v>24972.942783610757</v>
          </cell>
          <cell r="AX160">
            <v>24972.942783610757</v>
          </cell>
          <cell r="AY160">
            <v>24972.942783610757</v>
          </cell>
        </row>
        <row r="161">
          <cell r="A161" t="str">
            <v>EVOGENE</v>
          </cell>
          <cell r="B161"/>
          <cell r="C161" t="str">
            <v>Non SOW</v>
          </cell>
          <cell r="D161" t="str">
            <v>Corporate - Operations</v>
          </cell>
          <cell r="E161" t="str">
            <v>BD</v>
          </cell>
          <cell r="F161">
            <v>22399851</v>
          </cell>
          <cell r="G161" t="str">
            <v>Ofer Haviv</v>
          </cell>
          <cell r="H161">
            <v>1</v>
          </cell>
          <cell r="I161">
            <v>75000</v>
          </cell>
          <cell r="J161">
            <v>0</v>
          </cell>
          <cell r="K161">
            <v>75000</v>
          </cell>
          <cell r="L161">
            <v>813</v>
          </cell>
          <cell r="M161">
            <v>6000</v>
          </cell>
          <cell r="N161">
            <v>252</v>
          </cell>
          <cell r="O161">
            <v>1420.4545454545453</v>
          </cell>
          <cell r="P161">
            <v>150</v>
          </cell>
          <cell r="Q161">
            <v>4875</v>
          </cell>
          <cell r="R161">
            <v>3013.0410000000002</v>
          </cell>
          <cell r="S161">
            <v>6250</v>
          </cell>
          <cell r="T161">
            <v>5625</v>
          </cell>
          <cell r="U161">
            <v>2500</v>
          </cell>
          <cell r="V161">
            <v>18750</v>
          </cell>
          <cell r="W161"/>
          <cell r="X161">
            <v>2000</v>
          </cell>
          <cell r="Y161">
            <v>126648.49554545454</v>
          </cell>
          <cell r="AA161">
            <v>0.3</v>
          </cell>
          <cell r="AB161">
            <v>0.3</v>
          </cell>
          <cell r="AC161">
            <v>0.3</v>
          </cell>
          <cell r="AD161">
            <v>0.3</v>
          </cell>
          <cell r="AE161">
            <v>0.3</v>
          </cell>
          <cell r="AF161">
            <v>0.3</v>
          </cell>
          <cell r="AG161">
            <v>0.3</v>
          </cell>
          <cell r="AH161">
            <v>0.3</v>
          </cell>
          <cell r="AI161">
            <v>0.3</v>
          </cell>
          <cell r="AJ161">
            <v>0.3</v>
          </cell>
          <cell r="AK161">
            <v>0.3</v>
          </cell>
          <cell r="AL161">
            <v>0.3</v>
          </cell>
          <cell r="AN161">
            <v>10702.689764404609</v>
          </cell>
          <cell r="AO161">
            <v>10702.689764404609</v>
          </cell>
          <cell r="AP161">
            <v>10702.689764404609</v>
          </cell>
          <cell r="AQ161">
            <v>10702.689764404609</v>
          </cell>
          <cell r="AR161">
            <v>10702.689764404609</v>
          </cell>
          <cell r="AS161">
            <v>10702.689764404609</v>
          </cell>
          <cell r="AT161">
            <v>10702.689764404609</v>
          </cell>
          <cell r="AU161">
            <v>10702.689764404609</v>
          </cell>
          <cell r="AV161">
            <v>10702.689764404609</v>
          </cell>
          <cell r="AW161">
            <v>10702.689764404609</v>
          </cell>
          <cell r="AX161">
            <v>10702.689764404609</v>
          </cell>
          <cell r="AY161">
            <v>10702.689764404609</v>
          </cell>
        </row>
        <row r="162">
          <cell r="A162" t="str">
            <v>EVOGENE</v>
          </cell>
          <cell r="B162"/>
          <cell r="C162" t="str">
            <v>SOW</v>
          </cell>
          <cell r="D162" t="str">
            <v>Platform</v>
          </cell>
          <cell r="E162" t="str">
            <v>Platform Exec. MGMT</v>
          </cell>
          <cell r="F162">
            <v>29503216</v>
          </cell>
          <cell r="G162" t="str">
            <v>Yuval Ben Galim</v>
          </cell>
          <cell r="H162">
            <v>1</v>
          </cell>
          <cell r="I162">
            <v>45000</v>
          </cell>
          <cell r="J162">
            <v>0</v>
          </cell>
          <cell r="K162">
            <v>45000</v>
          </cell>
          <cell r="L162">
            <v>813</v>
          </cell>
          <cell r="M162">
            <v>3000</v>
          </cell>
          <cell r="N162">
            <v>157.5</v>
          </cell>
          <cell r="O162">
            <v>852.27272727272737</v>
          </cell>
          <cell r="P162">
            <v>150</v>
          </cell>
          <cell r="Q162">
            <v>2925</v>
          </cell>
          <cell r="R162">
            <v>3013.0410000000002</v>
          </cell>
          <cell r="S162">
            <v>3750</v>
          </cell>
          <cell r="T162">
            <v>3375</v>
          </cell>
          <cell r="U162">
            <v>256.5</v>
          </cell>
          <cell r="V162">
            <v>7500</v>
          </cell>
          <cell r="W162"/>
          <cell r="X162"/>
          <cell r="Y162">
            <v>70792.313727272733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  <cell r="AN162">
            <v>19941.496824583868</v>
          </cell>
          <cell r="AO162">
            <v>19941.496824583868</v>
          </cell>
          <cell r="AP162">
            <v>19941.496824583868</v>
          </cell>
          <cell r="AQ162">
            <v>19941.496824583868</v>
          </cell>
          <cell r="AR162">
            <v>19941.496824583868</v>
          </cell>
          <cell r="AS162">
            <v>19941.496824583868</v>
          </cell>
          <cell r="AT162">
            <v>19941.496824583868</v>
          </cell>
          <cell r="AU162">
            <v>19941.496824583868</v>
          </cell>
          <cell r="AV162">
            <v>19941.496824583868</v>
          </cell>
          <cell r="AW162">
            <v>19941.496824583868</v>
          </cell>
          <cell r="AX162">
            <v>19941.496824583868</v>
          </cell>
          <cell r="AY162">
            <v>19941.496824583868</v>
          </cell>
        </row>
        <row r="163">
          <cell r="A163" t="str">
            <v>EVOGENE</v>
          </cell>
          <cell r="B163"/>
          <cell r="C163" t="str">
            <v>SOW</v>
          </cell>
          <cell r="D163" t="str">
            <v>Ag-Chemistry</v>
          </cell>
          <cell r="E163" t="str">
            <v>Ag-Chem Exec. MGMT</v>
          </cell>
          <cell r="F163">
            <v>33898156</v>
          </cell>
          <cell r="G163" t="str">
            <v>Eran Kosover</v>
          </cell>
          <cell r="H163">
            <v>1</v>
          </cell>
          <cell r="I163">
            <v>43000</v>
          </cell>
          <cell r="J163">
            <v>-180</v>
          </cell>
          <cell r="K163">
            <v>42820</v>
          </cell>
          <cell r="L163">
            <v>813</v>
          </cell>
          <cell r="M163">
            <v>0</v>
          </cell>
          <cell r="N163">
            <v>189</v>
          </cell>
          <cell r="O163">
            <v>814.39393939393938</v>
          </cell>
          <cell r="P163">
            <v>150</v>
          </cell>
          <cell r="Q163">
            <v>2783.3</v>
          </cell>
          <cell r="R163">
            <v>3013.0410000000002</v>
          </cell>
          <cell r="S163">
            <v>3568.333333333333</v>
          </cell>
          <cell r="T163">
            <v>3211.5</v>
          </cell>
          <cell r="U163">
            <v>244.07400000000001</v>
          </cell>
          <cell r="V163">
            <v>7166.666666666667</v>
          </cell>
          <cell r="W163">
            <v>1561.9170250000002</v>
          </cell>
          <cell r="X163">
            <v>1500</v>
          </cell>
          <cell r="Y163">
            <v>67835.225964393932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  <cell r="AN163">
            <v>19108.514356167307</v>
          </cell>
          <cell r="AO163">
            <v>19108.514356167307</v>
          </cell>
          <cell r="AP163">
            <v>19108.514356167307</v>
          </cell>
          <cell r="AQ163">
            <v>19108.514356167307</v>
          </cell>
          <cell r="AR163">
            <v>19108.514356167307</v>
          </cell>
          <cell r="AS163">
            <v>19108.514356167307</v>
          </cell>
          <cell r="AT163">
            <v>19108.514356167307</v>
          </cell>
          <cell r="AU163">
            <v>19108.514356167307</v>
          </cell>
          <cell r="AV163">
            <v>19108.514356167307</v>
          </cell>
          <cell r="AW163">
            <v>19108.514356167307</v>
          </cell>
          <cell r="AX163">
            <v>19108.514356167307</v>
          </cell>
          <cell r="AY163">
            <v>19108.514356167307</v>
          </cell>
        </row>
        <row r="164">
          <cell r="A164" t="str">
            <v>EVOGENE</v>
          </cell>
          <cell r="B164"/>
          <cell r="C164" t="str">
            <v>SOW</v>
          </cell>
          <cell r="D164" t="str">
            <v>Ag-Biologicals</v>
          </cell>
          <cell r="E164" t="str">
            <v>Ag-Bio Exec. MGMT</v>
          </cell>
          <cell r="F164">
            <v>38363842</v>
          </cell>
          <cell r="G164" t="str">
            <v>Ido Dor</v>
          </cell>
          <cell r="H164">
            <v>1</v>
          </cell>
          <cell r="I164">
            <v>43000</v>
          </cell>
          <cell r="J164">
            <v>-489</v>
          </cell>
          <cell r="K164">
            <v>42511</v>
          </cell>
          <cell r="L164">
            <v>813</v>
          </cell>
          <cell r="M164">
            <v>0</v>
          </cell>
          <cell r="N164">
            <v>220.5</v>
          </cell>
          <cell r="O164">
            <v>814.39393939393938</v>
          </cell>
          <cell r="P164">
            <v>150</v>
          </cell>
          <cell r="Q164">
            <v>2763.2150000000001</v>
          </cell>
          <cell r="R164">
            <v>3013.0410000000002</v>
          </cell>
          <cell r="S164">
            <v>3542.583333333333</v>
          </cell>
          <cell r="T164">
            <v>3188.3249999999998</v>
          </cell>
          <cell r="U164">
            <v>242.31270000000001</v>
          </cell>
          <cell r="V164">
            <v>7166.666666666667</v>
          </cell>
          <cell r="W164">
            <v>3500</v>
          </cell>
          <cell r="X164">
            <v>1500</v>
          </cell>
          <cell r="Y164">
            <v>69425.037639393937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  <cell r="AN164">
            <v>19556.348630815195</v>
          </cell>
          <cell r="AO164">
            <v>19556.348630815195</v>
          </cell>
          <cell r="AP164">
            <v>19556.348630815195</v>
          </cell>
          <cell r="AQ164">
            <v>19556.348630815195</v>
          </cell>
          <cell r="AR164">
            <v>19556.348630815195</v>
          </cell>
          <cell r="AS164">
            <v>19556.348630815195</v>
          </cell>
          <cell r="AT164">
            <v>19556.348630815195</v>
          </cell>
          <cell r="AU164">
            <v>19556.348630815195</v>
          </cell>
          <cell r="AV164">
            <v>19556.348630815195</v>
          </cell>
          <cell r="AW164">
            <v>19556.348630815195</v>
          </cell>
          <cell r="AX164">
            <v>19556.348630815195</v>
          </cell>
          <cell r="AY164">
            <v>19556.348630815195</v>
          </cell>
        </row>
        <row r="165">
          <cell r="A165" t="str">
            <v>EVOGENE</v>
          </cell>
          <cell r="B165"/>
          <cell r="C165" t="str">
            <v>SOW</v>
          </cell>
          <cell r="D165" t="str">
            <v>Ag-Biologicals</v>
          </cell>
          <cell r="E165" t="str">
            <v>Ag-Bio Exec. MGMT</v>
          </cell>
          <cell r="F165">
            <v>57311391</v>
          </cell>
          <cell r="G165" t="str">
            <v>Hagai Karchi</v>
          </cell>
          <cell r="H165">
            <v>1</v>
          </cell>
          <cell r="I165">
            <v>45000</v>
          </cell>
          <cell r="J165">
            <v>-844</v>
          </cell>
          <cell r="K165">
            <v>44156</v>
          </cell>
          <cell r="L165">
            <v>813</v>
          </cell>
          <cell r="M165">
            <v>0</v>
          </cell>
          <cell r="N165">
            <v>252</v>
          </cell>
          <cell r="O165">
            <v>852.27272727272737</v>
          </cell>
          <cell r="P165">
            <v>150</v>
          </cell>
          <cell r="Q165">
            <v>2870.14</v>
          </cell>
          <cell r="R165">
            <v>3013.0410000000002</v>
          </cell>
          <cell r="S165">
            <v>3679.6666666666665</v>
          </cell>
          <cell r="T165">
            <v>3311.7</v>
          </cell>
          <cell r="U165">
            <v>251.6892</v>
          </cell>
          <cell r="V165">
            <v>7500</v>
          </cell>
          <cell r="W165">
            <v>4000</v>
          </cell>
          <cell r="X165">
            <v>1700</v>
          </cell>
          <cell r="Y165">
            <v>72549.50959393938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  <cell r="AN165">
            <v>20436.481575757574</v>
          </cell>
          <cell r="AO165">
            <v>20436.481575757574</v>
          </cell>
          <cell r="AP165">
            <v>20436.481575757574</v>
          </cell>
          <cell r="AQ165">
            <v>20436.481575757574</v>
          </cell>
          <cell r="AR165">
            <v>20436.481575757574</v>
          </cell>
          <cell r="AS165">
            <v>20436.481575757574</v>
          </cell>
          <cell r="AT165">
            <v>20436.481575757574</v>
          </cell>
          <cell r="AU165">
            <v>20436.481575757574</v>
          </cell>
          <cell r="AV165">
            <v>20436.481575757574</v>
          </cell>
          <cell r="AW165">
            <v>20436.481575757574</v>
          </cell>
          <cell r="AX165">
            <v>20436.481575757574</v>
          </cell>
          <cell r="AY165">
            <v>20436.481575757574</v>
          </cell>
        </row>
        <row r="166">
          <cell r="A166"/>
          <cell r="B166"/>
          <cell r="D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</row>
        <row r="167">
          <cell r="A167" t="str">
            <v>EVOGENE</v>
          </cell>
          <cell r="B167">
            <v>7</v>
          </cell>
          <cell r="C167" t="str">
            <v>Non SOW</v>
          </cell>
          <cell r="D167" t="str">
            <v>Corporate</v>
          </cell>
          <cell r="E167" t="str">
            <v>HR</v>
          </cell>
          <cell r="F167">
            <v>14569529</v>
          </cell>
          <cell r="G167" t="str">
            <v>Lea Slonim</v>
          </cell>
          <cell r="H167">
            <v>0.85</v>
          </cell>
          <cell r="I167">
            <v>17000</v>
          </cell>
          <cell r="J167">
            <v>-2100</v>
          </cell>
          <cell r="K167">
            <v>17900</v>
          </cell>
          <cell r="L167">
            <v>813</v>
          </cell>
          <cell r="M167">
            <v>0</v>
          </cell>
          <cell r="N167">
            <v>214.2</v>
          </cell>
          <cell r="O167">
            <v>321.969696969697</v>
          </cell>
          <cell r="P167">
            <v>0</v>
          </cell>
          <cell r="Q167">
            <v>1163.5</v>
          </cell>
          <cell r="R167">
            <v>1213.7287272727272</v>
          </cell>
          <cell r="S167">
            <v>1491.6666666666665</v>
          </cell>
          <cell r="T167">
            <v>1342.5</v>
          </cell>
          <cell r="U167">
            <v>102.03</v>
          </cell>
          <cell r="V167">
            <v>958.33333333333337</v>
          </cell>
          <cell r="W167">
            <v>2520</v>
          </cell>
          <cell r="X167">
            <v>2000</v>
          </cell>
          <cell r="Y167">
            <v>30040.928424242422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 t="str">
            <v>EVOGENE</v>
          </cell>
          <cell r="B168">
            <v>7</v>
          </cell>
          <cell r="C168" t="str">
            <v>Non SOW</v>
          </cell>
          <cell r="D168" t="str">
            <v>Corporate</v>
          </cell>
          <cell r="E168" t="str">
            <v>HR</v>
          </cell>
          <cell r="F168">
            <v>36537231</v>
          </cell>
          <cell r="G168" t="str">
            <v>Sarit Levi Gamliel</v>
          </cell>
          <cell r="H168">
            <v>0.8</v>
          </cell>
          <cell r="I168">
            <v>6400</v>
          </cell>
          <cell r="J168">
            <v>0</v>
          </cell>
          <cell r="K168">
            <v>8000</v>
          </cell>
          <cell r="L168">
            <v>813</v>
          </cell>
          <cell r="M168">
            <v>227.27</v>
          </cell>
          <cell r="N168">
            <v>189</v>
          </cell>
          <cell r="O168">
            <v>121.21212121212123</v>
          </cell>
          <cell r="P168">
            <v>0</v>
          </cell>
          <cell r="Q168">
            <v>520</v>
          </cell>
          <cell r="R168">
            <v>471.32715909090916</v>
          </cell>
          <cell r="S168">
            <v>666.66666666666663</v>
          </cell>
          <cell r="T168">
            <v>600</v>
          </cell>
          <cell r="U168">
            <v>45.6</v>
          </cell>
          <cell r="V168">
            <v>383.33333333333331</v>
          </cell>
          <cell r="W168">
            <v>0</v>
          </cell>
          <cell r="X168">
            <v>0</v>
          </cell>
          <cell r="Y168">
            <v>12037.409280303033</v>
          </cell>
          <cell r="AA168">
            <v>0.8</v>
          </cell>
          <cell r="AB168">
            <v>0.8</v>
          </cell>
          <cell r="AC168">
            <v>0.8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0.8</v>
          </cell>
          <cell r="AK168">
            <v>0.8</v>
          </cell>
          <cell r="AL168">
            <v>0.8</v>
          </cell>
          <cell r="AN168">
            <v>2712.6556124626559</v>
          </cell>
          <cell r="AO168">
            <v>2712.6556124626559</v>
          </cell>
          <cell r="AP168">
            <v>2712.6556124626559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2712.6556124626559</v>
          </cell>
          <cell r="AX168">
            <v>2712.6556124626559</v>
          </cell>
          <cell r="AY168">
            <v>2712.6556124626559</v>
          </cell>
        </row>
        <row r="169">
          <cell r="A169" t="str">
            <v>EVOGENE</v>
          </cell>
          <cell r="B169">
            <v>7</v>
          </cell>
          <cell r="C169" t="str">
            <v>Non SOW</v>
          </cell>
          <cell r="D169" t="str">
            <v>Corporate</v>
          </cell>
          <cell r="E169" t="str">
            <v>HR</v>
          </cell>
          <cell r="F169">
            <v>388178540</v>
          </cell>
          <cell r="G169" t="str">
            <v>Ricki Lahav</v>
          </cell>
          <cell r="H169">
            <v>0.9</v>
          </cell>
          <cell r="I169">
            <v>7200</v>
          </cell>
          <cell r="J169">
            <v>0</v>
          </cell>
          <cell r="K169">
            <v>8000</v>
          </cell>
          <cell r="L169">
            <v>813</v>
          </cell>
          <cell r="M169">
            <v>568.17999999999995</v>
          </cell>
          <cell r="N169">
            <v>252</v>
          </cell>
          <cell r="O169">
            <v>136.36363636363635</v>
          </cell>
          <cell r="P169">
            <v>120</v>
          </cell>
          <cell r="Q169">
            <v>520</v>
          </cell>
          <cell r="R169">
            <v>511.75677272727273</v>
          </cell>
          <cell r="S169">
            <v>666.66666666666663</v>
          </cell>
          <cell r="T169">
            <v>600</v>
          </cell>
          <cell r="U169">
            <v>45.6</v>
          </cell>
          <cell r="V169">
            <v>383.33333333333331</v>
          </cell>
          <cell r="W169">
            <v>0</v>
          </cell>
          <cell r="X169">
            <v>0</v>
          </cell>
          <cell r="Y169">
            <v>12616.900409090909</v>
          </cell>
          <cell r="AA169">
            <v>0.9</v>
          </cell>
          <cell r="AB169">
            <v>0.9</v>
          </cell>
          <cell r="AC169">
            <v>0.9</v>
          </cell>
          <cell r="AD169">
            <v>0.9</v>
          </cell>
          <cell r="AE169">
            <v>0.9</v>
          </cell>
          <cell r="AF169">
            <v>0.9</v>
          </cell>
          <cell r="AG169">
            <v>0.9</v>
          </cell>
          <cell r="AH169">
            <v>0.9</v>
          </cell>
          <cell r="AI169">
            <v>0.9</v>
          </cell>
          <cell r="AJ169">
            <v>0.9</v>
          </cell>
          <cell r="AK169">
            <v>0.9</v>
          </cell>
          <cell r="AL169">
            <v>0.9</v>
          </cell>
          <cell r="AN169">
            <v>3198.6508079385408</v>
          </cell>
          <cell r="AO169">
            <v>3198.6508079385408</v>
          </cell>
          <cell r="AP169">
            <v>3198.6508079385408</v>
          </cell>
          <cell r="AQ169">
            <v>3198.6508079385408</v>
          </cell>
          <cell r="AR169">
            <v>3198.6508079385408</v>
          </cell>
          <cell r="AS169">
            <v>3198.6508079385408</v>
          </cell>
          <cell r="AT169">
            <v>3198.6508079385408</v>
          </cell>
          <cell r="AU169">
            <v>3198.6508079385408</v>
          </cell>
          <cell r="AV169">
            <v>3198.6508079385408</v>
          </cell>
          <cell r="AW169">
            <v>3198.6508079385408</v>
          </cell>
          <cell r="AX169">
            <v>3198.6508079385408</v>
          </cell>
          <cell r="AY169">
            <v>3198.6508079385408</v>
          </cell>
        </row>
        <row r="170">
          <cell r="A170" t="str">
            <v>EVOGENE</v>
          </cell>
          <cell r="B170">
            <v>7</v>
          </cell>
          <cell r="C170" t="str">
            <v>Non SOW</v>
          </cell>
          <cell r="D170" t="str">
            <v>Corporate</v>
          </cell>
          <cell r="E170" t="str">
            <v>HR</v>
          </cell>
          <cell r="F170">
            <v>43156504</v>
          </cell>
          <cell r="G170" t="str">
            <v>Anat Mulvidzon</v>
          </cell>
          <cell r="H170">
            <v>1</v>
          </cell>
          <cell r="I170">
            <v>8500</v>
          </cell>
          <cell r="J170">
            <v>0</v>
          </cell>
          <cell r="K170">
            <v>8500</v>
          </cell>
          <cell r="L170">
            <v>813</v>
          </cell>
          <cell r="M170">
            <v>379.41</v>
          </cell>
          <cell r="N170">
            <v>157.5</v>
          </cell>
          <cell r="O170">
            <v>160.9848484848485</v>
          </cell>
          <cell r="P170">
            <v>0</v>
          </cell>
          <cell r="Q170">
            <v>552.5</v>
          </cell>
          <cell r="R170">
            <v>520.85811363636367</v>
          </cell>
          <cell r="S170">
            <v>708.33333333333326</v>
          </cell>
          <cell r="T170">
            <v>637.5</v>
          </cell>
          <cell r="U170">
            <v>48.45</v>
          </cell>
          <cell r="V170">
            <v>407.29166666666669</v>
          </cell>
          <cell r="W170">
            <v>0</v>
          </cell>
          <cell r="X170">
            <v>0</v>
          </cell>
          <cell r="Y170">
            <v>12885.827962121213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  <cell r="AN170">
            <v>3629.8106935552714</v>
          </cell>
          <cell r="AO170">
            <v>3629.8106935552714</v>
          </cell>
          <cell r="AP170">
            <v>3629.8106935552714</v>
          </cell>
          <cell r="AQ170">
            <v>3629.8106935552714</v>
          </cell>
          <cell r="AR170">
            <v>3629.8106935552714</v>
          </cell>
          <cell r="AS170">
            <v>3629.8106935552714</v>
          </cell>
          <cell r="AT170">
            <v>3629.8106935552714</v>
          </cell>
          <cell r="AU170">
            <v>3629.8106935552714</v>
          </cell>
          <cell r="AV170">
            <v>3629.8106935552714</v>
          </cell>
          <cell r="AW170">
            <v>3629.8106935552714</v>
          </cell>
          <cell r="AX170">
            <v>3629.8106935552714</v>
          </cell>
          <cell r="AY170">
            <v>3629.8106935552714</v>
          </cell>
        </row>
        <row r="171">
          <cell r="A171" t="str">
            <v>EVOGENE</v>
          </cell>
          <cell r="B171">
            <v>7</v>
          </cell>
          <cell r="C171" t="str">
            <v>Non SOW</v>
          </cell>
          <cell r="D171" t="str">
            <v>Corporate</v>
          </cell>
          <cell r="E171" t="str">
            <v>HR</v>
          </cell>
          <cell r="F171">
            <v>60128568</v>
          </cell>
          <cell r="G171" t="str">
            <v>Sileat Saar</v>
          </cell>
          <cell r="H171">
            <v>0.9</v>
          </cell>
          <cell r="I171">
            <v>8500</v>
          </cell>
          <cell r="J171">
            <v>0</v>
          </cell>
          <cell r="K171">
            <v>9444.4444444444434</v>
          </cell>
          <cell r="L171">
            <v>813</v>
          </cell>
          <cell r="M171">
            <v>568.17999999999995</v>
          </cell>
          <cell r="N171">
            <v>157.5</v>
          </cell>
          <cell r="O171">
            <v>160.9848484848485</v>
          </cell>
          <cell r="P171">
            <v>120</v>
          </cell>
          <cell r="Q171">
            <v>613.8888888888888</v>
          </cell>
          <cell r="R171">
            <v>614.84919696969689</v>
          </cell>
          <cell r="S171">
            <v>787.03703703703695</v>
          </cell>
          <cell r="T171">
            <v>708.33333333333326</v>
          </cell>
          <cell r="U171">
            <v>53.833333333333329</v>
          </cell>
          <cell r="V171">
            <v>452.54629629629625</v>
          </cell>
          <cell r="W171">
            <v>0</v>
          </cell>
          <cell r="X171">
            <v>0</v>
          </cell>
          <cell r="Y171">
            <v>14494.597378787877</v>
          </cell>
          <cell r="AA171">
            <v>0.9</v>
          </cell>
          <cell r="AB171">
            <v>0.9</v>
          </cell>
          <cell r="AC171">
            <v>0.9</v>
          </cell>
          <cell r="AD171">
            <v>0.9</v>
          </cell>
          <cell r="AE171">
            <v>0.9</v>
          </cell>
          <cell r="AF171">
            <v>0.9</v>
          </cell>
          <cell r="AG171">
            <v>0.9</v>
          </cell>
          <cell r="AH171">
            <v>0.9</v>
          </cell>
          <cell r="AI171">
            <v>0.9</v>
          </cell>
          <cell r="AJ171">
            <v>0</v>
          </cell>
          <cell r="AK171">
            <v>0</v>
          </cell>
          <cell r="AL171">
            <v>0</v>
          </cell>
          <cell r="AN171">
            <v>3674.6866594110115</v>
          </cell>
          <cell r="AO171">
            <v>3674.6866594110115</v>
          </cell>
          <cell r="AP171">
            <v>3674.6866594110115</v>
          </cell>
          <cell r="AQ171">
            <v>3674.6866594110115</v>
          </cell>
          <cell r="AR171">
            <v>3674.6866594110115</v>
          </cell>
          <cell r="AS171">
            <v>3674.6866594110115</v>
          </cell>
          <cell r="AT171">
            <v>3674.6866594110115</v>
          </cell>
          <cell r="AU171">
            <v>3674.6866594110115</v>
          </cell>
          <cell r="AV171">
            <v>3674.6866594110115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 t="str">
            <v>EVOGENE</v>
          </cell>
          <cell r="B172">
            <v>7</v>
          </cell>
          <cell r="C172" t="str">
            <v>Non SOW</v>
          </cell>
          <cell r="D172" t="str">
            <v>Corporate</v>
          </cell>
          <cell r="E172" t="str">
            <v>HR</v>
          </cell>
          <cell r="F172">
            <v>60137247</v>
          </cell>
          <cell r="G172" t="str">
            <v>Mali Malkiel</v>
          </cell>
          <cell r="H172">
            <v>0.5</v>
          </cell>
          <cell r="I172">
            <v>3400</v>
          </cell>
          <cell r="J172">
            <v>0</v>
          </cell>
          <cell r="K172">
            <v>6800</v>
          </cell>
          <cell r="L172">
            <v>813</v>
          </cell>
          <cell r="M172">
            <v>202.07</v>
          </cell>
          <cell r="N172">
            <v>94.5</v>
          </cell>
          <cell r="O172">
            <v>64.393939393939391</v>
          </cell>
          <cell r="P172">
            <v>0</v>
          </cell>
          <cell r="Q172">
            <v>442</v>
          </cell>
          <cell r="R172">
            <v>368.08829545454546</v>
          </cell>
          <cell r="S172">
            <v>566.66666666666663</v>
          </cell>
          <cell r="T172">
            <v>510</v>
          </cell>
          <cell r="U172">
            <v>38.76</v>
          </cell>
          <cell r="V172">
            <v>325.83333333333331</v>
          </cell>
          <cell r="W172">
            <v>0</v>
          </cell>
          <cell r="X172">
            <v>0</v>
          </cell>
          <cell r="Y172">
            <v>10225.312234848485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/>
          <cell r="B173"/>
          <cell r="D173"/>
          <cell r="I173"/>
          <cell r="J173"/>
          <cell r="K173"/>
          <cell r="L173"/>
          <cell r="M173"/>
          <cell r="N173"/>
          <cell r="O173"/>
          <cell r="P173"/>
          <cell r="Q173">
            <v>0</v>
          </cell>
          <cell r="R173"/>
          <cell r="S173">
            <v>0</v>
          </cell>
          <cell r="T173">
            <v>0</v>
          </cell>
          <cell r="U173">
            <v>0</v>
          </cell>
          <cell r="V173"/>
          <cell r="W173"/>
          <cell r="X173"/>
          <cell r="Y173"/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</row>
        <row r="174">
          <cell r="A174" t="str">
            <v>EVOGENE</v>
          </cell>
          <cell r="B174">
            <v>7</v>
          </cell>
          <cell r="C174" t="str">
            <v>Non SOW</v>
          </cell>
          <cell r="D174" t="str">
            <v>Corporate</v>
          </cell>
          <cell r="E174" t="str">
            <v>Finance</v>
          </cell>
          <cell r="F174">
            <v>33799511</v>
          </cell>
          <cell r="G174" t="str">
            <v>Liz Katz</v>
          </cell>
          <cell r="H174">
            <v>1</v>
          </cell>
          <cell r="I174">
            <v>28000</v>
          </cell>
          <cell r="J174">
            <v>0</v>
          </cell>
          <cell r="K174">
            <v>28000</v>
          </cell>
          <cell r="L174">
            <v>813</v>
          </cell>
          <cell r="M174">
            <v>290.57</v>
          </cell>
          <cell r="N174">
            <v>157.5</v>
          </cell>
          <cell r="O174">
            <v>530.30303030303037</v>
          </cell>
          <cell r="P174">
            <v>120</v>
          </cell>
          <cell r="Q174">
            <v>1820</v>
          </cell>
          <cell r="R174">
            <v>2013.3939772727274</v>
          </cell>
          <cell r="S174">
            <v>2333.333333333333</v>
          </cell>
          <cell r="T174">
            <v>2100</v>
          </cell>
          <cell r="U174">
            <v>159.6</v>
          </cell>
          <cell r="V174">
            <v>1341.6666666666665</v>
          </cell>
          <cell r="W174">
            <v>0</v>
          </cell>
          <cell r="X174">
            <v>0</v>
          </cell>
          <cell r="Y174">
            <v>39679.367007575755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  <cell r="AN174">
            <v>11177.286481007255</v>
          </cell>
          <cell r="AO174">
            <v>11177.286481007255</v>
          </cell>
          <cell r="AP174">
            <v>11177.286481007255</v>
          </cell>
          <cell r="AQ174">
            <v>11177.286481007255</v>
          </cell>
          <cell r="AR174">
            <v>11177.286481007255</v>
          </cell>
          <cell r="AS174">
            <v>11177.286481007255</v>
          </cell>
          <cell r="AT174">
            <v>11177.286481007255</v>
          </cell>
          <cell r="AU174">
            <v>11177.286481007255</v>
          </cell>
          <cell r="AV174">
            <v>11177.286481007255</v>
          </cell>
          <cell r="AW174">
            <v>11177.286481007255</v>
          </cell>
          <cell r="AX174">
            <v>11177.286481007255</v>
          </cell>
          <cell r="AY174">
            <v>11177.286481007255</v>
          </cell>
        </row>
        <row r="175">
          <cell r="A175" t="str">
            <v>EVOGENE</v>
          </cell>
          <cell r="B175">
            <v>7</v>
          </cell>
          <cell r="C175" t="str">
            <v>Non SOW</v>
          </cell>
          <cell r="D175" t="str">
            <v>Corporate</v>
          </cell>
          <cell r="E175" t="str">
            <v>Finance</v>
          </cell>
          <cell r="F175">
            <v>36047116</v>
          </cell>
          <cell r="G175" t="str">
            <v>Livnat Achkenazi</v>
          </cell>
          <cell r="H175">
            <v>1</v>
          </cell>
          <cell r="I175">
            <v>9500</v>
          </cell>
          <cell r="J175">
            <v>0</v>
          </cell>
          <cell r="K175">
            <v>9500</v>
          </cell>
          <cell r="L175">
            <v>813</v>
          </cell>
          <cell r="M175">
            <v>568.17999999999995</v>
          </cell>
          <cell r="N175">
            <v>189</v>
          </cell>
          <cell r="O175">
            <v>179.92424242424241</v>
          </cell>
          <cell r="P175">
            <v>0</v>
          </cell>
          <cell r="Q175">
            <v>617.5</v>
          </cell>
          <cell r="R175">
            <v>613.79881818181821</v>
          </cell>
          <cell r="S175">
            <v>791.66666666666663</v>
          </cell>
          <cell r="T175">
            <v>712.5</v>
          </cell>
          <cell r="U175">
            <v>54.15</v>
          </cell>
          <cell r="V175">
            <v>455.20833333333331</v>
          </cell>
          <cell r="W175">
            <v>0</v>
          </cell>
          <cell r="X175">
            <v>0</v>
          </cell>
          <cell r="Y175">
            <v>14494.92806060606</v>
          </cell>
          <cell r="AA175">
            <v>1</v>
          </cell>
          <cell r="AB175">
            <v>1</v>
          </cell>
          <cell r="AC175">
            <v>0</v>
          </cell>
          <cell r="AD175">
            <v>0</v>
          </cell>
          <cell r="AE175"/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N175">
            <v>4083.0783269312847</v>
          </cell>
          <cell r="AO175">
            <v>4083.0783269312847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</row>
        <row r="176">
          <cell r="A176" t="str">
            <v>EVOGENE</v>
          </cell>
          <cell r="B176">
            <v>7</v>
          </cell>
          <cell r="C176" t="str">
            <v>Non SOW</v>
          </cell>
          <cell r="D176" t="str">
            <v>Corporate</v>
          </cell>
          <cell r="E176" t="str">
            <v>Finance</v>
          </cell>
          <cell r="F176">
            <v>37637543</v>
          </cell>
          <cell r="G176" t="str">
            <v>Osnat Dahan</v>
          </cell>
          <cell r="H176">
            <v>1</v>
          </cell>
          <cell r="I176">
            <v>9500</v>
          </cell>
          <cell r="J176">
            <v>0</v>
          </cell>
          <cell r="K176">
            <v>9500</v>
          </cell>
          <cell r="L176">
            <v>813</v>
          </cell>
          <cell r="M176">
            <v>568.17999999999995</v>
          </cell>
          <cell r="N176">
            <v>157.5</v>
          </cell>
          <cell r="O176">
            <v>179.92424242424241</v>
          </cell>
          <cell r="P176">
            <v>0</v>
          </cell>
          <cell r="Q176">
            <v>617.5</v>
          </cell>
          <cell r="R176">
            <v>611.43631818181825</v>
          </cell>
          <cell r="S176">
            <v>791.66666666666663</v>
          </cell>
          <cell r="T176">
            <v>712.5</v>
          </cell>
          <cell r="U176">
            <v>54.15</v>
          </cell>
          <cell r="V176">
            <v>455.20833333333331</v>
          </cell>
          <cell r="W176">
            <v>0</v>
          </cell>
          <cell r="X176">
            <v>0</v>
          </cell>
          <cell r="Y176">
            <v>14461.065560606061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N176">
            <v>4073.5395945369187</v>
          </cell>
          <cell r="AO176">
            <v>4073.5395945369187</v>
          </cell>
          <cell r="AP176">
            <v>4073.5395945369187</v>
          </cell>
          <cell r="AQ176">
            <v>4073.5395945369187</v>
          </cell>
          <cell r="AR176">
            <v>4073.5395945369187</v>
          </cell>
          <cell r="AS176">
            <v>4073.5395945369187</v>
          </cell>
          <cell r="AT176">
            <v>4073.5395945369187</v>
          </cell>
          <cell r="AU176">
            <v>4073.5395945369187</v>
          </cell>
          <cell r="AV176">
            <v>4073.5395945369187</v>
          </cell>
          <cell r="AW176">
            <v>4073.5395945369187</v>
          </cell>
          <cell r="AX176">
            <v>4073.5395945369187</v>
          </cell>
          <cell r="AY176">
            <v>4073.5395945369187</v>
          </cell>
        </row>
        <row r="177">
          <cell r="A177" t="str">
            <v>EVOGENE</v>
          </cell>
          <cell r="B177">
            <v>7</v>
          </cell>
          <cell r="C177" t="str">
            <v>Non SOW</v>
          </cell>
          <cell r="D177" t="str">
            <v>Corporate</v>
          </cell>
          <cell r="E177" t="str">
            <v>Finance</v>
          </cell>
          <cell r="F177">
            <v>39273230</v>
          </cell>
          <cell r="G177" t="str">
            <v>Amir Weinberg</v>
          </cell>
          <cell r="H177">
            <v>1</v>
          </cell>
          <cell r="I177">
            <v>17500</v>
          </cell>
          <cell r="J177">
            <v>0</v>
          </cell>
          <cell r="K177">
            <v>17500</v>
          </cell>
          <cell r="L177">
            <v>813</v>
          </cell>
          <cell r="M177">
            <v>877.18</v>
          </cell>
          <cell r="N177">
            <v>158</v>
          </cell>
          <cell r="O177">
            <v>331.43939393939394</v>
          </cell>
          <cell r="P177">
            <v>0</v>
          </cell>
          <cell r="Q177">
            <v>1137.5</v>
          </cell>
          <cell r="R177">
            <v>1246.0124545454544</v>
          </cell>
          <cell r="S177">
            <v>1458.3333333333333</v>
          </cell>
          <cell r="T177">
            <v>1312.5</v>
          </cell>
          <cell r="U177">
            <v>99.75</v>
          </cell>
          <cell r="V177">
            <v>838.54166666666663</v>
          </cell>
          <cell r="W177">
            <v>0</v>
          </cell>
          <cell r="X177">
            <v>0</v>
          </cell>
          <cell r="Y177">
            <v>25772.256848484845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  <cell r="AN177">
            <v>7259.7906615450274</v>
          </cell>
          <cell r="AO177">
            <v>7259.7906615450274</v>
          </cell>
          <cell r="AP177">
            <v>7259.7906615450274</v>
          </cell>
          <cell r="AQ177">
            <v>7259.7906615450274</v>
          </cell>
          <cell r="AR177">
            <v>7259.7906615450274</v>
          </cell>
          <cell r="AS177">
            <v>7259.7906615450274</v>
          </cell>
          <cell r="AT177">
            <v>7259.7906615450274</v>
          </cell>
          <cell r="AU177">
            <v>7259.7906615450274</v>
          </cell>
          <cell r="AV177">
            <v>7259.7906615450274</v>
          </cell>
          <cell r="AW177">
            <v>7259.7906615450274</v>
          </cell>
          <cell r="AX177">
            <v>7259.7906615450274</v>
          </cell>
          <cell r="AY177">
            <v>7259.7906615450274</v>
          </cell>
        </row>
        <row r="178">
          <cell r="A178" t="str">
            <v>EVOGENE</v>
          </cell>
          <cell r="B178">
            <v>7</v>
          </cell>
          <cell r="C178" t="str">
            <v>Non SOW</v>
          </cell>
          <cell r="D178" t="str">
            <v>Corporate</v>
          </cell>
          <cell r="E178" t="str">
            <v>Finance</v>
          </cell>
          <cell r="F178">
            <v>311698609</v>
          </cell>
          <cell r="G178" t="str">
            <v>Alina Karimov</v>
          </cell>
          <cell r="H178">
            <v>1</v>
          </cell>
          <cell r="I178">
            <v>14000</v>
          </cell>
          <cell r="J178">
            <v>0</v>
          </cell>
          <cell r="K178">
            <v>14000</v>
          </cell>
          <cell r="L178">
            <v>813</v>
          </cell>
          <cell r="M178">
            <v>877.19</v>
          </cell>
          <cell r="N178">
            <v>220.5</v>
          </cell>
          <cell r="O178">
            <v>265.15151515151518</v>
          </cell>
          <cell r="P178">
            <v>0</v>
          </cell>
          <cell r="Q178">
            <v>910</v>
          </cell>
          <cell r="R178">
            <v>983.22911363636376</v>
          </cell>
          <cell r="S178">
            <v>1166.6666666666665</v>
          </cell>
          <cell r="T178">
            <v>1050</v>
          </cell>
          <cell r="U178">
            <v>79.8</v>
          </cell>
          <cell r="V178">
            <v>670.83333333333326</v>
          </cell>
          <cell r="W178">
            <v>0</v>
          </cell>
          <cell r="X178">
            <v>0</v>
          </cell>
          <cell r="Y178">
            <v>21036.370628787878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  <cell r="AN178">
            <v>5925.7382052923604</v>
          </cell>
          <cell r="AO178">
            <v>5925.7382052923604</v>
          </cell>
          <cell r="AP178">
            <v>5925.7382052923604</v>
          </cell>
          <cell r="AQ178">
            <v>5925.7382052923604</v>
          </cell>
          <cell r="AR178">
            <v>5925.7382052923604</v>
          </cell>
          <cell r="AS178">
            <v>5925.7382052923604</v>
          </cell>
          <cell r="AT178">
            <v>5925.7382052923604</v>
          </cell>
          <cell r="AU178">
            <v>5925.7382052923604</v>
          </cell>
          <cell r="AV178">
            <v>5925.7382052923604</v>
          </cell>
          <cell r="AW178">
            <v>5925.7382052923604</v>
          </cell>
          <cell r="AX178">
            <v>5925.7382052923604</v>
          </cell>
          <cell r="AY178">
            <v>5925.7382052923604</v>
          </cell>
        </row>
        <row r="179">
          <cell r="A179" t="str">
            <v>EVOGENE</v>
          </cell>
          <cell r="B179">
            <v>7</v>
          </cell>
          <cell r="C179" t="str">
            <v>Non SOW</v>
          </cell>
          <cell r="D179" t="str">
            <v>Corporate</v>
          </cell>
          <cell r="E179" t="str">
            <v>Purchasing</v>
          </cell>
          <cell r="F179">
            <v>17582859</v>
          </cell>
          <cell r="G179" t="str">
            <v>Luna Fridlender</v>
          </cell>
          <cell r="H179">
            <v>1</v>
          </cell>
          <cell r="I179">
            <v>13500</v>
          </cell>
          <cell r="J179">
            <v>0</v>
          </cell>
          <cell r="K179">
            <v>13500</v>
          </cell>
          <cell r="L179">
            <v>813</v>
          </cell>
          <cell r="M179">
            <v>368.42</v>
          </cell>
          <cell r="N179">
            <v>252</v>
          </cell>
          <cell r="O179">
            <v>255.68181818181816</v>
          </cell>
          <cell r="P179">
            <v>0</v>
          </cell>
          <cell r="Q179">
            <v>877.5</v>
          </cell>
          <cell r="R179">
            <v>909.22363636363639</v>
          </cell>
          <cell r="S179">
            <v>1125</v>
          </cell>
          <cell r="T179">
            <v>1012.5</v>
          </cell>
          <cell r="U179">
            <v>76.95</v>
          </cell>
          <cell r="V179">
            <v>646.87499999999989</v>
          </cell>
          <cell r="W179">
            <v>0</v>
          </cell>
          <cell r="X179">
            <v>0</v>
          </cell>
          <cell r="Y179">
            <v>19837.150454545455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  <cell r="AN179">
            <v>5587.9297055057623</v>
          </cell>
          <cell r="AO179">
            <v>5587.9297055057623</v>
          </cell>
          <cell r="AP179">
            <v>5587.9297055057623</v>
          </cell>
          <cell r="AQ179">
            <v>5587.9297055057623</v>
          </cell>
          <cell r="AR179">
            <v>5587.9297055057623</v>
          </cell>
          <cell r="AS179">
            <v>5587.9297055057623</v>
          </cell>
          <cell r="AT179">
            <v>5587.9297055057623</v>
          </cell>
          <cell r="AU179">
            <v>5587.9297055057623</v>
          </cell>
          <cell r="AV179">
            <v>5587.9297055057623</v>
          </cell>
          <cell r="AW179">
            <v>5587.9297055057623</v>
          </cell>
          <cell r="AX179">
            <v>5587.9297055057623</v>
          </cell>
          <cell r="AY179">
            <v>5587.9297055057623</v>
          </cell>
        </row>
        <row r="180">
          <cell r="A180" t="str">
            <v>EVOGENE</v>
          </cell>
          <cell r="B180">
            <v>8</v>
          </cell>
          <cell r="C180" t="str">
            <v>Non SOW</v>
          </cell>
          <cell r="D180" t="str">
            <v>Corporate</v>
          </cell>
          <cell r="E180" t="str">
            <v>Finance</v>
          </cell>
          <cell r="F180">
            <v>66060310</v>
          </cell>
          <cell r="G180" t="str">
            <v>Maya Zilbershtein</v>
          </cell>
          <cell r="H180">
            <v>0.8</v>
          </cell>
          <cell r="I180">
            <v>9600</v>
          </cell>
          <cell r="J180">
            <v>0</v>
          </cell>
          <cell r="K180">
            <v>12000</v>
          </cell>
          <cell r="L180">
            <v>813</v>
          </cell>
          <cell r="M180">
            <v>877</v>
          </cell>
          <cell r="N180">
            <v>158</v>
          </cell>
          <cell r="O180">
            <v>181.81818181818184</v>
          </cell>
          <cell r="P180"/>
          <cell r="Q180">
            <v>780</v>
          </cell>
          <cell r="R180">
            <v>822.27736363636359</v>
          </cell>
          <cell r="S180">
            <v>1000</v>
          </cell>
          <cell r="T180">
            <v>900</v>
          </cell>
          <cell r="U180">
            <v>68.400000000000006</v>
          </cell>
          <cell r="V180">
            <v>574.99999999999989</v>
          </cell>
          <cell r="W180">
            <v>0</v>
          </cell>
          <cell r="X180">
            <v>0</v>
          </cell>
          <cell r="Y180">
            <v>18175.495545454549</v>
          </cell>
          <cell r="AA180">
            <v>0.8</v>
          </cell>
          <cell r="AB180">
            <v>0.8</v>
          </cell>
          <cell r="AC180">
            <v>0.8</v>
          </cell>
          <cell r="AD180">
            <v>0.8</v>
          </cell>
          <cell r="AE180">
            <v>0.8</v>
          </cell>
          <cell r="AF180">
            <v>0.8</v>
          </cell>
          <cell r="AG180">
            <v>0.8</v>
          </cell>
          <cell r="AH180">
            <v>0.8</v>
          </cell>
          <cell r="AI180">
            <v>0.8</v>
          </cell>
          <cell r="AJ180">
            <v>0.8</v>
          </cell>
          <cell r="AK180">
            <v>0.8</v>
          </cell>
          <cell r="AL180">
            <v>0.8</v>
          </cell>
          <cell r="AN180">
            <v>4095.8863201024342</v>
          </cell>
          <cell r="AO180">
            <v>4095.8863201024342</v>
          </cell>
          <cell r="AP180">
            <v>4095.8863201024342</v>
          </cell>
          <cell r="AQ180">
            <v>4095.8863201024342</v>
          </cell>
          <cell r="AR180">
            <v>4095.8863201024342</v>
          </cell>
          <cell r="AS180">
            <v>4095.8863201024342</v>
          </cell>
          <cell r="AT180">
            <v>4095.8863201024342</v>
          </cell>
          <cell r="AU180">
            <v>4095.8863201024342</v>
          </cell>
          <cell r="AV180">
            <v>4095.8863201024342</v>
          </cell>
          <cell r="AW180">
            <v>4095.8863201024342</v>
          </cell>
          <cell r="AX180">
            <v>4095.8863201024342</v>
          </cell>
          <cell r="AY180">
            <v>4095.8863201024342</v>
          </cell>
        </row>
        <row r="181">
          <cell r="A181"/>
          <cell r="B181"/>
          <cell r="D181"/>
          <cell r="I181"/>
          <cell r="J181"/>
          <cell r="K181"/>
          <cell r="L181"/>
          <cell r="M181"/>
          <cell r="N181"/>
          <cell r="O181"/>
          <cell r="P181"/>
          <cell r="Q181">
            <v>0</v>
          </cell>
          <cell r="R181"/>
          <cell r="S181">
            <v>0</v>
          </cell>
          <cell r="T181">
            <v>0</v>
          </cell>
          <cell r="U181">
            <v>0</v>
          </cell>
          <cell r="V181"/>
          <cell r="W181"/>
          <cell r="X181"/>
          <cell r="Y181"/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</row>
        <row r="182">
          <cell r="A182" t="str">
            <v>EVOGENE</v>
          </cell>
          <cell r="B182">
            <v>7</v>
          </cell>
          <cell r="C182" t="str">
            <v>Non SOW</v>
          </cell>
          <cell r="D182" t="str">
            <v>Corporate</v>
          </cell>
          <cell r="E182" t="str">
            <v>HR</v>
          </cell>
          <cell r="F182">
            <v>24872558</v>
          </cell>
          <cell r="G182" t="str">
            <v>Liron Reshef</v>
          </cell>
          <cell r="H182">
            <v>1</v>
          </cell>
          <cell r="I182">
            <v>26500</v>
          </cell>
          <cell r="J182">
            <v>-2052</v>
          </cell>
          <cell r="K182">
            <v>24448</v>
          </cell>
          <cell r="L182">
            <v>813</v>
          </cell>
          <cell r="M182">
            <v>0</v>
          </cell>
          <cell r="N182">
            <v>189</v>
          </cell>
          <cell r="O182">
            <v>501.89393939393932</v>
          </cell>
          <cell r="P182">
            <v>120</v>
          </cell>
          <cell r="Q182">
            <v>1589.1200000000001</v>
          </cell>
          <cell r="R182">
            <v>1725.4330454545454</v>
          </cell>
          <cell r="S182">
            <v>2037.3333333333333</v>
          </cell>
          <cell r="T182">
            <v>1833.6</v>
          </cell>
          <cell r="U182">
            <v>139.3536</v>
          </cell>
          <cell r="V182">
            <v>1269.7916666666665</v>
          </cell>
          <cell r="W182">
            <v>2500</v>
          </cell>
          <cell r="X182">
            <v>1300</v>
          </cell>
          <cell r="Y182">
            <v>38466.525584848481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N182">
            <v>10835.641009816474</v>
          </cell>
          <cell r="AO182">
            <v>10835.641009816474</v>
          </cell>
          <cell r="AP182">
            <v>10835.641009816474</v>
          </cell>
          <cell r="AQ182">
            <v>10835.641009816474</v>
          </cell>
          <cell r="AR182">
            <v>10835.641009816474</v>
          </cell>
          <cell r="AS182">
            <v>10835.641009816474</v>
          </cell>
          <cell r="AT182">
            <v>10835.641009816474</v>
          </cell>
          <cell r="AU182">
            <v>10835.641009816474</v>
          </cell>
          <cell r="AV182">
            <v>10835.641009816474</v>
          </cell>
          <cell r="AW182">
            <v>10835.641009816474</v>
          </cell>
          <cell r="AX182">
            <v>10835.641009816474</v>
          </cell>
          <cell r="AY182">
            <v>10835.641009816474</v>
          </cell>
        </row>
        <row r="183">
          <cell r="A183" t="str">
            <v>EVOGENE</v>
          </cell>
          <cell r="B183">
            <v>7</v>
          </cell>
          <cell r="C183" t="str">
            <v>Non SOW</v>
          </cell>
          <cell r="D183" t="str">
            <v>Corporate</v>
          </cell>
          <cell r="E183" t="str">
            <v>HR</v>
          </cell>
          <cell r="F183">
            <v>300180973</v>
          </cell>
          <cell r="G183" t="str">
            <v>Liat Foigel</v>
          </cell>
          <cell r="H183">
            <v>1</v>
          </cell>
          <cell r="I183">
            <v>10500</v>
          </cell>
          <cell r="J183">
            <v>0</v>
          </cell>
          <cell r="K183">
            <v>10500</v>
          </cell>
          <cell r="L183">
            <v>813</v>
          </cell>
          <cell r="M183">
            <v>735.29</v>
          </cell>
          <cell r="N183">
            <v>157.5</v>
          </cell>
          <cell r="O183">
            <v>198.86363636363635</v>
          </cell>
          <cell r="P183">
            <v>0</v>
          </cell>
          <cell r="Q183">
            <v>682.5</v>
          </cell>
          <cell r="R183">
            <v>700.39002272727271</v>
          </cell>
          <cell r="S183">
            <v>875</v>
          </cell>
          <cell r="T183">
            <v>787.5</v>
          </cell>
          <cell r="U183">
            <v>59.85</v>
          </cell>
          <cell r="V183">
            <v>503.12499999999994</v>
          </cell>
          <cell r="W183">
            <v>0</v>
          </cell>
          <cell r="X183">
            <v>0</v>
          </cell>
          <cell r="Y183">
            <v>16013.018659090911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N183">
            <v>4510.7094814340599</v>
          </cell>
          <cell r="AO183">
            <v>4510.7094814340599</v>
          </cell>
          <cell r="AP183">
            <v>4510.7094814340599</v>
          </cell>
          <cell r="AQ183">
            <v>4510.7094814340599</v>
          </cell>
          <cell r="AR183">
            <v>4510.7094814340599</v>
          </cell>
          <cell r="AS183">
            <v>4510.7094814340599</v>
          </cell>
          <cell r="AT183">
            <v>4510.7094814340599</v>
          </cell>
          <cell r="AU183">
            <v>4510.7094814340599</v>
          </cell>
          <cell r="AV183">
            <v>4510.7094814340599</v>
          </cell>
          <cell r="AW183">
            <v>4510.7094814340599</v>
          </cell>
          <cell r="AX183">
            <v>4510.7094814340599</v>
          </cell>
          <cell r="AY183">
            <v>4510.7094814340599</v>
          </cell>
        </row>
        <row r="184">
          <cell r="A184"/>
          <cell r="B184"/>
          <cell r="D184"/>
          <cell r="I184"/>
          <cell r="J184"/>
          <cell r="K184"/>
          <cell r="L184"/>
          <cell r="M184"/>
          <cell r="N184"/>
          <cell r="O184"/>
          <cell r="P184"/>
          <cell r="Q184">
            <v>0</v>
          </cell>
          <cell r="R184"/>
          <cell r="S184">
            <v>0</v>
          </cell>
          <cell r="T184">
            <v>0</v>
          </cell>
          <cell r="U184">
            <v>0</v>
          </cell>
          <cell r="V184"/>
          <cell r="W184"/>
          <cell r="X184"/>
          <cell r="Y184"/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</row>
        <row r="185">
          <cell r="A185" t="str">
            <v>EVOGENE</v>
          </cell>
          <cell r="B185">
            <v>7</v>
          </cell>
          <cell r="C185" t="str">
            <v>SOW</v>
          </cell>
          <cell r="D185" t="str">
            <v>Corporate</v>
          </cell>
          <cell r="E185" t="str">
            <v>IP</v>
          </cell>
          <cell r="F185">
            <v>306696147</v>
          </cell>
          <cell r="G185" t="str">
            <v>Raya Korotic</v>
          </cell>
          <cell r="H185">
            <v>1</v>
          </cell>
          <cell r="I185">
            <v>13150</v>
          </cell>
          <cell r="J185">
            <v>0</v>
          </cell>
          <cell r="K185">
            <v>13150</v>
          </cell>
          <cell r="L185">
            <v>813</v>
          </cell>
          <cell r="M185">
            <v>226.46</v>
          </cell>
          <cell r="N185">
            <v>189</v>
          </cell>
          <cell r="O185">
            <v>249.05303030303034</v>
          </cell>
          <cell r="P185">
            <v>0</v>
          </cell>
          <cell r="Q185">
            <v>854.75</v>
          </cell>
          <cell r="R185">
            <v>867.10447727272708</v>
          </cell>
          <cell r="S185">
            <v>1095.8333333333333</v>
          </cell>
          <cell r="T185">
            <v>986.25</v>
          </cell>
          <cell r="U185">
            <v>74.954999999999998</v>
          </cell>
          <cell r="V185">
            <v>630.10416666666663</v>
          </cell>
          <cell r="W185">
            <v>0</v>
          </cell>
          <cell r="X185">
            <v>0</v>
          </cell>
          <cell r="Y185">
            <v>19136.510007575758</v>
          </cell>
          <cell r="AA185">
            <v>0.46</v>
          </cell>
          <cell r="AB185">
            <v>0.46</v>
          </cell>
          <cell r="AC185">
            <v>0.46</v>
          </cell>
          <cell r="AD185">
            <v>0.46</v>
          </cell>
          <cell r="AE185">
            <v>0.46</v>
          </cell>
          <cell r="AF185">
            <v>0.46</v>
          </cell>
          <cell r="AG185">
            <v>0.46</v>
          </cell>
          <cell r="AH185">
            <v>0.46</v>
          </cell>
          <cell r="AI185">
            <v>0.46</v>
          </cell>
          <cell r="AJ185">
            <v>0.46</v>
          </cell>
          <cell r="AK185">
            <v>0.46</v>
          </cell>
          <cell r="AL185">
            <v>0.46</v>
          </cell>
          <cell r="AN185">
            <v>2479.6604516858729</v>
          </cell>
          <cell r="AO185">
            <v>2479.6604516858729</v>
          </cell>
          <cell r="AP185">
            <v>2479.6604516858729</v>
          </cell>
          <cell r="AQ185">
            <v>2479.6604516858729</v>
          </cell>
          <cell r="AR185">
            <v>2479.6604516858729</v>
          </cell>
          <cell r="AS185">
            <v>2479.6604516858729</v>
          </cell>
          <cell r="AT185">
            <v>2479.6604516858729</v>
          </cell>
          <cell r="AU185">
            <v>2479.6604516858729</v>
          </cell>
          <cell r="AV185">
            <v>2479.6604516858729</v>
          </cell>
          <cell r="AW185">
            <v>2479.6604516858729</v>
          </cell>
          <cell r="AX185">
            <v>2479.6604516858729</v>
          </cell>
          <cell r="AY185">
            <v>2479.6604516858729</v>
          </cell>
        </row>
        <row r="186">
          <cell r="A186" t="str">
            <v>EVOGENE</v>
          </cell>
          <cell r="B186">
            <v>7</v>
          </cell>
          <cell r="C186" t="str">
            <v>Non SOW</v>
          </cell>
          <cell r="D186" t="str">
            <v>Corporate</v>
          </cell>
          <cell r="E186" t="str">
            <v>IP - NonSOW</v>
          </cell>
          <cell r="F186">
            <v>306696147</v>
          </cell>
          <cell r="G186" t="str">
            <v>Raya Korotic</v>
          </cell>
          <cell r="H186">
            <v>1</v>
          </cell>
          <cell r="I186">
            <v>13150</v>
          </cell>
          <cell r="J186">
            <v>0</v>
          </cell>
          <cell r="K186">
            <v>13150</v>
          </cell>
          <cell r="L186">
            <v>813</v>
          </cell>
          <cell r="M186">
            <v>226.46</v>
          </cell>
          <cell r="N186">
            <v>189</v>
          </cell>
          <cell r="O186">
            <v>249.05303030303034</v>
          </cell>
          <cell r="P186">
            <v>0</v>
          </cell>
          <cell r="Q186">
            <v>854.75</v>
          </cell>
          <cell r="R186">
            <v>867.10447727272708</v>
          </cell>
          <cell r="S186">
            <v>1095.8333333333333</v>
          </cell>
          <cell r="T186">
            <v>986.25</v>
          </cell>
          <cell r="U186">
            <v>74.954999999999998</v>
          </cell>
          <cell r="V186">
            <v>630.10416666666663</v>
          </cell>
          <cell r="W186">
            <v>0</v>
          </cell>
          <cell r="X186">
            <v>0</v>
          </cell>
          <cell r="Y186">
            <v>19136.510007575758</v>
          </cell>
          <cell r="AA186">
            <v>0.54</v>
          </cell>
          <cell r="AB186">
            <v>0.54</v>
          </cell>
          <cell r="AC186">
            <v>0.54</v>
          </cell>
          <cell r="AD186">
            <v>0.54</v>
          </cell>
          <cell r="AE186">
            <v>0.54</v>
          </cell>
          <cell r="AF186">
            <v>0.54</v>
          </cell>
          <cell r="AG186">
            <v>0.54</v>
          </cell>
          <cell r="AH186">
            <v>0.54</v>
          </cell>
          <cell r="AI186">
            <v>0.54</v>
          </cell>
          <cell r="AJ186">
            <v>0.54</v>
          </cell>
          <cell r="AK186">
            <v>0.54</v>
          </cell>
          <cell r="AL186">
            <v>0.54</v>
          </cell>
          <cell r="AN186">
            <v>2910.9057476312423</v>
          </cell>
          <cell r="AO186">
            <v>2910.9057476312423</v>
          </cell>
          <cell r="AP186">
            <v>2910.9057476312423</v>
          </cell>
          <cell r="AQ186">
            <v>2910.9057476312423</v>
          </cell>
          <cell r="AR186">
            <v>2910.9057476312423</v>
          </cell>
          <cell r="AS186">
            <v>2910.9057476312423</v>
          </cell>
          <cell r="AT186">
            <v>2910.9057476312423</v>
          </cell>
          <cell r="AU186">
            <v>2910.9057476312423</v>
          </cell>
          <cell r="AV186">
            <v>2910.9057476312423</v>
          </cell>
          <cell r="AW186">
            <v>2910.9057476312423</v>
          </cell>
          <cell r="AX186">
            <v>2910.9057476312423</v>
          </cell>
          <cell r="AY186">
            <v>2910.9057476312423</v>
          </cell>
        </row>
        <row r="187">
          <cell r="A187"/>
          <cell r="B187"/>
          <cell r="D187"/>
          <cell r="I187"/>
          <cell r="J187"/>
          <cell r="K187"/>
          <cell r="L187"/>
          <cell r="M187"/>
          <cell r="N187"/>
          <cell r="O187"/>
          <cell r="P187"/>
          <cell r="Q187">
            <v>0</v>
          </cell>
          <cell r="R187"/>
          <cell r="S187">
            <v>0</v>
          </cell>
          <cell r="T187">
            <v>0</v>
          </cell>
          <cell r="U187">
            <v>0</v>
          </cell>
          <cell r="V187"/>
          <cell r="W187"/>
          <cell r="X187"/>
          <cell r="Y187"/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</row>
        <row r="188">
          <cell r="A188" t="str">
            <v>EVOGENE</v>
          </cell>
          <cell r="B188">
            <v>7</v>
          </cell>
          <cell r="C188" t="str">
            <v>Non SOW</v>
          </cell>
          <cell r="D188" t="str">
            <v>Corporate</v>
          </cell>
          <cell r="E188" t="str">
            <v>IR\PR</v>
          </cell>
          <cell r="F188">
            <v>200084242</v>
          </cell>
          <cell r="G188" t="str">
            <v>Rivka Neufeld</v>
          </cell>
          <cell r="H188">
            <v>0.5</v>
          </cell>
          <cell r="I188">
            <v>7000</v>
          </cell>
          <cell r="J188">
            <v>0</v>
          </cell>
          <cell r="K188">
            <v>14000</v>
          </cell>
          <cell r="L188">
            <v>813</v>
          </cell>
          <cell r="M188">
            <v>293.18</v>
          </cell>
          <cell r="N188">
            <v>220.5</v>
          </cell>
          <cell r="O188">
            <v>132.57575757575759</v>
          </cell>
          <cell r="P188">
            <v>0</v>
          </cell>
          <cell r="Q188">
            <v>910</v>
          </cell>
          <cell r="R188">
            <v>929.4851818181819</v>
          </cell>
          <cell r="S188">
            <v>1166.6666666666665</v>
          </cell>
          <cell r="T188">
            <v>1050</v>
          </cell>
          <cell r="U188">
            <v>79.8</v>
          </cell>
          <cell r="V188">
            <v>670.83333333333326</v>
          </cell>
          <cell r="W188">
            <v>0</v>
          </cell>
          <cell r="X188">
            <v>0</v>
          </cell>
          <cell r="Y188">
            <v>20266.040939393941</v>
          </cell>
          <cell r="AA188">
            <v>0.5</v>
          </cell>
          <cell r="AB188">
            <v>0.5</v>
          </cell>
          <cell r="AC188">
            <v>0.5</v>
          </cell>
          <cell r="AD188">
            <v>0.5</v>
          </cell>
          <cell r="AE188">
            <v>0.5</v>
          </cell>
          <cell r="AF188">
            <v>0.5</v>
          </cell>
          <cell r="AG188">
            <v>0.5</v>
          </cell>
          <cell r="AH188">
            <v>0.5</v>
          </cell>
          <cell r="AI188">
            <v>0.5</v>
          </cell>
          <cell r="AJ188">
            <v>0.5</v>
          </cell>
          <cell r="AK188">
            <v>0.5</v>
          </cell>
          <cell r="AL188">
            <v>0.5</v>
          </cell>
          <cell r="AN188">
            <v>2854.3719632949214</v>
          </cell>
          <cell r="AO188">
            <v>2854.3719632949214</v>
          </cell>
          <cell r="AP188">
            <v>2854.3719632949214</v>
          </cell>
          <cell r="AQ188">
            <v>2854.3719632949214</v>
          </cell>
          <cell r="AR188">
            <v>2854.3719632949214</v>
          </cell>
          <cell r="AS188">
            <v>2854.3719632949214</v>
          </cell>
          <cell r="AT188">
            <v>2854.3719632949214</v>
          </cell>
          <cell r="AU188">
            <v>2854.3719632949214</v>
          </cell>
          <cell r="AV188">
            <v>2854.3719632949214</v>
          </cell>
          <cell r="AW188">
            <v>2854.3719632949214</v>
          </cell>
          <cell r="AX188">
            <v>2854.3719632949214</v>
          </cell>
          <cell r="AY188">
            <v>2854.3719632949214</v>
          </cell>
        </row>
        <row r="189">
          <cell r="A189" t="str">
            <v>EVOGENE</v>
          </cell>
          <cell r="B189">
            <v>7</v>
          </cell>
          <cell r="C189" t="str">
            <v>Non SOW</v>
          </cell>
          <cell r="D189" t="str">
            <v>Corporate</v>
          </cell>
          <cell r="E189" t="str">
            <v>HR</v>
          </cell>
          <cell r="F189">
            <v>200084242</v>
          </cell>
          <cell r="G189" t="str">
            <v>Rivka Neufeld</v>
          </cell>
          <cell r="H189">
            <v>0.25</v>
          </cell>
          <cell r="I189">
            <v>3500</v>
          </cell>
          <cell r="J189">
            <v>0</v>
          </cell>
          <cell r="K189">
            <v>14000</v>
          </cell>
          <cell r="L189">
            <v>813</v>
          </cell>
          <cell r="M189">
            <v>293.18</v>
          </cell>
          <cell r="N189">
            <v>220.5</v>
          </cell>
          <cell r="O189">
            <v>66.287878787878796</v>
          </cell>
          <cell r="P189">
            <v>0</v>
          </cell>
          <cell r="Q189">
            <v>910</v>
          </cell>
          <cell r="R189">
            <v>924.51359090909091</v>
          </cell>
          <cell r="S189">
            <v>1166.6666666666665</v>
          </cell>
          <cell r="T189">
            <v>1050</v>
          </cell>
          <cell r="U189">
            <v>79.8</v>
          </cell>
          <cell r="V189">
            <v>670.83333333333326</v>
          </cell>
          <cell r="W189">
            <v>0</v>
          </cell>
          <cell r="X189">
            <v>0</v>
          </cell>
          <cell r="Y189">
            <v>20194.781469696969</v>
          </cell>
          <cell r="AA189">
            <v>0.25</v>
          </cell>
          <cell r="AB189">
            <v>0.25</v>
          </cell>
          <cell r="AC189">
            <v>0.25</v>
          </cell>
          <cell r="AD189">
            <v>0.25</v>
          </cell>
          <cell r="AE189">
            <v>0.25</v>
          </cell>
          <cell r="AF189">
            <v>0.25</v>
          </cell>
          <cell r="AG189">
            <v>0.25</v>
          </cell>
          <cell r="AH189">
            <v>0.25</v>
          </cell>
          <cell r="AI189">
            <v>0.25</v>
          </cell>
          <cell r="AJ189">
            <v>0.25</v>
          </cell>
          <cell r="AK189">
            <v>0.25</v>
          </cell>
          <cell r="AL189">
            <v>0.25</v>
          </cell>
          <cell r="AN189">
            <v>1422.1677091335894</v>
          </cell>
          <cell r="AO189">
            <v>1422.1677091335894</v>
          </cell>
          <cell r="AP189">
            <v>1422.1677091335894</v>
          </cell>
          <cell r="AQ189">
            <v>1422.1677091335894</v>
          </cell>
          <cell r="AR189">
            <v>1422.1677091335894</v>
          </cell>
          <cell r="AS189">
            <v>1422.1677091335894</v>
          </cell>
          <cell r="AT189">
            <v>1422.1677091335894</v>
          </cell>
          <cell r="AU189">
            <v>1422.1677091335894</v>
          </cell>
          <cell r="AV189">
            <v>1422.1677091335894</v>
          </cell>
          <cell r="AW189">
            <v>1422.1677091335894</v>
          </cell>
          <cell r="AX189">
            <v>1422.1677091335894</v>
          </cell>
          <cell r="AY189">
            <v>1422.1677091335894</v>
          </cell>
        </row>
        <row r="190">
          <cell r="A190" t="str">
            <v>EVOGENE</v>
          </cell>
          <cell r="B190">
            <v>7</v>
          </cell>
          <cell r="C190" t="str">
            <v>Non SOW</v>
          </cell>
          <cell r="D190" t="str">
            <v>Corporate</v>
          </cell>
          <cell r="E190" t="str">
            <v>IR\PR</v>
          </cell>
          <cell r="F190">
            <v>33623299</v>
          </cell>
          <cell r="G190" t="str">
            <v>Nir Zalik</v>
          </cell>
          <cell r="H190">
            <v>1</v>
          </cell>
          <cell r="I190">
            <v>18000</v>
          </cell>
          <cell r="J190">
            <v>0</v>
          </cell>
          <cell r="K190">
            <v>18000</v>
          </cell>
          <cell r="L190">
            <v>813</v>
          </cell>
          <cell r="M190">
            <v>735.3</v>
          </cell>
          <cell r="N190">
            <v>189</v>
          </cell>
          <cell r="O190">
            <v>340.90909090909088</v>
          </cell>
          <cell r="P190">
            <v>120</v>
          </cell>
          <cell r="Q190">
            <v>1170</v>
          </cell>
          <cell r="R190">
            <v>1284.9066818181818</v>
          </cell>
          <cell r="S190">
            <v>1500</v>
          </cell>
          <cell r="T190">
            <v>1350</v>
          </cell>
          <cell r="U190">
            <v>102.60000000000001</v>
          </cell>
          <cell r="V190">
            <v>862.5</v>
          </cell>
          <cell r="W190">
            <v>0</v>
          </cell>
          <cell r="X190">
            <v>0</v>
          </cell>
          <cell r="Y190">
            <v>26468.215772727272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N190">
            <v>7455.8354289372601</v>
          </cell>
          <cell r="AO190">
            <v>7455.8354289372601</v>
          </cell>
          <cell r="AP190">
            <v>7455.8354289372601</v>
          </cell>
          <cell r="AQ190">
            <v>7455.8354289372601</v>
          </cell>
          <cell r="AR190">
            <v>7455.8354289372601</v>
          </cell>
          <cell r="AS190">
            <v>7455.8354289372601</v>
          </cell>
          <cell r="AT190">
            <v>7455.8354289372601</v>
          </cell>
          <cell r="AU190">
            <v>7455.8354289372601</v>
          </cell>
          <cell r="AV190">
            <v>7455.8354289372601</v>
          </cell>
          <cell r="AW190">
            <v>7455.8354289372601</v>
          </cell>
          <cell r="AX190">
            <v>7455.8354289372601</v>
          </cell>
          <cell r="AY190">
            <v>7455.8354289372601</v>
          </cell>
        </row>
        <row r="191">
          <cell r="A191"/>
          <cell r="B191"/>
          <cell r="D191"/>
          <cell r="I191"/>
          <cell r="J191"/>
          <cell r="K191"/>
          <cell r="L191"/>
          <cell r="M191"/>
          <cell r="N191"/>
          <cell r="O191"/>
          <cell r="P191"/>
          <cell r="Q191">
            <v>0</v>
          </cell>
          <cell r="R191"/>
          <cell r="S191">
            <v>0</v>
          </cell>
          <cell r="T191">
            <v>0</v>
          </cell>
          <cell r="U191">
            <v>0</v>
          </cell>
          <cell r="V191"/>
          <cell r="W191"/>
          <cell r="X191"/>
          <cell r="Y191"/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</row>
        <row r="192">
          <cell r="A192" t="str">
            <v>EVOGENE</v>
          </cell>
          <cell r="B192">
            <v>7</v>
          </cell>
          <cell r="C192" t="str">
            <v>Non SOW</v>
          </cell>
          <cell r="D192" t="str">
            <v>Corporate</v>
          </cell>
          <cell r="E192" t="str">
            <v>Legal</v>
          </cell>
          <cell r="F192">
            <v>35888320</v>
          </cell>
          <cell r="G192" t="str">
            <v>Sassi Masliah</v>
          </cell>
          <cell r="H192">
            <v>1</v>
          </cell>
          <cell r="I192">
            <v>30500</v>
          </cell>
          <cell r="J192">
            <v>0</v>
          </cell>
          <cell r="K192">
            <v>30500</v>
          </cell>
          <cell r="L192">
            <v>813</v>
          </cell>
          <cell r="M192">
            <v>290.55</v>
          </cell>
          <cell r="N192">
            <v>220.5</v>
          </cell>
          <cell r="O192">
            <v>577.65151515151513</v>
          </cell>
          <cell r="P192">
            <v>120</v>
          </cell>
          <cell r="Q192">
            <v>1982.5</v>
          </cell>
          <cell r="R192">
            <v>2209.1686136363637</v>
          </cell>
          <cell r="S192">
            <v>2541.6666666666665</v>
          </cell>
          <cell r="T192">
            <v>2287.5</v>
          </cell>
          <cell r="U192">
            <v>173.85</v>
          </cell>
          <cell r="V192">
            <v>1461.4583333333333</v>
          </cell>
          <cell r="W192">
            <v>0</v>
          </cell>
          <cell r="X192">
            <v>0</v>
          </cell>
          <cell r="Y192">
            <v>43177.845128787878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  <cell r="AN192">
            <v>12162.773275714895</v>
          </cell>
          <cell r="AO192">
            <v>12162.773275714895</v>
          </cell>
          <cell r="AP192">
            <v>12162.773275714895</v>
          </cell>
          <cell r="AQ192">
            <v>12162.773275714895</v>
          </cell>
          <cell r="AR192">
            <v>12162.773275714895</v>
          </cell>
          <cell r="AS192">
            <v>12162.773275714895</v>
          </cell>
          <cell r="AT192">
            <v>12162.773275714895</v>
          </cell>
          <cell r="AU192">
            <v>12162.773275714895</v>
          </cell>
          <cell r="AV192">
            <v>12162.773275714895</v>
          </cell>
          <cell r="AW192">
            <v>12162.773275714895</v>
          </cell>
          <cell r="AX192">
            <v>12162.773275714895</v>
          </cell>
          <cell r="AY192">
            <v>12162.773275714895</v>
          </cell>
        </row>
        <row r="193">
          <cell r="A193" t="str">
            <v>EVOGENE</v>
          </cell>
          <cell r="B193">
            <v>7</v>
          </cell>
          <cell r="C193" t="str">
            <v>Non SOW</v>
          </cell>
          <cell r="D193" t="str">
            <v>Corporate</v>
          </cell>
          <cell r="E193" t="str">
            <v>Legal</v>
          </cell>
          <cell r="F193">
            <v>40115040</v>
          </cell>
          <cell r="G193" t="str">
            <v>Amitai Bartov</v>
          </cell>
          <cell r="H193">
            <v>1</v>
          </cell>
          <cell r="I193">
            <v>23000</v>
          </cell>
          <cell r="J193">
            <v>-2791</v>
          </cell>
          <cell r="K193">
            <v>20209</v>
          </cell>
          <cell r="L193">
            <v>813</v>
          </cell>
          <cell r="M193">
            <v>0</v>
          </cell>
          <cell r="N193">
            <v>189</v>
          </cell>
          <cell r="O193">
            <v>435.60606060606068</v>
          </cell>
          <cell r="P193">
            <v>120</v>
          </cell>
          <cell r="Q193">
            <v>1313.585</v>
          </cell>
          <cell r="R193">
            <v>1402.5364545454545</v>
          </cell>
          <cell r="S193">
            <v>1684.0833333333333</v>
          </cell>
          <cell r="T193">
            <v>1515.675</v>
          </cell>
          <cell r="U193">
            <v>115.1913</v>
          </cell>
          <cell r="V193">
            <v>1102.0833333333333</v>
          </cell>
          <cell r="W193">
            <v>3430</v>
          </cell>
          <cell r="X193">
            <v>1500</v>
          </cell>
          <cell r="Y193">
            <v>33829.760481818172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  <cell r="AN193">
            <v>9529.5099948783591</v>
          </cell>
          <cell r="AO193">
            <v>9529.5099948783591</v>
          </cell>
          <cell r="AP193">
            <v>9529.5099948783591</v>
          </cell>
          <cell r="AQ193">
            <v>9529.5099948783591</v>
          </cell>
          <cell r="AR193">
            <v>9529.5099948783591</v>
          </cell>
          <cell r="AS193">
            <v>9529.5099948783591</v>
          </cell>
          <cell r="AT193">
            <v>9529.5099948783591</v>
          </cell>
          <cell r="AU193">
            <v>9529.5099948783591</v>
          </cell>
          <cell r="AV193">
            <v>9529.5099948783591</v>
          </cell>
          <cell r="AW193">
            <v>9529.5099948783591</v>
          </cell>
          <cell r="AX193">
            <v>9529.5099948783591</v>
          </cell>
          <cell r="AY193">
            <v>9529.5099948783591</v>
          </cell>
        </row>
        <row r="194">
          <cell r="A194"/>
          <cell r="B194"/>
          <cell r="D194"/>
          <cell r="I194"/>
          <cell r="J194"/>
          <cell r="K194"/>
          <cell r="L194"/>
          <cell r="M194"/>
          <cell r="N194"/>
          <cell r="O194"/>
          <cell r="P194"/>
          <cell r="Q194">
            <v>0</v>
          </cell>
          <cell r="R194"/>
          <cell r="S194">
            <v>0</v>
          </cell>
          <cell r="T194">
            <v>0</v>
          </cell>
          <cell r="U194">
            <v>0</v>
          </cell>
          <cell r="V194"/>
          <cell r="W194"/>
          <cell r="X194"/>
          <cell r="Y194"/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</row>
        <row r="196">
          <cell r="A196" t="str">
            <v>EVOGENE</v>
          </cell>
          <cell r="B196">
            <v>7</v>
          </cell>
          <cell r="C196" t="str">
            <v>Non SOW</v>
          </cell>
          <cell r="D196" t="str">
            <v>Platform-Operation</v>
          </cell>
          <cell r="E196" t="str">
            <v>Operations</v>
          </cell>
          <cell r="F196">
            <v>25756032</v>
          </cell>
          <cell r="G196" t="str">
            <v>Alon Angel</v>
          </cell>
          <cell r="H196">
            <v>1</v>
          </cell>
          <cell r="I196">
            <v>12300</v>
          </cell>
          <cell r="J196">
            <v>0</v>
          </cell>
          <cell r="K196">
            <v>12300</v>
          </cell>
          <cell r="L196">
            <v>813</v>
          </cell>
          <cell r="M196">
            <v>0</v>
          </cell>
          <cell r="N196">
            <v>220.5</v>
          </cell>
          <cell r="O196">
            <v>232.95454545454547</v>
          </cell>
          <cell r="P196">
            <v>0</v>
          </cell>
          <cell r="Q196">
            <v>799.5</v>
          </cell>
          <cell r="R196">
            <v>787.52509090909098</v>
          </cell>
          <cell r="S196">
            <v>1025</v>
          </cell>
          <cell r="T196">
            <v>922.5</v>
          </cell>
          <cell r="U196">
            <v>70.11</v>
          </cell>
          <cell r="V196">
            <v>589.37499999999989</v>
          </cell>
          <cell r="W196">
            <v>2636.4223750000001</v>
          </cell>
          <cell r="X196">
            <v>1200</v>
          </cell>
          <cell r="Y196">
            <v>21596.887011363637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  <cell r="AN196">
            <v>6083.6301440460948</v>
          </cell>
          <cell r="AO196">
            <v>6083.6301440460948</v>
          </cell>
          <cell r="AP196">
            <v>6083.6301440460948</v>
          </cell>
          <cell r="AQ196">
            <v>6083.6301440460948</v>
          </cell>
          <cell r="AR196">
            <v>6083.6301440460948</v>
          </cell>
          <cell r="AS196">
            <v>6083.6301440460948</v>
          </cell>
          <cell r="AT196">
            <v>6083.6301440460948</v>
          </cell>
          <cell r="AU196">
            <v>6083.6301440460948</v>
          </cell>
          <cell r="AV196">
            <v>6083.6301440460948</v>
          </cell>
          <cell r="AW196">
            <v>6083.6301440460948</v>
          </cell>
          <cell r="AX196">
            <v>6083.6301440460948</v>
          </cell>
          <cell r="AY196">
            <v>6083.6301440460948</v>
          </cell>
        </row>
        <row r="197">
          <cell r="A197" t="str">
            <v>EVOGENE</v>
          </cell>
          <cell r="B197">
            <v>7</v>
          </cell>
          <cell r="C197" t="str">
            <v>Non SOW</v>
          </cell>
          <cell r="D197" t="str">
            <v>Platform-Operation</v>
          </cell>
          <cell r="E197" t="str">
            <v>Operations</v>
          </cell>
          <cell r="F197">
            <v>32004319</v>
          </cell>
          <cell r="G197" t="str">
            <v>Tamir Chalaf</v>
          </cell>
          <cell r="H197">
            <v>1</v>
          </cell>
          <cell r="I197">
            <v>18000</v>
          </cell>
          <cell r="J197">
            <v>0</v>
          </cell>
          <cell r="K197">
            <v>18000</v>
          </cell>
          <cell r="L197">
            <v>813</v>
          </cell>
          <cell r="M197">
            <v>0</v>
          </cell>
          <cell r="N197">
            <v>220.5</v>
          </cell>
          <cell r="O197">
            <v>340.90909090909088</v>
          </cell>
          <cell r="P197">
            <v>120</v>
          </cell>
          <cell r="Q197">
            <v>1170</v>
          </cell>
          <cell r="R197">
            <v>1232.121681818182</v>
          </cell>
          <cell r="S197">
            <v>1500</v>
          </cell>
          <cell r="T197">
            <v>1350</v>
          </cell>
          <cell r="U197">
            <v>102.60000000000001</v>
          </cell>
          <cell r="V197">
            <v>862.5</v>
          </cell>
          <cell r="W197">
            <v>2957.4828750000001</v>
          </cell>
          <cell r="X197">
            <v>1400</v>
          </cell>
          <cell r="Y197">
            <v>30069.113647727274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N197">
            <v>8470.1728585147248</v>
          </cell>
          <cell r="AO197">
            <v>8470.1728585147248</v>
          </cell>
          <cell r="AP197">
            <v>8470.1728585147248</v>
          </cell>
          <cell r="AQ197">
            <v>8470.1728585147248</v>
          </cell>
          <cell r="AR197">
            <v>8470.1728585147248</v>
          </cell>
          <cell r="AS197">
            <v>8470.1728585147248</v>
          </cell>
          <cell r="AT197">
            <v>8470.1728585147248</v>
          </cell>
          <cell r="AU197">
            <v>8470.1728585147248</v>
          </cell>
          <cell r="AV197">
            <v>8470.1728585147248</v>
          </cell>
          <cell r="AW197">
            <v>8470.1728585147248</v>
          </cell>
          <cell r="AX197">
            <v>8470.1728585147248</v>
          </cell>
          <cell r="AY197">
            <v>8470.1728585147248</v>
          </cell>
        </row>
        <row r="198">
          <cell r="A198" t="str">
            <v>EVOGENE</v>
          </cell>
          <cell r="B198">
            <v>7</v>
          </cell>
          <cell r="C198" t="str">
            <v>Non SOW</v>
          </cell>
          <cell r="D198" t="str">
            <v>Corporate</v>
          </cell>
          <cell r="E198" t="str">
            <v>Purchasing</v>
          </cell>
          <cell r="F198">
            <v>32034456</v>
          </cell>
          <cell r="G198" t="str">
            <v>Keren Eyal</v>
          </cell>
          <cell r="H198">
            <v>0.8</v>
          </cell>
          <cell r="I198">
            <v>5800</v>
          </cell>
          <cell r="J198">
            <v>0</v>
          </cell>
          <cell r="K198">
            <v>7250</v>
          </cell>
          <cell r="L198">
            <v>813</v>
          </cell>
          <cell r="M198">
            <v>274.61</v>
          </cell>
          <cell r="N198">
            <v>176.4</v>
          </cell>
          <cell r="O198">
            <v>109.84848484848483</v>
          </cell>
          <cell r="P198">
            <v>0</v>
          </cell>
          <cell r="Q198">
            <v>471.25</v>
          </cell>
          <cell r="R198">
            <v>416.83038636363631</v>
          </cell>
          <cell r="S198">
            <v>604.16666666666663</v>
          </cell>
          <cell r="T198">
            <v>543.75</v>
          </cell>
          <cell r="U198">
            <v>41.325000000000003</v>
          </cell>
          <cell r="V198">
            <v>347.39583333333331</v>
          </cell>
          <cell r="W198">
            <v>0</v>
          </cell>
          <cell r="X198">
            <v>0</v>
          </cell>
          <cell r="Y198">
            <v>11048.576371212121</v>
          </cell>
          <cell r="AA198">
            <v>0.8</v>
          </cell>
          <cell r="AB198">
            <v>0.8</v>
          </cell>
          <cell r="AC198">
            <v>0.8</v>
          </cell>
          <cell r="AD198">
            <v>0.8</v>
          </cell>
          <cell r="AE198">
            <v>0.8</v>
          </cell>
          <cell r="AF198">
            <v>0.8</v>
          </cell>
          <cell r="AG198">
            <v>0.8</v>
          </cell>
          <cell r="AH198">
            <v>0.8</v>
          </cell>
          <cell r="AI198">
            <v>0.8</v>
          </cell>
          <cell r="AJ198">
            <v>0.8</v>
          </cell>
          <cell r="AK198">
            <v>0.8</v>
          </cell>
          <cell r="AL198">
            <v>0.8</v>
          </cell>
          <cell r="AN198">
            <v>2489.8200273154075</v>
          </cell>
          <cell r="AO198">
            <v>2489.8200273154075</v>
          </cell>
          <cell r="AP198">
            <v>2489.8200273154075</v>
          </cell>
          <cell r="AQ198">
            <v>2489.8200273154075</v>
          </cell>
          <cell r="AR198">
            <v>2489.8200273154075</v>
          </cell>
          <cell r="AS198">
            <v>2489.8200273154075</v>
          </cell>
          <cell r="AT198">
            <v>2489.8200273154075</v>
          </cell>
          <cell r="AU198">
            <v>2489.8200273154075</v>
          </cell>
          <cell r="AV198">
            <v>2489.8200273154075</v>
          </cell>
          <cell r="AW198">
            <v>2489.8200273154075</v>
          </cell>
          <cell r="AX198">
            <v>2489.8200273154075</v>
          </cell>
          <cell r="AY198">
            <v>2489.8200273154075</v>
          </cell>
        </row>
        <row r="199">
          <cell r="A199" t="str">
            <v>EVOGENE</v>
          </cell>
          <cell r="B199">
            <v>7</v>
          </cell>
          <cell r="C199" t="str">
            <v>Non SOW</v>
          </cell>
          <cell r="D199" t="str">
            <v>Platform-Operation</v>
          </cell>
          <cell r="E199" t="str">
            <v>Operations</v>
          </cell>
          <cell r="F199">
            <v>38447355</v>
          </cell>
          <cell r="G199" t="str">
            <v>Vered Elias</v>
          </cell>
          <cell r="H199">
            <v>0.8</v>
          </cell>
          <cell r="I199">
            <v>12300</v>
          </cell>
          <cell r="J199">
            <v>0</v>
          </cell>
          <cell r="K199">
            <v>15375</v>
          </cell>
          <cell r="L199">
            <v>813</v>
          </cell>
          <cell r="M199">
            <v>877.21</v>
          </cell>
          <cell r="N199">
            <v>176.4</v>
          </cell>
          <cell r="O199">
            <v>232.95454545454547</v>
          </cell>
          <cell r="P199">
            <v>120</v>
          </cell>
          <cell r="Q199">
            <v>999.375</v>
          </cell>
          <cell r="R199">
            <v>1089.6333409090907</v>
          </cell>
          <cell r="S199">
            <v>1281.25</v>
          </cell>
          <cell r="T199">
            <v>1153.125</v>
          </cell>
          <cell r="U199">
            <v>87.637500000000003</v>
          </cell>
          <cell r="V199">
            <v>736.71875</v>
          </cell>
          <cell r="W199">
            <v>0</v>
          </cell>
          <cell r="X199">
            <v>0</v>
          </cell>
          <cell r="Y199">
            <v>22942.304136363637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</row>
        <row r="200">
          <cell r="A200" t="str">
            <v>EVOGENE</v>
          </cell>
          <cell r="B200">
            <v>7</v>
          </cell>
          <cell r="C200" t="str">
            <v>Non SOW</v>
          </cell>
          <cell r="D200" t="str">
            <v>Platform-Operation</v>
          </cell>
          <cell r="E200" t="str">
            <v>Operations</v>
          </cell>
          <cell r="G200" t="str">
            <v>Eli Azulai</v>
          </cell>
          <cell r="H200">
            <v>1</v>
          </cell>
          <cell r="I200">
            <v>12000</v>
          </cell>
          <cell r="J200">
            <v>0</v>
          </cell>
          <cell r="K200">
            <v>12000</v>
          </cell>
          <cell r="L200">
            <v>813</v>
          </cell>
          <cell r="M200">
            <v>0</v>
          </cell>
          <cell r="N200">
            <v>189</v>
          </cell>
          <cell r="O200">
            <v>227.27272727272728</v>
          </cell>
          <cell r="P200">
            <v>120</v>
          </cell>
          <cell r="Q200">
            <v>780</v>
          </cell>
          <cell r="R200">
            <v>771.23645454545454</v>
          </cell>
          <cell r="S200">
            <v>1000</v>
          </cell>
          <cell r="T200">
            <v>900</v>
          </cell>
          <cell r="U200">
            <v>68.400000000000006</v>
          </cell>
          <cell r="V200">
            <v>574.99999999999989</v>
          </cell>
          <cell r="W200">
            <v>3132.967725</v>
          </cell>
          <cell r="X200">
            <v>1500</v>
          </cell>
          <cell r="Y200">
            <v>22076.876906818183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  <cell r="AN200">
            <v>6218.8385653008972</v>
          </cell>
          <cell r="AO200">
            <v>6218.8385653008972</v>
          </cell>
          <cell r="AP200">
            <v>6218.8385653008972</v>
          </cell>
          <cell r="AQ200">
            <v>6218.8385653008972</v>
          </cell>
          <cell r="AR200">
            <v>6218.8385653008972</v>
          </cell>
          <cell r="AS200">
            <v>6218.8385653008972</v>
          </cell>
          <cell r="AT200">
            <v>6218.8385653008972</v>
          </cell>
          <cell r="AU200">
            <v>6218.8385653008972</v>
          </cell>
          <cell r="AV200">
            <v>6218.8385653008972</v>
          </cell>
          <cell r="AW200">
            <v>6218.8385653008972</v>
          </cell>
          <cell r="AX200">
            <v>6218.8385653008972</v>
          </cell>
          <cell r="AY200">
            <v>6218.8385653008972</v>
          </cell>
        </row>
        <row r="201">
          <cell r="A201"/>
          <cell r="B201"/>
          <cell r="D201"/>
          <cell r="I201"/>
          <cell r="J201"/>
          <cell r="K201"/>
          <cell r="L201"/>
          <cell r="M201"/>
          <cell r="N201"/>
          <cell r="O201"/>
          <cell r="P201"/>
          <cell r="Q201">
            <v>0</v>
          </cell>
          <cell r="R201"/>
          <cell r="S201">
            <v>0</v>
          </cell>
          <cell r="T201">
            <v>0</v>
          </cell>
          <cell r="U201">
            <v>0</v>
          </cell>
          <cell r="V201"/>
          <cell r="W201"/>
          <cell r="X201"/>
          <cell r="Y201"/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</row>
        <row r="202">
          <cell r="A202" t="str">
            <v>BIOMICA</v>
          </cell>
          <cell r="B202">
            <v>89</v>
          </cell>
          <cell r="C202" t="str">
            <v>SOW - Div</v>
          </cell>
          <cell r="D202" t="str">
            <v>Biomica</v>
          </cell>
          <cell r="E202" t="str">
            <v>Biomica RD</v>
          </cell>
          <cell r="F202">
            <v>21796313</v>
          </cell>
          <cell r="G202" t="str">
            <v>Sheerli Kruger Ben Shabat</v>
          </cell>
          <cell r="H202">
            <v>1</v>
          </cell>
          <cell r="I202">
            <v>15000</v>
          </cell>
          <cell r="J202">
            <v>0</v>
          </cell>
          <cell r="K202">
            <v>15000</v>
          </cell>
          <cell r="L202">
            <v>813</v>
          </cell>
          <cell r="M202">
            <v>877.19</v>
          </cell>
          <cell r="N202">
            <v>157.5</v>
          </cell>
          <cell r="O202">
            <v>284.09090909090912</v>
          </cell>
          <cell r="P202">
            <v>0</v>
          </cell>
          <cell r="Q202">
            <v>975</v>
          </cell>
          <cell r="R202">
            <v>1054.9245681818179</v>
          </cell>
          <cell r="S202">
            <v>1250</v>
          </cell>
          <cell r="T202">
            <v>1125</v>
          </cell>
          <cell r="U202">
            <v>85.5</v>
          </cell>
          <cell r="V202">
            <v>718.75</v>
          </cell>
          <cell r="W202">
            <v>0</v>
          </cell>
          <cell r="X202">
            <v>0</v>
          </cell>
          <cell r="Y202">
            <v>22340.955477272724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  <cell r="AN202">
            <v>6293.2268950064017</v>
          </cell>
          <cell r="AO202">
            <v>6293.2268950064017</v>
          </cell>
          <cell r="AP202">
            <v>6293.2268950064017</v>
          </cell>
          <cell r="AQ202">
            <v>6293.2268950064017</v>
          </cell>
          <cell r="AR202">
            <v>6293.2268950064017</v>
          </cell>
          <cell r="AS202">
            <v>6293.2268950064017</v>
          </cell>
          <cell r="AT202">
            <v>6293.2268950064017</v>
          </cell>
          <cell r="AU202">
            <v>6293.2268950064017</v>
          </cell>
          <cell r="AV202">
            <v>6293.2268950064017</v>
          </cell>
          <cell r="AW202">
            <v>6293.2268950064017</v>
          </cell>
          <cell r="AX202">
            <v>6293.2268950064017</v>
          </cell>
          <cell r="AY202">
            <v>6293.2268950064017</v>
          </cell>
        </row>
        <row r="203">
          <cell r="A203" t="str">
            <v>BIOMICA</v>
          </cell>
          <cell r="B203">
            <v>89</v>
          </cell>
          <cell r="C203" t="str">
            <v>SOW - Div</v>
          </cell>
          <cell r="D203" t="str">
            <v>Biomica</v>
          </cell>
          <cell r="E203" t="str">
            <v>Biomica RD</v>
          </cell>
          <cell r="F203">
            <v>25046541</v>
          </cell>
          <cell r="G203" t="str">
            <v>Shiri  Meshner</v>
          </cell>
          <cell r="H203">
            <v>1</v>
          </cell>
          <cell r="I203">
            <v>25000</v>
          </cell>
          <cell r="J203">
            <v>0</v>
          </cell>
          <cell r="K203">
            <v>25000</v>
          </cell>
          <cell r="L203">
            <v>813</v>
          </cell>
          <cell r="M203">
            <v>2000</v>
          </cell>
          <cell r="N203">
            <v>157.5</v>
          </cell>
          <cell r="O203">
            <v>473.48484848484844</v>
          </cell>
          <cell r="P203">
            <v>120</v>
          </cell>
          <cell r="Q203">
            <v>1625</v>
          </cell>
          <cell r="R203">
            <v>1912.3398636363636</v>
          </cell>
          <cell r="S203">
            <v>2083.333333333333</v>
          </cell>
          <cell r="T203">
            <v>1875</v>
          </cell>
          <cell r="U203">
            <v>142.5</v>
          </cell>
          <cell r="V203">
            <v>1197.9166666666665</v>
          </cell>
          <cell r="W203">
            <v>0</v>
          </cell>
          <cell r="X203">
            <v>0</v>
          </cell>
          <cell r="Y203">
            <v>37400.074712121212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  <cell r="AN203">
            <v>10535.232313273582</v>
          </cell>
          <cell r="AO203">
            <v>10535.232313273582</v>
          </cell>
          <cell r="AP203">
            <v>10535.232313273582</v>
          </cell>
          <cell r="AQ203">
            <v>10535.232313273582</v>
          </cell>
          <cell r="AR203">
            <v>10535.232313273582</v>
          </cell>
          <cell r="AS203">
            <v>10535.232313273582</v>
          </cell>
          <cell r="AT203">
            <v>10535.232313273582</v>
          </cell>
          <cell r="AU203">
            <v>10535.232313273582</v>
          </cell>
          <cell r="AV203">
            <v>10535.232313273582</v>
          </cell>
          <cell r="AW203">
            <v>10535.232313273582</v>
          </cell>
          <cell r="AX203">
            <v>10535.232313273582</v>
          </cell>
          <cell r="AY203">
            <v>10535.232313273582</v>
          </cell>
        </row>
        <row r="204">
          <cell r="A204" t="str">
            <v>BIOMICA</v>
          </cell>
          <cell r="B204">
            <v>89</v>
          </cell>
          <cell r="C204" t="str">
            <v>SOW - Div</v>
          </cell>
          <cell r="D204" t="str">
            <v>Biomica</v>
          </cell>
          <cell r="E204" t="str">
            <v>Biomica RD</v>
          </cell>
          <cell r="F204">
            <v>56035165</v>
          </cell>
          <cell r="G204" t="str">
            <v>Yehuda Ringel</v>
          </cell>
          <cell r="H204">
            <v>0.6</v>
          </cell>
          <cell r="I204">
            <v>26250</v>
          </cell>
          <cell r="J204"/>
          <cell r="K204">
            <v>43750</v>
          </cell>
          <cell r="L204">
            <v>813</v>
          </cell>
          <cell r="M204">
            <v>3000</v>
          </cell>
          <cell r="N204">
            <v>157.5</v>
          </cell>
          <cell r="O204">
            <v>497.15909090909093</v>
          </cell>
          <cell r="P204"/>
          <cell r="Q204">
            <v>2843.75</v>
          </cell>
          <cell r="R204">
            <v>3013.0410000000002</v>
          </cell>
          <cell r="S204">
            <v>3645.833333333333</v>
          </cell>
          <cell r="T204">
            <v>3281.25</v>
          </cell>
          <cell r="U204">
            <v>249.375</v>
          </cell>
          <cell r="V204">
            <v>2096.3541666666665</v>
          </cell>
          <cell r="W204"/>
          <cell r="X204"/>
          <cell r="Y204">
            <v>63347.262590909086</v>
          </cell>
          <cell r="AA204">
            <v>0.6</v>
          </cell>
          <cell r="AB204">
            <v>0.6</v>
          </cell>
          <cell r="AC204">
            <v>0.6</v>
          </cell>
          <cell r="AD204">
            <v>0.6</v>
          </cell>
          <cell r="AE204">
            <v>0.6</v>
          </cell>
          <cell r="AF204">
            <v>0.6</v>
          </cell>
          <cell r="AG204">
            <v>0.6</v>
          </cell>
          <cell r="AH204">
            <v>0.6</v>
          </cell>
          <cell r="AI204">
            <v>0.6</v>
          </cell>
          <cell r="AJ204">
            <v>0.6</v>
          </cell>
          <cell r="AK204">
            <v>0.6</v>
          </cell>
          <cell r="AL204">
            <v>0.6</v>
          </cell>
          <cell r="AN204">
            <v>10706.579592829705</v>
          </cell>
          <cell r="AO204">
            <v>10706.579592829705</v>
          </cell>
          <cell r="AP204">
            <v>10706.579592829705</v>
          </cell>
          <cell r="AQ204">
            <v>10706.579592829705</v>
          </cell>
          <cell r="AR204">
            <v>10706.579592829705</v>
          </cell>
          <cell r="AS204">
            <v>10706.579592829705</v>
          </cell>
          <cell r="AT204">
            <v>10706.579592829705</v>
          </cell>
          <cell r="AU204">
            <v>10706.579592829705</v>
          </cell>
          <cell r="AV204">
            <v>10706.579592829705</v>
          </cell>
          <cell r="AW204">
            <v>10706.579592829705</v>
          </cell>
          <cell r="AX204">
            <v>10706.579592829705</v>
          </cell>
          <cell r="AY204">
            <v>10706.579592829705</v>
          </cell>
        </row>
        <row r="205">
          <cell r="A205" t="str">
            <v>BIOMICA</v>
          </cell>
          <cell r="B205">
            <v>89</v>
          </cell>
          <cell r="C205" t="str">
            <v>SOW - Div</v>
          </cell>
          <cell r="D205" t="str">
            <v>Biomica</v>
          </cell>
          <cell r="E205" t="str">
            <v>Biomica RD</v>
          </cell>
          <cell r="G205" t="str">
            <v>Shiri  Ashhar</v>
          </cell>
          <cell r="H205">
            <v>1</v>
          </cell>
          <cell r="I205">
            <v>15000</v>
          </cell>
          <cell r="J205"/>
          <cell r="K205">
            <v>15000</v>
          </cell>
          <cell r="L205">
            <v>813</v>
          </cell>
          <cell r="M205">
            <v>943.4</v>
          </cell>
          <cell r="N205">
            <v>157.5</v>
          </cell>
          <cell r="O205">
            <v>284.09090909090912</v>
          </cell>
          <cell r="P205"/>
          <cell r="Q205">
            <v>975</v>
          </cell>
          <cell r="R205">
            <v>1059.8903181818182</v>
          </cell>
          <cell r="S205">
            <v>1250</v>
          </cell>
          <cell r="T205">
            <v>1125</v>
          </cell>
          <cell r="U205">
            <v>85.5</v>
          </cell>
          <cell r="V205">
            <v>718.75</v>
          </cell>
          <cell r="W205"/>
          <cell r="X205"/>
          <cell r="Y205">
            <v>22412.131227272726</v>
          </cell>
          <cell r="AA205">
            <v>1</v>
          </cell>
          <cell r="AB205">
            <v>1</v>
          </cell>
          <cell r="AC205">
            <v>1</v>
          </cell>
          <cell r="AD205">
            <v>1</v>
          </cell>
          <cell r="AE205">
            <v>1</v>
          </cell>
          <cell r="AF205">
            <v>1</v>
          </cell>
          <cell r="AG205">
            <v>1</v>
          </cell>
          <cell r="AH205">
            <v>1</v>
          </cell>
          <cell r="AI205">
            <v>1</v>
          </cell>
          <cell r="AJ205">
            <v>1</v>
          </cell>
          <cell r="AK205">
            <v>1</v>
          </cell>
          <cell r="AL205">
            <v>1</v>
          </cell>
          <cell r="AN205">
            <v>6313.2764020486557</v>
          </cell>
          <cell r="AO205">
            <v>6313.2764020486557</v>
          </cell>
          <cell r="AP205">
            <v>6313.2764020486557</v>
          </cell>
          <cell r="AQ205">
            <v>6313.2764020486557</v>
          </cell>
          <cell r="AR205">
            <v>6313.2764020486557</v>
          </cell>
          <cell r="AS205">
            <v>6313.2764020486557</v>
          </cell>
          <cell r="AT205">
            <v>6313.2764020486557</v>
          </cell>
          <cell r="AU205">
            <v>6313.2764020486557</v>
          </cell>
          <cell r="AV205">
            <v>6313.2764020486557</v>
          </cell>
          <cell r="AW205">
            <v>6313.2764020486557</v>
          </cell>
          <cell r="AX205">
            <v>6313.2764020486557</v>
          </cell>
          <cell r="AY205">
            <v>6313.2764020486557</v>
          </cell>
        </row>
        <row r="206">
          <cell r="A206" t="str">
            <v>BIOMICA</v>
          </cell>
          <cell r="B206">
            <v>89</v>
          </cell>
          <cell r="C206" t="str">
            <v>SOW - Div</v>
          </cell>
          <cell r="D206" t="str">
            <v>Biomica</v>
          </cell>
          <cell r="E206" t="str">
            <v>Biomica RD</v>
          </cell>
          <cell r="G206" t="str">
            <v>CRA</v>
          </cell>
          <cell r="H206">
            <v>1</v>
          </cell>
          <cell r="I206">
            <v>12000</v>
          </cell>
          <cell r="J206"/>
          <cell r="K206">
            <v>12000</v>
          </cell>
          <cell r="L206">
            <v>813</v>
          </cell>
          <cell r="M206">
            <v>943.4</v>
          </cell>
          <cell r="N206">
            <v>157.5</v>
          </cell>
          <cell r="O206">
            <v>227.27272727272728</v>
          </cell>
          <cell r="P206"/>
          <cell r="Q206">
            <v>780</v>
          </cell>
          <cell r="R206">
            <v>830.62895454545446</v>
          </cell>
          <cell r="S206">
            <v>1000</v>
          </cell>
          <cell r="T206">
            <v>900</v>
          </cell>
          <cell r="U206">
            <v>68.400000000000006</v>
          </cell>
          <cell r="V206">
            <v>574.99999999999989</v>
          </cell>
          <cell r="W206">
            <v>2500</v>
          </cell>
          <cell r="X206">
            <v>1500</v>
          </cell>
          <cell r="Y206">
            <v>22295.201681818184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</row>
        <row r="207">
          <cell r="A207" t="str">
            <v>BIOMICA</v>
          </cell>
          <cell r="B207">
            <v>89</v>
          </cell>
          <cell r="C207" t="str">
            <v>Non SOW</v>
          </cell>
          <cell r="D207" t="str">
            <v>Biomica</v>
          </cell>
          <cell r="E207" t="str">
            <v>BD</v>
          </cell>
          <cell r="G207" t="str">
            <v>CEO</v>
          </cell>
          <cell r="H207">
            <v>1</v>
          </cell>
          <cell r="I207">
            <v>43000</v>
          </cell>
          <cell r="J207"/>
          <cell r="K207">
            <v>43000</v>
          </cell>
          <cell r="L207">
            <v>813</v>
          </cell>
          <cell r="M207">
            <v>3000</v>
          </cell>
          <cell r="N207">
            <v>157.5</v>
          </cell>
          <cell r="O207">
            <v>814.39393939393938</v>
          </cell>
          <cell r="P207">
            <v>120</v>
          </cell>
          <cell r="Q207">
            <v>2795</v>
          </cell>
          <cell r="R207">
            <v>3013.0410000000002</v>
          </cell>
          <cell r="S207">
            <v>3583.333333333333</v>
          </cell>
          <cell r="T207">
            <v>3225</v>
          </cell>
          <cell r="U207">
            <v>245.10000000000002</v>
          </cell>
          <cell r="V207">
            <v>0</v>
          </cell>
          <cell r="W207"/>
          <cell r="X207"/>
          <cell r="Y207">
            <v>60766.368272727268</v>
          </cell>
          <cell r="AA207">
            <v>1</v>
          </cell>
          <cell r="AB207">
            <v>1</v>
          </cell>
          <cell r="AC207">
            <v>1</v>
          </cell>
          <cell r="AD207">
            <v>1</v>
          </cell>
          <cell r="AE207">
            <v>1</v>
          </cell>
          <cell r="AF207">
            <v>1</v>
          </cell>
          <cell r="AG207">
            <v>1</v>
          </cell>
          <cell r="AH207">
            <v>1</v>
          </cell>
          <cell r="AI207">
            <v>1</v>
          </cell>
          <cell r="AJ207">
            <v>1</v>
          </cell>
          <cell r="AK207">
            <v>1</v>
          </cell>
          <cell r="AL207">
            <v>1</v>
          </cell>
          <cell r="AN207">
            <v>17117.286837387965</v>
          </cell>
          <cell r="AO207">
            <v>17117.286837387965</v>
          </cell>
          <cell r="AP207">
            <v>17117.286837387965</v>
          </cell>
          <cell r="AQ207">
            <v>17117.286837387965</v>
          </cell>
          <cell r="AR207">
            <v>17117.286837387965</v>
          </cell>
          <cell r="AS207">
            <v>17117.286837387965</v>
          </cell>
          <cell r="AT207">
            <v>17117.286837387965</v>
          </cell>
          <cell r="AU207">
            <v>17117.286837387965</v>
          </cell>
          <cell r="AV207">
            <v>17117.286837387965</v>
          </cell>
          <cell r="AW207">
            <v>17117.286837387965</v>
          </cell>
          <cell r="AX207">
            <v>17117.286837387965</v>
          </cell>
          <cell r="AY207">
            <v>17117.286837387965</v>
          </cell>
        </row>
        <row r="208">
          <cell r="A208"/>
          <cell r="B208"/>
          <cell r="D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</row>
        <row r="209">
          <cell r="A209" t="str">
            <v>Evofuel</v>
          </cell>
          <cell r="B209">
            <v>25</v>
          </cell>
          <cell r="C209" t="str">
            <v>Non SOW</v>
          </cell>
          <cell r="D209" t="str">
            <v>Evofuel</v>
          </cell>
          <cell r="E209" t="str">
            <v>BD</v>
          </cell>
          <cell r="F209">
            <v>28840387</v>
          </cell>
          <cell r="G209" t="str">
            <v>Asaf Dotan</v>
          </cell>
          <cell r="H209">
            <v>0.6</v>
          </cell>
          <cell r="I209">
            <v>20250</v>
          </cell>
          <cell r="J209">
            <v>-1240</v>
          </cell>
          <cell r="K209">
            <v>32510</v>
          </cell>
          <cell r="L209">
            <v>813</v>
          </cell>
          <cell r="M209">
            <v>0</v>
          </cell>
          <cell r="N209">
            <v>189</v>
          </cell>
          <cell r="O209">
            <v>383.52272727272731</v>
          </cell>
          <cell r="Q209">
            <v>2113.15</v>
          </cell>
          <cell r="R209">
            <v>2312.2052045454548</v>
          </cell>
          <cell r="S209">
            <v>2709.1666666666665</v>
          </cell>
          <cell r="T209">
            <v>2438.25</v>
          </cell>
          <cell r="U209">
            <v>185.30700000000002</v>
          </cell>
          <cell r="V209">
            <v>1617.1875</v>
          </cell>
          <cell r="W209">
            <v>3633.2395749999996</v>
          </cell>
          <cell r="X209">
            <v>1000</v>
          </cell>
          <cell r="Y209">
            <v>49904.028673484849</v>
          </cell>
          <cell r="AA209">
            <v>0.6</v>
          </cell>
          <cell r="AB209">
            <v>0.6</v>
          </cell>
          <cell r="AC209">
            <v>0.6</v>
          </cell>
          <cell r="AD209">
            <v>0.6</v>
          </cell>
          <cell r="AE209">
            <v>0.6</v>
          </cell>
          <cell r="AF209">
            <v>0.6</v>
          </cell>
          <cell r="AG209">
            <v>0.6</v>
          </cell>
          <cell r="AH209">
            <v>0.6</v>
          </cell>
          <cell r="AI209">
            <v>0.6</v>
          </cell>
          <cell r="AJ209">
            <v>0.6</v>
          </cell>
          <cell r="AK209">
            <v>0.6</v>
          </cell>
          <cell r="AL209">
            <v>0.6</v>
          </cell>
          <cell r="AN209">
            <v>8434.4837194622269</v>
          </cell>
          <cell r="AO209">
            <v>8434.4837194622269</v>
          </cell>
          <cell r="AP209">
            <v>8434.4837194622269</v>
          </cell>
          <cell r="AQ209">
            <v>8434.4837194622269</v>
          </cell>
          <cell r="AR209">
            <v>8434.4837194622269</v>
          </cell>
          <cell r="AS209">
            <v>8434.4837194622269</v>
          </cell>
          <cell r="AT209">
            <v>8434.4837194622269</v>
          </cell>
          <cell r="AU209">
            <v>8434.4837194622269</v>
          </cell>
          <cell r="AV209">
            <v>8434.4837194622269</v>
          </cell>
          <cell r="AW209">
            <v>8434.4837194622269</v>
          </cell>
          <cell r="AX209">
            <v>8434.4837194622269</v>
          </cell>
          <cell r="AY209">
            <v>8434.4837194622269</v>
          </cell>
        </row>
        <row r="210">
          <cell r="A210" t="str">
            <v>Evofuel</v>
          </cell>
          <cell r="B210">
            <v>25</v>
          </cell>
          <cell r="C210" t="str">
            <v>Non SOW</v>
          </cell>
          <cell r="D210" t="str">
            <v>Evofuel</v>
          </cell>
          <cell r="E210" t="str">
            <v>Evofuel</v>
          </cell>
          <cell r="F210">
            <v>56458011</v>
          </cell>
          <cell r="G210" t="str">
            <v>Ronen Sandler</v>
          </cell>
          <cell r="H210">
            <v>0.8</v>
          </cell>
          <cell r="I210">
            <v>15000</v>
          </cell>
          <cell r="J210">
            <v>0</v>
          </cell>
          <cell r="K210">
            <v>18750</v>
          </cell>
          <cell r="L210">
            <v>813</v>
          </cell>
          <cell r="M210">
            <v>0</v>
          </cell>
          <cell r="N210">
            <v>189</v>
          </cell>
          <cell r="O210">
            <v>284.09090909090912</v>
          </cell>
          <cell r="P210">
            <v>120</v>
          </cell>
          <cell r="Q210">
            <v>1218.75</v>
          </cell>
          <cell r="R210">
            <v>1281.747818181818</v>
          </cell>
          <cell r="S210">
            <v>1562.5</v>
          </cell>
          <cell r="T210">
            <v>1406.25</v>
          </cell>
          <cell r="U210">
            <v>106.875</v>
          </cell>
          <cell r="V210">
            <v>898.4375</v>
          </cell>
          <cell r="W210">
            <v>3200</v>
          </cell>
          <cell r="X210">
            <v>2000</v>
          </cell>
          <cell r="Y210">
            <v>31830.651227272727</v>
          </cell>
          <cell r="AA210">
            <v>0.8</v>
          </cell>
          <cell r="AB210">
            <v>0.8</v>
          </cell>
          <cell r="AC210">
            <v>0.8</v>
          </cell>
          <cell r="AD210">
            <v>0.8</v>
          </cell>
          <cell r="AE210">
            <v>0.8</v>
          </cell>
          <cell r="AF210">
            <v>0.8</v>
          </cell>
          <cell r="AG210">
            <v>0.8</v>
          </cell>
          <cell r="AH210">
            <v>0.8</v>
          </cell>
          <cell r="AI210">
            <v>0.8</v>
          </cell>
          <cell r="AJ210">
            <v>0.8</v>
          </cell>
          <cell r="AK210">
            <v>0.8</v>
          </cell>
          <cell r="AL210">
            <v>0.8</v>
          </cell>
          <cell r="AN210">
            <v>7173.1045019206149</v>
          </cell>
          <cell r="AO210">
            <v>7173.1045019206149</v>
          </cell>
          <cell r="AP210">
            <v>7173.1045019206149</v>
          </cell>
          <cell r="AQ210">
            <v>7173.1045019206149</v>
          </cell>
          <cell r="AR210">
            <v>7173.1045019206149</v>
          </cell>
          <cell r="AS210">
            <v>7173.1045019206149</v>
          </cell>
          <cell r="AT210">
            <v>7173.1045019206149</v>
          </cell>
          <cell r="AU210">
            <v>7173.1045019206149</v>
          </cell>
          <cell r="AV210">
            <v>7173.1045019206149</v>
          </cell>
          <cell r="AW210">
            <v>7173.1045019206149</v>
          </cell>
          <cell r="AX210">
            <v>7173.1045019206149</v>
          </cell>
          <cell r="AY210">
            <v>7173.1045019206149</v>
          </cell>
        </row>
        <row r="211">
          <cell r="AX211"/>
          <cell r="AY211"/>
        </row>
        <row r="212">
          <cell r="AX212"/>
          <cell r="AY212"/>
        </row>
        <row r="213">
          <cell r="AX213"/>
          <cell r="AY213"/>
        </row>
        <row r="214">
          <cell r="G214"/>
          <cell r="H214">
            <v>35.25</v>
          </cell>
          <cell r="I214">
            <v>956850</v>
          </cell>
          <cell r="J214">
            <v>-44035</v>
          </cell>
          <cell r="K214">
            <v>933065</v>
          </cell>
          <cell r="L214">
            <v>29268</v>
          </cell>
          <cell r="M214">
            <v>12943.4</v>
          </cell>
          <cell r="N214">
            <v>7208.2</v>
          </cell>
          <cell r="O214">
            <v>18122.159090909096</v>
          </cell>
          <cell r="P214">
            <v>1830</v>
          </cell>
          <cell r="Q214">
            <v>60649.225000000013</v>
          </cell>
          <cell r="R214">
            <v>60410.022704545445</v>
          </cell>
          <cell r="S214">
            <v>77755.416666666672</v>
          </cell>
          <cell r="T214">
            <v>69979.875</v>
          </cell>
          <cell r="U214">
            <v>9463.4705000000031</v>
          </cell>
          <cell r="V214">
            <v>92688.125</v>
          </cell>
          <cell r="W214">
            <v>92203.195324999979</v>
          </cell>
          <cell r="X214">
            <v>58000</v>
          </cell>
          <cell r="Y214">
            <v>1523586.0892871218</v>
          </cell>
          <cell r="AA214">
            <v>25.400000000000002</v>
          </cell>
          <cell r="AN214">
            <v>305891.71664221084</v>
          </cell>
          <cell r="AO214">
            <v>305891.71664221084</v>
          </cell>
          <cell r="AP214">
            <v>306503.07346892875</v>
          </cell>
          <cell r="AQ214">
            <v>306503.07346892875</v>
          </cell>
          <cell r="AR214">
            <v>315919.86636521557</v>
          </cell>
          <cell r="AS214">
            <v>315919.86636521557</v>
          </cell>
          <cell r="AT214">
            <v>315919.86636521557</v>
          </cell>
          <cell r="AU214">
            <v>315919.86636521557</v>
          </cell>
          <cell r="AV214">
            <v>315919.86636521557</v>
          </cell>
          <cell r="AW214">
            <v>315919.86636521557</v>
          </cell>
          <cell r="AX214">
            <v>315919.86636521557</v>
          </cell>
          <cell r="AY214">
            <v>315919.86636521557</v>
          </cell>
        </row>
        <row r="215">
          <cell r="I215">
            <v>2786725</v>
          </cell>
          <cell r="J215">
            <v>-43313</v>
          </cell>
          <cell r="K215">
            <v>2743412</v>
          </cell>
          <cell r="L215">
            <v>129267</v>
          </cell>
          <cell r="M215">
            <v>79914.38</v>
          </cell>
          <cell r="N215">
            <v>31180.7</v>
          </cell>
          <cell r="O215">
            <v>34834.0625</v>
          </cell>
          <cell r="P215">
            <v>2520</v>
          </cell>
          <cell r="Q215">
            <v>178321.78</v>
          </cell>
          <cell r="R215">
            <v>186157.09235250004</v>
          </cell>
          <cell r="S215">
            <v>228617.66666666654</v>
          </cell>
          <cell r="T215">
            <v>205755.9</v>
          </cell>
          <cell r="U215">
            <v>15637.448400000007</v>
          </cell>
          <cell r="V215">
            <v>189732.06018518523</v>
          </cell>
          <cell r="W215">
            <v>90336.280599999969</v>
          </cell>
          <cell r="X215">
            <v>53700</v>
          </cell>
          <cell r="Y215">
            <v>4095767.8521858309</v>
          </cell>
          <cell r="AN215">
            <v>1135431.7562683087</v>
          </cell>
          <cell r="AO215">
            <v>1135431.7562683087</v>
          </cell>
          <cell r="AP215">
            <v>1133845.9826302805</v>
          </cell>
          <cell r="AQ215">
            <v>1133845.9826302805</v>
          </cell>
          <cell r="AR215">
            <v>1129798.154249999</v>
          </cell>
          <cell r="AS215">
            <v>1129798.154249999</v>
          </cell>
          <cell r="AT215">
            <v>1129798.154249999</v>
          </cell>
          <cell r="AU215">
            <v>1129798.154249999</v>
          </cell>
          <cell r="AV215">
            <v>1129798.154249999</v>
          </cell>
          <cell r="AW215">
            <v>1129798.154249999</v>
          </cell>
          <cell r="AX215">
            <v>1129798.154249999</v>
          </cell>
          <cell r="AY215">
            <v>1129798.154249999</v>
          </cell>
        </row>
        <row r="216">
          <cell r="AN216">
            <v>-829540.03962609789</v>
          </cell>
          <cell r="AO216">
            <v>-829540.03962609789</v>
          </cell>
          <cell r="AP216">
            <v>-827342.90916135185</v>
          </cell>
          <cell r="AQ216">
            <v>-827342.90916135185</v>
          </cell>
          <cell r="AR216">
            <v>-813878.28788478347</v>
          </cell>
          <cell r="AS216">
            <v>-813878.28788478347</v>
          </cell>
          <cell r="AT216">
            <v>-813878.28788478347</v>
          </cell>
          <cell r="AU216">
            <v>-813878.28788478347</v>
          </cell>
          <cell r="AV216">
            <v>-813878.28788478347</v>
          </cell>
          <cell r="AW216">
            <v>-813878.28788478347</v>
          </cell>
          <cell r="AX216">
            <v>-813878.28788478347</v>
          </cell>
          <cell r="AY216">
            <v>-813878.28788478347</v>
          </cell>
        </row>
        <row r="218">
          <cell r="A218" t="str">
            <v>Inc</v>
          </cell>
          <cell r="C218" t="str">
            <v>SOW</v>
          </cell>
          <cell r="D218" t="str">
            <v>Platform</v>
          </cell>
          <cell r="E218" t="str">
            <v>USA site</v>
          </cell>
          <cell r="F218">
            <v>493024755</v>
          </cell>
          <cell r="G218" t="str">
            <v>Brandon Potashnick</v>
          </cell>
          <cell r="H218">
            <v>1</v>
          </cell>
          <cell r="I218">
            <v>50000</v>
          </cell>
          <cell r="K218">
            <v>50000</v>
          </cell>
          <cell r="N218">
            <v>480</v>
          </cell>
          <cell r="Q218">
            <v>2000</v>
          </cell>
          <cell r="R218">
            <v>4166.666666666667</v>
          </cell>
          <cell r="U218">
            <v>390.625</v>
          </cell>
          <cell r="V218">
            <v>2083.3333333333335</v>
          </cell>
          <cell r="Y218">
            <v>59120.625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1</v>
          </cell>
          <cell r="AF218">
            <v>1</v>
          </cell>
          <cell r="AG218">
            <v>1</v>
          </cell>
          <cell r="AH218">
            <v>1</v>
          </cell>
          <cell r="AI218">
            <v>1</v>
          </cell>
          <cell r="AJ218">
            <v>1</v>
          </cell>
          <cell r="AK218">
            <v>1</v>
          </cell>
          <cell r="AL218">
            <v>1</v>
          </cell>
          <cell r="AN218">
            <v>4926.71875</v>
          </cell>
          <cell r="AO218">
            <v>4926.71875</v>
          </cell>
          <cell r="AP218">
            <v>4926.71875</v>
          </cell>
          <cell r="AQ218">
            <v>4926.71875</v>
          </cell>
          <cell r="AR218">
            <v>4926.71875</v>
          </cell>
          <cell r="AS218">
            <v>4926.71875</v>
          </cell>
          <cell r="AT218">
            <v>4926.71875</v>
          </cell>
          <cell r="AU218">
            <v>4926.71875</v>
          </cell>
          <cell r="AV218">
            <v>4926.71875</v>
          </cell>
          <cell r="AW218">
            <v>4926.71875</v>
          </cell>
          <cell r="AX218">
            <v>4926.71875</v>
          </cell>
          <cell r="AY218">
            <v>4926.71875</v>
          </cell>
        </row>
        <row r="219">
          <cell r="A219" t="str">
            <v>Inc</v>
          </cell>
          <cell r="C219" t="str">
            <v>SOW</v>
          </cell>
          <cell r="D219" t="str">
            <v>Platform</v>
          </cell>
          <cell r="E219" t="str">
            <v>Platform Directors USA</v>
          </cell>
          <cell r="F219">
            <v>39702245</v>
          </cell>
          <cell r="G219" t="str">
            <v>James Presnail</v>
          </cell>
          <cell r="H219">
            <v>1</v>
          </cell>
          <cell r="I219">
            <v>150720</v>
          </cell>
          <cell r="K219">
            <v>150720</v>
          </cell>
          <cell r="N219">
            <v>7680</v>
          </cell>
          <cell r="Q219">
            <v>6028.8</v>
          </cell>
          <cell r="R219">
            <v>12057.6</v>
          </cell>
          <cell r="U219">
            <v>1422.8999999999999</v>
          </cell>
          <cell r="V219">
            <v>39000</v>
          </cell>
          <cell r="Y219">
            <v>216909.3</v>
          </cell>
          <cell r="AA219">
            <v>1</v>
          </cell>
          <cell r="AB219">
            <v>1</v>
          </cell>
          <cell r="AC219">
            <v>1</v>
          </cell>
          <cell r="AD219">
            <v>1</v>
          </cell>
          <cell r="AE219">
            <v>1</v>
          </cell>
          <cell r="AF219">
            <v>1</v>
          </cell>
          <cell r="AG219">
            <v>1</v>
          </cell>
          <cell r="AH219">
            <v>1</v>
          </cell>
          <cell r="AI219">
            <v>1</v>
          </cell>
          <cell r="AJ219">
            <v>1</v>
          </cell>
          <cell r="AK219">
            <v>1</v>
          </cell>
          <cell r="AL219">
            <v>1</v>
          </cell>
          <cell r="AN219">
            <v>18075.774999999998</v>
          </cell>
          <cell r="AO219">
            <v>18075.774999999998</v>
          </cell>
          <cell r="AP219">
            <v>18075.774999999998</v>
          </cell>
          <cell r="AQ219">
            <v>18075.774999999998</v>
          </cell>
          <cell r="AR219">
            <v>18075.774999999998</v>
          </cell>
          <cell r="AS219">
            <v>18075.774999999998</v>
          </cell>
          <cell r="AT219">
            <v>18075.774999999998</v>
          </cell>
          <cell r="AU219">
            <v>18075.774999999998</v>
          </cell>
          <cell r="AV219">
            <v>18075.774999999998</v>
          </cell>
          <cell r="AW219">
            <v>18075.774999999998</v>
          </cell>
          <cell r="AX219">
            <v>18075.774999999998</v>
          </cell>
          <cell r="AY219">
            <v>18075.774999999998</v>
          </cell>
        </row>
        <row r="220">
          <cell r="A220" t="str">
            <v>Inc</v>
          </cell>
          <cell r="C220" t="str">
            <v>SOW</v>
          </cell>
          <cell r="D220" t="str">
            <v>Platform</v>
          </cell>
          <cell r="E220" t="str">
            <v>USA site</v>
          </cell>
          <cell r="F220">
            <v>483158436</v>
          </cell>
          <cell r="G220" t="str">
            <v>Michael Allen Rausch</v>
          </cell>
          <cell r="H220">
            <v>1</v>
          </cell>
          <cell r="I220">
            <v>56000</v>
          </cell>
          <cell r="K220">
            <v>56000</v>
          </cell>
          <cell r="N220">
            <v>6000</v>
          </cell>
          <cell r="Q220">
            <v>2240</v>
          </cell>
          <cell r="R220">
            <v>4666.666666666667</v>
          </cell>
          <cell r="U220">
            <v>437.5</v>
          </cell>
          <cell r="V220">
            <v>2333.3333333333335</v>
          </cell>
          <cell r="Y220">
            <v>71677.5</v>
          </cell>
          <cell r="AA220">
            <v>1</v>
          </cell>
          <cell r="AB220">
            <v>1</v>
          </cell>
          <cell r="AC220">
            <v>1</v>
          </cell>
          <cell r="AD220">
            <v>1</v>
          </cell>
          <cell r="AE220">
            <v>1</v>
          </cell>
          <cell r="AF220">
            <v>1</v>
          </cell>
          <cell r="AG220">
            <v>1</v>
          </cell>
          <cell r="AH220">
            <v>1</v>
          </cell>
          <cell r="AI220">
            <v>1</v>
          </cell>
          <cell r="AJ220">
            <v>1</v>
          </cell>
          <cell r="AK220">
            <v>1</v>
          </cell>
          <cell r="AL220">
            <v>1</v>
          </cell>
          <cell r="AN220">
            <v>5973.125</v>
          </cell>
          <cell r="AO220">
            <v>5973.125</v>
          </cell>
          <cell r="AP220">
            <v>5973.125</v>
          </cell>
          <cell r="AQ220">
            <v>5973.125</v>
          </cell>
          <cell r="AR220">
            <v>5973.125</v>
          </cell>
          <cell r="AS220">
            <v>5973.125</v>
          </cell>
          <cell r="AT220">
            <v>5973.125</v>
          </cell>
          <cell r="AU220">
            <v>5973.125</v>
          </cell>
          <cell r="AV220">
            <v>5973.125</v>
          </cell>
          <cell r="AW220">
            <v>5973.125</v>
          </cell>
          <cell r="AX220">
            <v>5973.125</v>
          </cell>
          <cell r="AY220">
            <v>5973.125</v>
          </cell>
        </row>
        <row r="221">
          <cell r="A221" t="str">
            <v>Inc</v>
          </cell>
          <cell r="C221" t="str">
            <v>SOW</v>
          </cell>
          <cell r="D221" t="str">
            <v>Platform</v>
          </cell>
          <cell r="E221" t="str">
            <v>USA site</v>
          </cell>
          <cell r="F221">
            <v>218021149</v>
          </cell>
          <cell r="G221" t="str">
            <v>Lisa Meihls</v>
          </cell>
          <cell r="H221">
            <v>1</v>
          </cell>
          <cell r="I221">
            <v>85000</v>
          </cell>
          <cell r="K221">
            <v>85000</v>
          </cell>
          <cell r="N221">
            <v>8400</v>
          </cell>
          <cell r="Q221">
            <v>3400</v>
          </cell>
          <cell r="R221">
            <v>7083.3333333333339</v>
          </cell>
          <cell r="U221">
            <v>664.0625</v>
          </cell>
          <cell r="V221">
            <v>3541.6666666666665</v>
          </cell>
          <cell r="Y221">
            <v>108089.0625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N221">
            <v>9007.421875</v>
          </cell>
          <cell r="AO221">
            <v>9007.421875</v>
          </cell>
          <cell r="AP221">
            <v>9007.421875</v>
          </cell>
          <cell r="AQ221">
            <v>9007.421875</v>
          </cell>
          <cell r="AR221">
            <v>9007.421875</v>
          </cell>
          <cell r="AS221">
            <v>9007.421875</v>
          </cell>
          <cell r="AT221">
            <v>9007.421875</v>
          </cell>
          <cell r="AU221">
            <v>9007.421875</v>
          </cell>
          <cell r="AV221">
            <v>9007.421875</v>
          </cell>
          <cell r="AW221">
            <v>9007.421875</v>
          </cell>
          <cell r="AX221">
            <v>9007.421875</v>
          </cell>
          <cell r="AY221">
            <v>9007.421875</v>
          </cell>
        </row>
        <row r="222">
          <cell r="A222" t="str">
            <v>Inc</v>
          </cell>
          <cell r="C222" t="str">
            <v>SOW</v>
          </cell>
          <cell r="D222" t="str">
            <v>Platform</v>
          </cell>
          <cell r="E222" t="str">
            <v>USA site</v>
          </cell>
          <cell r="F222">
            <v>494062686</v>
          </cell>
          <cell r="G222" t="str">
            <v>Elyse M Holder</v>
          </cell>
          <cell r="H222">
            <v>1</v>
          </cell>
          <cell r="I222">
            <v>37440</v>
          </cell>
          <cell r="K222">
            <v>37440</v>
          </cell>
          <cell r="N222">
            <v>7800</v>
          </cell>
          <cell r="Q222">
            <v>1497.6000000000001</v>
          </cell>
          <cell r="R222">
            <v>3120</v>
          </cell>
          <cell r="U222">
            <v>292.5</v>
          </cell>
          <cell r="V222">
            <v>1560</v>
          </cell>
          <cell r="Y222">
            <v>51710.1</v>
          </cell>
          <cell r="AA222">
            <v>0.85</v>
          </cell>
          <cell r="AB222">
            <v>0.85</v>
          </cell>
          <cell r="AC222">
            <v>0.85</v>
          </cell>
          <cell r="AD222">
            <v>0.85</v>
          </cell>
          <cell r="AE222">
            <v>0.85</v>
          </cell>
          <cell r="AF222">
            <v>0.85</v>
          </cell>
          <cell r="AG222">
            <v>0.85</v>
          </cell>
          <cell r="AH222">
            <v>0.85</v>
          </cell>
          <cell r="AI222">
            <v>0.85</v>
          </cell>
          <cell r="AJ222">
            <v>0.85</v>
          </cell>
          <cell r="AK222">
            <v>0.85</v>
          </cell>
          <cell r="AL222">
            <v>0.85</v>
          </cell>
          <cell r="AN222">
            <v>3662.7987499999999</v>
          </cell>
          <cell r="AO222">
            <v>3662.7987499999999</v>
          </cell>
          <cell r="AP222">
            <v>3662.7987499999999</v>
          </cell>
          <cell r="AQ222">
            <v>3662.7987499999999</v>
          </cell>
          <cell r="AR222">
            <v>3662.7987499999999</v>
          </cell>
          <cell r="AS222">
            <v>3662.7987499999999</v>
          </cell>
          <cell r="AT222">
            <v>3662.7987499999999</v>
          </cell>
          <cell r="AU222">
            <v>3662.7987499999999</v>
          </cell>
          <cell r="AV222">
            <v>3662.7987499999999</v>
          </cell>
          <cell r="AW222">
            <v>3662.7987499999999</v>
          </cell>
          <cell r="AX222">
            <v>3662.7987499999999</v>
          </cell>
          <cell r="AY222">
            <v>3662.7987499999999</v>
          </cell>
        </row>
        <row r="223">
          <cell r="A223" t="str">
            <v>Inc</v>
          </cell>
          <cell r="C223" t="str">
            <v>SOW</v>
          </cell>
          <cell r="D223" t="str">
            <v>Platform</v>
          </cell>
          <cell r="E223" t="str">
            <v>USA site</v>
          </cell>
          <cell r="F223">
            <v>494062686</v>
          </cell>
          <cell r="G223" t="str">
            <v>Elyse M Holder</v>
          </cell>
          <cell r="H223">
            <v>1</v>
          </cell>
          <cell r="I223">
            <v>37440</v>
          </cell>
          <cell r="K223">
            <v>37440</v>
          </cell>
          <cell r="N223">
            <v>7800</v>
          </cell>
          <cell r="Q223">
            <v>1497.6000000000001</v>
          </cell>
          <cell r="R223">
            <v>3120</v>
          </cell>
          <cell r="U223">
            <v>292.5</v>
          </cell>
          <cell r="V223">
            <v>1560</v>
          </cell>
          <cell r="Y223">
            <v>51710.1</v>
          </cell>
          <cell r="AA223">
            <v>0.15</v>
          </cell>
          <cell r="AB223">
            <v>0.15</v>
          </cell>
          <cell r="AC223">
            <v>0.15</v>
          </cell>
          <cell r="AD223">
            <v>0.15</v>
          </cell>
          <cell r="AE223">
            <v>0.15</v>
          </cell>
          <cell r="AF223">
            <v>0.15</v>
          </cell>
          <cell r="AG223">
            <v>0.15</v>
          </cell>
          <cell r="AH223">
            <v>0.15</v>
          </cell>
          <cell r="AI223">
            <v>0.15</v>
          </cell>
          <cell r="AJ223">
            <v>0.15</v>
          </cell>
          <cell r="AK223">
            <v>0.15</v>
          </cell>
          <cell r="AL223">
            <v>0.15</v>
          </cell>
          <cell r="AN223">
            <v>646.37624999999991</v>
          </cell>
          <cell r="AO223">
            <v>646.37624999999991</v>
          </cell>
          <cell r="AP223">
            <v>646.37624999999991</v>
          </cell>
          <cell r="AQ223">
            <v>646.37624999999991</v>
          </cell>
          <cell r="AR223">
            <v>646.37624999999991</v>
          </cell>
          <cell r="AS223">
            <v>646.37624999999991</v>
          </cell>
          <cell r="AT223">
            <v>646.37624999999991</v>
          </cell>
          <cell r="AU223">
            <v>646.37624999999991</v>
          </cell>
          <cell r="AV223">
            <v>646.37624999999991</v>
          </cell>
          <cell r="AW223">
            <v>646.37624999999991</v>
          </cell>
          <cell r="AX223">
            <v>646.37624999999991</v>
          </cell>
          <cell r="AY223">
            <v>646.37624999999991</v>
          </cell>
        </row>
        <row r="224">
          <cell r="A224" t="str">
            <v>Inc</v>
          </cell>
          <cell r="C224" t="str">
            <v>SOW</v>
          </cell>
          <cell r="D224" t="str">
            <v>Platform</v>
          </cell>
          <cell r="E224" t="str">
            <v>USA site</v>
          </cell>
          <cell r="F224">
            <v>487984989</v>
          </cell>
          <cell r="G224" t="str">
            <v>Alyson Seevers</v>
          </cell>
          <cell r="H224">
            <v>1</v>
          </cell>
          <cell r="I224">
            <v>37440</v>
          </cell>
          <cell r="K224">
            <v>37440</v>
          </cell>
          <cell r="N224">
            <v>7920</v>
          </cell>
          <cell r="Q224">
            <v>1497.6000000000001</v>
          </cell>
          <cell r="R224">
            <v>3120</v>
          </cell>
          <cell r="U224">
            <v>292.5</v>
          </cell>
          <cell r="V224">
            <v>1560</v>
          </cell>
          <cell r="Y224">
            <v>51830.1</v>
          </cell>
          <cell r="AA224">
            <v>0.4</v>
          </cell>
          <cell r="AB224">
            <v>0.4</v>
          </cell>
          <cell r="AC224">
            <v>0.4</v>
          </cell>
          <cell r="AD224">
            <v>0.4</v>
          </cell>
          <cell r="AE224">
            <v>0.4</v>
          </cell>
          <cell r="AF224">
            <v>0.4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N224">
            <v>1727.67</v>
          </cell>
          <cell r="AO224">
            <v>1727.67</v>
          </cell>
          <cell r="AP224">
            <v>1727.67</v>
          </cell>
          <cell r="AQ224">
            <v>1727.67</v>
          </cell>
          <cell r="AR224">
            <v>1727.67</v>
          </cell>
          <cell r="AS224">
            <v>1727.67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</row>
        <row r="225">
          <cell r="A225" t="str">
            <v>Inc</v>
          </cell>
          <cell r="C225" t="str">
            <v>Non SOW</v>
          </cell>
          <cell r="D225" t="str">
            <v>Corporate</v>
          </cell>
          <cell r="E225" t="str">
            <v>Purchasing</v>
          </cell>
          <cell r="F225">
            <v>487984989</v>
          </cell>
          <cell r="G225" t="str">
            <v>Alyson Seevers</v>
          </cell>
          <cell r="H225">
            <v>1</v>
          </cell>
          <cell r="I225">
            <v>37440</v>
          </cell>
          <cell r="K225">
            <v>37440</v>
          </cell>
          <cell r="N225">
            <v>7920</v>
          </cell>
          <cell r="Q225">
            <v>1497.6000000000001</v>
          </cell>
          <cell r="R225">
            <v>3120</v>
          </cell>
          <cell r="U225">
            <v>292.5</v>
          </cell>
          <cell r="V225">
            <v>1560</v>
          </cell>
          <cell r="Y225">
            <v>51830.1</v>
          </cell>
          <cell r="AA225">
            <v>0.6</v>
          </cell>
          <cell r="AB225">
            <v>0.6</v>
          </cell>
          <cell r="AC225">
            <v>0.6</v>
          </cell>
          <cell r="AD225">
            <v>0.6</v>
          </cell>
          <cell r="AE225">
            <v>0.6</v>
          </cell>
          <cell r="AF225">
            <v>0.6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N225">
            <v>2591.5049999999997</v>
          </cell>
          <cell r="AO225">
            <v>2591.5049999999997</v>
          </cell>
          <cell r="AP225">
            <v>2591.5049999999997</v>
          </cell>
          <cell r="AQ225">
            <v>2591.5049999999997</v>
          </cell>
          <cell r="AR225">
            <v>2591.5049999999997</v>
          </cell>
          <cell r="AS225">
            <v>2591.5049999999997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</row>
        <row r="226">
          <cell r="R226"/>
        </row>
        <row r="231">
          <cell r="AK231">
            <v>4.2</v>
          </cell>
        </row>
      </sheetData>
      <sheetData sheetId="6"/>
      <sheetData sheetId="7"/>
      <sheetData sheetId="8">
        <row r="10">
          <cell r="B10" t="str">
            <v>Project Num Final</v>
          </cell>
        </row>
      </sheetData>
      <sheetData sheetId="9"/>
      <sheetData sheetId="10"/>
      <sheetData sheetId="11">
        <row r="86">
          <cell r="A86">
            <v>0</v>
          </cell>
        </row>
      </sheetData>
      <sheetData sheetId="12"/>
      <sheetData sheetId="13"/>
      <sheetData sheetId="14">
        <row r="3">
          <cell r="BC3">
            <v>3.55</v>
          </cell>
        </row>
      </sheetData>
      <sheetData sheetId="15"/>
      <sheetData sheetId="16"/>
      <sheetData sheetId="17">
        <row r="57">
          <cell r="V57">
            <v>258800</v>
          </cell>
        </row>
      </sheetData>
      <sheetData sheetId="18"/>
      <sheetData sheetId="19">
        <row r="28">
          <cell r="T28">
            <v>1082132.206733248</v>
          </cell>
        </row>
      </sheetData>
      <sheetData sheetId="20">
        <row r="37">
          <cell r="T37">
            <v>1669716.6988143406</v>
          </cell>
        </row>
      </sheetData>
      <sheetData sheetId="21"/>
      <sheetData sheetId="22">
        <row r="15">
          <cell r="T15">
            <v>297514.74222791294</v>
          </cell>
        </row>
      </sheetData>
      <sheetData sheetId="23">
        <row r="30">
          <cell r="T30">
            <v>404644.50946863001</v>
          </cell>
        </row>
      </sheetData>
      <sheetData sheetId="24">
        <row r="14">
          <cell r="T14">
            <v>440307.39924711909</v>
          </cell>
        </row>
      </sheetData>
      <sheetData sheetId="25">
        <row r="11">
          <cell r="T11">
            <v>239999.99877080668</v>
          </cell>
        </row>
      </sheetData>
      <sheetData sheetId="26">
        <row r="13">
          <cell r="T13">
            <v>139046.91926799537</v>
          </cell>
        </row>
      </sheetData>
      <sheetData sheetId="27">
        <row r="12">
          <cell r="T12">
            <v>32900</v>
          </cell>
        </row>
      </sheetData>
      <sheetData sheetId="28">
        <row r="23">
          <cell r="T23">
            <v>-180832.55390627397</v>
          </cell>
        </row>
      </sheetData>
      <sheetData sheetId="29"/>
      <sheetData sheetId="30">
        <row r="10">
          <cell r="T10">
            <v>22696.344229620143</v>
          </cell>
        </row>
      </sheetData>
      <sheetData sheetId="31"/>
      <sheetData sheetId="32"/>
      <sheetData sheetId="33"/>
      <sheetData sheetId="3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Consol"/>
      <sheetName val="Sheet1"/>
      <sheetName val="department Pivot"/>
      <sheetName val="projects Pivot "/>
      <sheetName val="exp type pivot"/>
      <sheetName val="Parameters"/>
      <sheetName val="DepartmentChange"/>
      <sheetName val="Calendar"/>
    </sheetNames>
    <sheetDataSet>
      <sheetData sheetId="0"/>
      <sheetData sheetId="1"/>
      <sheetData sheetId="2"/>
      <sheetData sheetId="3"/>
      <sheetData sheetId="4"/>
      <sheetData sheetId="5">
        <row r="2">
          <cell r="F2" t="str">
            <v>Department</v>
          </cell>
          <cell r="G2" t="str">
            <v>DepCostUSD</v>
          </cell>
        </row>
        <row r="3">
          <cell r="F3" t="str">
            <v>Ag-Bio Development</v>
          </cell>
          <cell r="G3">
            <v>91600</v>
          </cell>
          <cell r="I3" t="str">
            <v>Ag-Biological</v>
          </cell>
          <cell r="N3" t="str">
            <v>FTE</v>
          </cell>
        </row>
        <row r="4">
          <cell r="C4" t="str">
            <v>Herbicides Internal</v>
          </cell>
          <cell r="F4" t="str">
            <v>Ag-Bio Exec. MGMT</v>
          </cell>
          <cell r="G4">
            <v>239957</v>
          </cell>
          <cell r="I4" t="str">
            <v>Ag-Chemistry</v>
          </cell>
        </row>
        <row r="5">
          <cell r="C5" t="str">
            <v>Insecticides Internal</v>
          </cell>
          <cell r="F5" t="str">
            <v>Ag-Bio Research</v>
          </cell>
          <cell r="G5">
            <v>88200</v>
          </cell>
          <cell r="I5" t="str">
            <v>Ag-Seed</v>
          </cell>
          <cell r="N5" t="str">
            <v>Conference</v>
          </cell>
        </row>
        <row r="6">
          <cell r="C6" t="str">
            <v>Development - Chem</v>
          </cell>
          <cell r="F6" t="str">
            <v>Ag-Bio Systems</v>
          </cell>
          <cell r="G6">
            <v>94000</v>
          </cell>
          <cell r="I6" t="str">
            <v>Biomica</v>
          </cell>
          <cell r="N6" t="str">
            <v>Disposale plasticware</v>
          </cell>
        </row>
        <row r="7">
          <cell r="C7" t="str">
            <v>EvoYon</v>
          </cell>
          <cell r="F7" t="str">
            <v>Ag-Chem Exec. MGMT</v>
          </cell>
          <cell r="G7">
            <v>230050</v>
          </cell>
          <cell r="N7" t="str">
            <v>Genomic Data</v>
          </cell>
        </row>
        <row r="8">
          <cell r="F8" t="str">
            <v>Ag-Chemistry</v>
          </cell>
          <cell r="G8">
            <v>94000</v>
          </cell>
          <cell r="N8" t="str">
            <v>Hourly employees</v>
          </cell>
        </row>
        <row r="9">
          <cell r="C9" t="str">
            <v>Biomica</v>
          </cell>
          <cell r="F9" t="str">
            <v>Ag-Seed</v>
          </cell>
          <cell r="G9">
            <v>95300</v>
          </cell>
          <cell r="N9" t="str">
            <v>Lab Enzymes and antibodies</v>
          </cell>
        </row>
        <row r="10">
          <cell r="F10" t="str">
            <v>Ag-Seed Exec. MGMT</v>
          </cell>
          <cell r="G10">
            <v>131870</v>
          </cell>
          <cell r="N10" t="str">
            <v>Legal</v>
          </cell>
        </row>
        <row r="11">
          <cell r="C11" t="str">
            <v xml:space="preserve">Insect Control </v>
          </cell>
          <cell r="F11" t="str">
            <v>Algorithm</v>
          </cell>
          <cell r="G11">
            <v>118700</v>
          </cell>
          <cell r="N11" t="str">
            <v>Licensing &amp; Shelf product</v>
          </cell>
        </row>
        <row r="12">
          <cell r="C12" t="str">
            <v>MBI</v>
          </cell>
          <cell r="F12" t="str">
            <v>Bioinformatics</v>
          </cell>
          <cell r="G12">
            <v>88800</v>
          </cell>
          <cell r="N12" t="str">
            <v>Materials</v>
          </cell>
        </row>
        <row r="13">
          <cell r="C13" t="str">
            <v>Sygenta Nematode</v>
          </cell>
          <cell r="F13" t="str">
            <v>Biomica</v>
          </cell>
          <cell r="G13">
            <v>100000</v>
          </cell>
          <cell r="N13" t="str">
            <v>Shipments</v>
          </cell>
        </row>
        <row r="14">
          <cell r="C14" t="str">
            <v>Pioneer ASR</v>
          </cell>
          <cell r="F14" t="str">
            <v>Chemistry Lab</v>
          </cell>
          <cell r="G14">
            <v>51300</v>
          </cell>
          <cell r="N14" t="str">
            <v>Subcontracts &amp; Experts</v>
          </cell>
        </row>
        <row r="15">
          <cell r="C15" t="str">
            <v>Rahan</v>
          </cell>
          <cell r="F15" t="str">
            <v>Core Technologies</v>
          </cell>
          <cell r="G15">
            <v>106000</v>
          </cell>
          <cell r="N15" t="str">
            <v>Synthetic genes</v>
          </cell>
        </row>
        <row r="16">
          <cell r="C16" t="str">
            <v>Monsanto YS</v>
          </cell>
          <cell r="F16" t="str">
            <v>CQA</v>
          </cell>
          <cell r="G16">
            <v>45500</v>
          </cell>
          <cell r="N16" t="str">
            <v>TC reagents and chemicals</v>
          </cell>
        </row>
        <row r="17">
          <cell r="C17" t="str">
            <v>Monsanto Fus</v>
          </cell>
          <cell r="F17" t="str">
            <v>Data analysis</v>
          </cell>
          <cell r="G17">
            <v>59300</v>
          </cell>
          <cell r="N17" t="str">
            <v>Transcriptome</v>
          </cell>
        </row>
        <row r="18">
          <cell r="C18" t="str">
            <v>Magneton</v>
          </cell>
          <cell r="F18" t="str">
            <v>Data generation</v>
          </cell>
          <cell r="G18">
            <v>46700</v>
          </cell>
          <cell r="N18" t="str">
            <v>Travel</v>
          </cell>
        </row>
        <row r="19">
          <cell r="C19" t="str">
            <v>IMA/ Biogemma/ Pioneer ABST</v>
          </cell>
          <cell r="F19" t="str">
            <v>Development</v>
          </cell>
          <cell r="G19">
            <v>96100</v>
          </cell>
          <cell r="N19" t="str">
            <v>Validations</v>
          </cell>
        </row>
        <row r="20">
          <cell r="C20" t="str">
            <v>Horizon</v>
          </cell>
          <cell r="F20" t="str">
            <v>IMS</v>
          </cell>
          <cell r="G20">
            <v>91300</v>
          </cell>
          <cell r="N20" t="str">
            <v>Other</v>
          </cell>
        </row>
        <row r="21">
          <cell r="C21" t="str">
            <v>Jackson</v>
          </cell>
          <cell r="F21" t="str">
            <v>IP</v>
          </cell>
          <cell r="G21">
            <v>74841</v>
          </cell>
        </row>
        <row r="22">
          <cell r="C22" t="str">
            <v>GED</v>
          </cell>
          <cell r="F22" t="str">
            <v>Microbiology Lab</v>
          </cell>
          <cell r="G22">
            <v>60000</v>
          </cell>
        </row>
        <row r="23">
          <cell r="C23" t="str">
            <v>ICL</v>
          </cell>
          <cell r="F23" t="str">
            <v>Molecular Lab</v>
          </cell>
          <cell r="G23">
            <v>59700</v>
          </cell>
        </row>
        <row r="24">
          <cell r="C24" t="str">
            <v>KeyGene</v>
          </cell>
          <cell r="F24" t="str">
            <v>Phytopathology Lab</v>
          </cell>
          <cell r="G24">
            <v>52200</v>
          </cell>
        </row>
        <row r="25">
          <cell r="F25" t="str">
            <v>Plant Growth</v>
          </cell>
          <cell r="G25">
            <v>49600</v>
          </cell>
        </row>
        <row r="26">
          <cell r="F26" t="str">
            <v>PLM</v>
          </cell>
          <cell r="G26">
            <v>45900</v>
          </cell>
        </row>
        <row r="27">
          <cell r="C27" t="str">
            <v>Biostimulants Internal</v>
          </cell>
          <cell r="F27" t="str">
            <v>PM-Biolog</v>
          </cell>
          <cell r="G27">
            <v>90226</v>
          </cell>
        </row>
        <row r="28">
          <cell r="C28" t="str">
            <v>Pioner - Biostimulantas</v>
          </cell>
          <cell r="F28" t="str">
            <v>PM-Chem</v>
          </cell>
          <cell r="G28">
            <v>113000</v>
          </cell>
        </row>
        <row r="29">
          <cell r="C29" t="str">
            <v>Biopesticides Internal</v>
          </cell>
          <cell r="F29" t="str">
            <v>PM-Seed</v>
          </cell>
          <cell r="G29">
            <v>71430</v>
          </cell>
        </row>
        <row r="30">
          <cell r="F30" t="str">
            <v>Tissue Culture</v>
          </cell>
          <cell r="G30">
            <v>57500</v>
          </cell>
        </row>
        <row r="31">
          <cell r="C31" t="str">
            <v>Phenomica</v>
          </cell>
          <cell r="F31" t="str">
            <v>USA site</v>
          </cell>
          <cell r="G31">
            <v>68900</v>
          </cell>
        </row>
      </sheetData>
      <sheetData sheetId="6"/>
      <sheetData sheetId="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ALA"/>
    </sheetNames>
    <definedNames>
      <definedName name="display"/>
      <definedName name="open_file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שע&quot;ח"/>
      <sheetName val="מדדים"/>
      <sheetName val="WP"/>
      <sheetName val="תחזית-רווהפ"/>
      <sheetName val="12-020 Disallowed Interest"/>
    </sheetNames>
    <sheetDataSet>
      <sheetData sheetId="0" refreshError="1">
        <row r="18">
          <cell r="C18">
            <v>3.536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"/>
      <sheetName val="שע&quot;ח"/>
      <sheetName val="פקדונות וניירות ערך"/>
      <sheetName val="מעגל רכוש קבוע"/>
      <sheetName val="פקדונות_וניירות_ערך2"/>
      <sheetName val="מעגל_רכוש_קבוע2"/>
      <sheetName val="פקדונות_וניירות_ערך"/>
      <sheetName val="מעגל_רכוש_קבוע"/>
      <sheetName val="פקדונות_וניירות_ערך1"/>
      <sheetName val="מעגל_רכוש_קבוע1"/>
      <sheetName val="פקדונות_וניירות_ערך3"/>
      <sheetName val="מעגל_רכוש_קבוע3"/>
      <sheetName val="פקדונות_וניירות_ערך4"/>
      <sheetName val="מעגל_רכוש_קבוע4"/>
      <sheetName val="פקדונות_וניירות_ערך5"/>
      <sheetName val="מעגל_רכוש_קבוע5"/>
      <sheetName val="T.B Ltd"/>
      <sheetName val="Corp Rates"/>
      <sheetName val="תחזית-רווהפ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 מאוחד"/>
      <sheetName val="משוב שיווק "/>
      <sheetName val="סקירה אנליטית"/>
      <sheetName val="לפי תרומה"/>
      <sheetName val="תזרים סולו"/>
      <sheetName val="תזרים "/>
      <sheetName val="קרן הון Mentor"/>
      <sheetName val="מעגלים נומינלי"/>
      <sheetName val="מעגלים מאוחד"/>
      <sheetName val="Mentor"/>
      <sheetName val="מעגלי השקעות"/>
      <sheetName val="משוב שיווק נומינלי"/>
      <sheetName val="פ.נ. משוב סולו"/>
      <sheetName val="סיון מאוחד"/>
      <sheetName val="סיון הדרכה "/>
      <sheetName val="סיון ירושלים"/>
      <sheetName val="מנטו' מערכות"/>
      <sheetName val="טלטל"/>
      <sheetName val="מדדים"/>
      <sheetName val="סבירות מימון "/>
      <sheetName val="רכוש קבוע"/>
      <sheetName val="הפרשה למס"/>
      <sheetName val="מס נדחה"/>
      <sheetName val="רווח למניה"/>
      <sheetName val="Actual Monthly I &amp; E"/>
      <sheetName val="הרכבה"/>
      <sheetName val="הרכבה_מאוחד4"/>
      <sheetName val="משוב_שיווק_4"/>
      <sheetName val="סקירה_אנליטית4"/>
      <sheetName val="לפי_תרומה4"/>
      <sheetName val="תזרים_סולו4"/>
      <sheetName val="תזרים_4"/>
      <sheetName val="קרן_הון_Mentor4"/>
      <sheetName val="מעגלים_נומינלי4"/>
      <sheetName val="מעגלים_מאוחד4"/>
      <sheetName val="מעגלי_השקעות4"/>
      <sheetName val="משוב_שיווק_נומינלי4"/>
      <sheetName val="פ_נ__משוב_סולו4"/>
      <sheetName val="סיון_מאוחד4"/>
      <sheetName val="סיון_הדרכה_4"/>
      <sheetName val="סיון_ירושלים4"/>
      <sheetName val="מנטו'_מערכות4"/>
      <sheetName val="סבירות_מימון_4"/>
      <sheetName val="רכוש_קבוע4"/>
      <sheetName val="הפרשה_למס4"/>
      <sheetName val="מס_נדחה4"/>
      <sheetName val="רווח_למניה4"/>
      <sheetName val="Actual_Monthly_I_&amp;_E4"/>
      <sheetName val="הרכבה_מאוחד"/>
      <sheetName val="משוב_שיווק_"/>
      <sheetName val="סקירה_אנליטית"/>
      <sheetName val="לפי_תרומה"/>
      <sheetName val="תזרים_סולו"/>
      <sheetName val="תזרים_"/>
      <sheetName val="קרן_הון_Mentor"/>
      <sheetName val="מעגלים_נומינלי"/>
      <sheetName val="מעגלים_מאוחד"/>
      <sheetName val="מעגלי_השקעות"/>
      <sheetName val="משוב_שיווק_נומינלי"/>
      <sheetName val="פ_נ__משוב_סולו"/>
      <sheetName val="סיון_מאוחד"/>
      <sheetName val="סיון_הדרכה_"/>
      <sheetName val="סיון_ירושלים"/>
      <sheetName val="מנטו'_מערכות"/>
      <sheetName val="סבירות_מימון_"/>
      <sheetName val="רכוש_קבוע"/>
      <sheetName val="הפרשה_למס"/>
      <sheetName val="מס_נדחה"/>
      <sheetName val="רווח_למניה"/>
      <sheetName val="Actual_Monthly_I_&amp;_E"/>
      <sheetName val="הרכבה_מאוחד1"/>
      <sheetName val="משוב_שיווק_1"/>
      <sheetName val="סקירה_אנליטית1"/>
      <sheetName val="לפי_תרומה1"/>
      <sheetName val="תזרים_סולו1"/>
      <sheetName val="תזרים_1"/>
      <sheetName val="קרן_הון_Mentor1"/>
      <sheetName val="מעגלים_נומינלי1"/>
      <sheetName val="מעגלים_מאוחד1"/>
      <sheetName val="מעגלי_השקעות1"/>
      <sheetName val="משוב_שיווק_נומינלי1"/>
      <sheetName val="פ_נ__משוב_סולו1"/>
      <sheetName val="סיון_מאוחד1"/>
      <sheetName val="סיון_הדרכה_1"/>
      <sheetName val="סיון_ירושלים1"/>
      <sheetName val="מנטו'_מערכות1"/>
      <sheetName val="סבירות_מימון_1"/>
      <sheetName val="רכוש_קבוע1"/>
      <sheetName val="הפרשה_למס1"/>
      <sheetName val="מס_נדחה1"/>
      <sheetName val="רווח_למניה1"/>
      <sheetName val="Actual_Monthly_I_&amp;_E1"/>
      <sheetName val="הרכבה_מאוחד2"/>
      <sheetName val="משוב_שיווק_2"/>
      <sheetName val="סקירה_אנליטית2"/>
      <sheetName val="לפי_תרומה2"/>
      <sheetName val="תזרים_סולו2"/>
      <sheetName val="תזרים_2"/>
      <sheetName val="קרן_הון_Mentor2"/>
      <sheetName val="מעגלים_נומינלי2"/>
      <sheetName val="מעגלים_מאוחד2"/>
      <sheetName val="מעגלי_השקעות2"/>
      <sheetName val="משוב_שיווק_נומינלי2"/>
      <sheetName val="פ_נ__משוב_סולו2"/>
      <sheetName val="סיון_מאוחד2"/>
      <sheetName val="סיון_הדרכה_2"/>
      <sheetName val="סיון_ירושלים2"/>
      <sheetName val="מנטו'_מערכות2"/>
      <sheetName val="סבירות_מימון_2"/>
      <sheetName val="רכוש_קבוע2"/>
      <sheetName val="הפרשה_למס2"/>
      <sheetName val="מס_נדחה2"/>
      <sheetName val="רווח_למניה2"/>
      <sheetName val="Actual_Monthly_I_&amp;_E2"/>
      <sheetName val="הרכבה_מאוחד3"/>
      <sheetName val="משוב_שיווק_3"/>
      <sheetName val="סקירה_אנליטית3"/>
      <sheetName val="לפי_תרומה3"/>
      <sheetName val="תזרים_סולו3"/>
      <sheetName val="תזרים_3"/>
      <sheetName val="קרן_הון_Mentor3"/>
      <sheetName val="מעגלים_נומינלי3"/>
      <sheetName val="מעגלים_מאוחד3"/>
      <sheetName val="מעגלי_השקעות3"/>
      <sheetName val="משוב_שיווק_נומינלי3"/>
      <sheetName val="פ_נ__משוב_סולו3"/>
      <sheetName val="סיון_מאוחד3"/>
      <sheetName val="סיון_הדרכה_3"/>
      <sheetName val="סיון_ירושלים3"/>
      <sheetName val="מנטו'_מערכות3"/>
      <sheetName val="סבירות_מימון_3"/>
      <sheetName val="רכוש_קבוע3"/>
      <sheetName val="הפרשה_למס3"/>
      <sheetName val="מס_נדחה3"/>
      <sheetName val="רווח_למניה3"/>
      <sheetName val="Actual_Monthly_I_&amp;_E3"/>
      <sheetName val="הרכבה_מאוחד5"/>
      <sheetName val="משוב_שיווק_5"/>
      <sheetName val="סקירה_אנליטית5"/>
      <sheetName val="לפי_תרומה5"/>
      <sheetName val="תזרים_סולו5"/>
      <sheetName val="תזרים_5"/>
      <sheetName val="קרן_הון_Mentor5"/>
      <sheetName val="מעגלים_נומינלי5"/>
      <sheetName val="מעגלים_מאוחד5"/>
      <sheetName val="מעגלי_השקעות5"/>
      <sheetName val="משוב_שיווק_נומינלי5"/>
      <sheetName val="פ_נ__משוב_סולו5"/>
      <sheetName val="סיון_מאוחד5"/>
      <sheetName val="סיון_הדרכה_5"/>
      <sheetName val="סיון_ירושלים5"/>
      <sheetName val="מנטו'_מערכות5"/>
      <sheetName val="סבירות_מימון_5"/>
      <sheetName val="רכוש_קבוע5"/>
      <sheetName val="הפרשה_למס5"/>
      <sheetName val="מס_נדחה5"/>
      <sheetName val="רווח_למניה5"/>
      <sheetName val="Actual_Monthly_I_&amp;_E5"/>
      <sheetName val="הרכבה_מאוחד6"/>
      <sheetName val="משוב_שיווק_6"/>
      <sheetName val="סקירה_אנליטית6"/>
      <sheetName val="לפי_תרומה6"/>
      <sheetName val="תזרים_סולו6"/>
      <sheetName val="תזרים_6"/>
      <sheetName val="קרן_הון_Mentor6"/>
      <sheetName val="מעגלים_נומינלי6"/>
      <sheetName val="מעגלים_מאוחד6"/>
      <sheetName val="מעגלי_השקעות6"/>
      <sheetName val="משוב_שיווק_נומינלי6"/>
      <sheetName val="פ_נ__משוב_סולו6"/>
      <sheetName val="סיון_מאוחד6"/>
      <sheetName val="סיון_הדרכה_6"/>
      <sheetName val="סיון_ירושלים6"/>
      <sheetName val="מנטו'_מערכות6"/>
      <sheetName val="סבירות_מימון_6"/>
      <sheetName val="רכוש_קבוע6"/>
      <sheetName val="הפרשה_למס6"/>
      <sheetName val="מס_נדחה6"/>
      <sheetName val="רווח_למניה6"/>
      <sheetName val="Actual_Monthly_I_&amp;_E6"/>
      <sheetName val="הרכבה_מאוחד7"/>
      <sheetName val="משוב_שיווק_7"/>
      <sheetName val="סקירה_אנליטית7"/>
      <sheetName val="לפי_תרומה7"/>
      <sheetName val="תזרים_סולו7"/>
      <sheetName val="תזרים_7"/>
      <sheetName val="קרן_הון_Mentor7"/>
      <sheetName val="מעגלים_נומינלי7"/>
      <sheetName val="מעגלים_מאוחד7"/>
      <sheetName val="מעגלי_השקעות7"/>
      <sheetName val="משוב_שיווק_נומינלי7"/>
      <sheetName val="פ_נ__משוב_סולו7"/>
      <sheetName val="סיון_מאוחד7"/>
      <sheetName val="סיון_הדרכה_7"/>
      <sheetName val="סיון_ירושלים7"/>
      <sheetName val="מנטו'_מערכות7"/>
      <sheetName val="סבירות_מימון_7"/>
      <sheetName val="רכוש_קבוע7"/>
      <sheetName val="הפרשה_למס7"/>
      <sheetName val="מס_נדחה7"/>
      <sheetName val="רווח_למניה7"/>
      <sheetName val="Actual_Monthly_I_&amp;_E7"/>
      <sheetName val="תחזית-רווהפ"/>
      <sheetName val="הרכבה_מאוחד8"/>
      <sheetName val="משוב_שיווק_8"/>
      <sheetName val="סקירה_אנליטית8"/>
      <sheetName val="לפי_תרומה8"/>
      <sheetName val="תזרים_סולו8"/>
      <sheetName val="תזרים_8"/>
      <sheetName val="קרן_הון_Mentor8"/>
      <sheetName val="מעגלים_נומינלי8"/>
      <sheetName val="מעגלים_מאוחד8"/>
      <sheetName val="מעגלי_השקעות8"/>
      <sheetName val="משוב_שיווק_נומינלי8"/>
      <sheetName val="פ_נ__משוב_סולו8"/>
      <sheetName val="סיון_מאוחד8"/>
      <sheetName val="סיון_הדרכה_8"/>
      <sheetName val="סיון_ירושלים8"/>
      <sheetName val="מנטו'_מערכות8"/>
      <sheetName val="סבירות_מימון_8"/>
      <sheetName val="רכוש_קבוע8"/>
      <sheetName val="הפרשה_למס8"/>
      <sheetName val="מס_נדחה8"/>
      <sheetName val="רווח_למניה8"/>
      <sheetName val="Actual_Monthly_I_&amp;_E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>
        <row r="29">
          <cell r="E29">
            <v>3.8450000000000002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.ב"/>
      <sheetName val="ג'ויה רמח"/>
      <sheetName val="נוספות"/>
      <sheetName val="תזרים"/>
      <sheetName val="ביאור תזמז"/>
      <sheetName val="מרוכז"/>
      <sheetName val="תעודה"/>
      <sheetName val="1235"/>
      <sheetName val="6111-1"/>
      <sheetName val="6111-2"/>
    </sheetNames>
    <sheetDataSet>
      <sheetData sheetId="0"/>
      <sheetData sheetId="1"/>
      <sheetData sheetId="2">
        <row r="12">
          <cell r="C12">
            <v>27</v>
          </cell>
          <cell r="D12" t="str">
            <v>רכוש קבוע</v>
          </cell>
        </row>
        <row r="13">
          <cell r="C13">
            <v>36.5</v>
          </cell>
          <cell r="D13" t="str">
            <v>חו"ז גו'יה</v>
          </cell>
        </row>
        <row r="15">
          <cell r="C15">
            <v>51</v>
          </cell>
          <cell r="D15" t="str">
            <v>הכנסות</v>
          </cell>
        </row>
        <row r="16">
          <cell r="C16">
            <v>16</v>
          </cell>
          <cell r="D16" t="str">
            <v>לקוחות</v>
          </cell>
        </row>
        <row r="18">
          <cell r="C18">
            <v>17.5</v>
          </cell>
          <cell r="D18" t="str">
            <v>הכנסות לקבל</v>
          </cell>
        </row>
        <row r="19">
          <cell r="C19">
            <v>53.45</v>
          </cell>
          <cell r="D19" t="str">
            <v>ז' הוצאות שכר דירה</v>
          </cell>
        </row>
        <row r="21">
          <cell r="C21">
            <v>53.6</v>
          </cell>
          <cell r="D21" t="str">
            <v>הוצאות ביקורת</v>
          </cell>
        </row>
        <row r="22">
          <cell r="C22">
            <v>36.799999999999997</v>
          </cell>
          <cell r="D22" t="str">
            <v>הוצאות לשלם</v>
          </cell>
        </row>
        <row r="24">
          <cell r="C24">
            <v>53.2</v>
          </cell>
          <cell r="D24" t="str">
            <v>הוצאות חשמל</v>
          </cell>
        </row>
        <row r="25">
          <cell r="C25">
            <v>36.799999999999997</v>
          </cell>
          <cell r="D25" t="str">
            <v>הוצאות לשלם</v>
          </cell>
        </row>
        <row r="27">
          <cell r="C27">
            <v>27</v>
          </cell>
          <cell r="D27" t="str">
            <v>רכוש קבוע - מכונות</v>
          </cell>
        </row>
        <row r="28">
          <cell r="C28">
            <v>17.600000000000001</v>
          </cell>
          <cell r="D28" t="str">
            <v>חו"ז רשתות</v>
          </cell>
        </row>
        <row r="30">
          <cell r="C30">
            <v>53.7</v>
          </cell>
          <cell r="D30" t="str">
            <v>הוצאות פחת</v>
          </cell>
        </row>
        <row r="31">
          <cell r="C31">
            <v>27.1</v>
          </cell>
          <cell r="D31" t="str">
            <v>פחת נצבר</v>
          </cell>
        </row>
        <row r="33">
          <cell r="C33">
            <v>55</v>
          </cell>
          <cell r="D33" t="str">
            <v>הוצאות שכר שיווק ומכירה</v>
          </cell>
        </row>
        <row r="34">
          <cell r="C34">
            <v>53</v>
          </cell>
          <cell r="D34" t="str">
            <v>הוצאות שכר ייצור</v>
          </cell>
        </row>
        <row r="35">
          <cell r="C35">
            <v>56</v>
          </cell>
          <cell r="D35" t="str">
            <v>הוצאות שכר מנהלה</v>
          </cell>
        </row>
        <row r="37">
          <cell r="C37">
            <v>55</v>
          </cell>
          <cell r="D37" t="str">
            <v>הוצאות שכר שיווק ומכירה</v>
          </cell>
        </row>
        <row r="38">
          <cell r="C38">
            <v>53</v>
          </cell>
          <cell r="D38" t="str">
            <v>הוצאות שכר ייצור</v>
          </cell>
        </row>
        <row r="39">
          <cell r="C39">
            <v>56</v>
          </cell>
          <cell r="D39" t="str">
            <v>הוצאות שכר מנהלה</v>
          </cell>
        </row>
        <row r="40">
          <cell r="C40">
            <v>36.200000000000003</v>
          </cell>
          <cell r="D40" t="str">
            <v>הפרשה לחופשה</v>
          </cell>
        </row>
        <row r="41">
          <cell r="C41">
            <v>36.200000000000003</v>
          </cell>
          <cell r="D41" t="str">
            <v>הפרשה להבראה</v>
          </cell>
        </row>
        <row r="42">
          <cell r="C42">
            <v>36.200000000000003</v>
          </cell>
          <cell r="D42" t="str">
            <v>הפרשה לשכר 13</v>
          </cell>
        </row>
        <row r="43">
          <cell r="C43">
            <v>45</v>
          </cell>
          <cell r="D43" t="str">
            <v>עתודה לפיצויים</v>
          </cell>
        </row>
        <row r="45">
          <cell r="C45">
            <v>53.2</v>
          </cell>
          <cell r="D45" t="str">
            <v>הוצאות רכב דן אלוף</v>
          </cell>
        </row>
        <row r="46">
          <cell r="C46">
            <v>25</v>
          </cell>
          <cell r="D46" t="str">
            <v>פקדון ליסינג</v>
          </cell>
        </row>
        <row r="48">
          <cell r="C48">
            <v>53.1</v>
          </cell>
          <cell r="D48" t="str">
            <v>הוצאות רכישת ענבים</v>
          </cell>
        </row>
        <row r="49">
          <cell r="C49">
            <v>36.4</v>
          </cell>
          <cell r="D49" t="str">
            <v>הוצאות לשלם - בגין מלכיה</v>
          </cell>
        </row>
        <row r="51">
          <cell r="C51">
            <v>59.7</v>
          </cell>
          <cell r="D51" t="str">
            <v xml:space="preserve">הפרשי שער </v>
          </cell>
        </row>
        <row r="52">
          <cell r="C52">
            <v>36.799999999999997</v>
          </cell>
          <cell r="D52" t="str">
            <v>הפרשה לביקורת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mpany"/>
      <sheetName val="nv"/>
      <sheetName val="finance"/>
      <sheetName val="contingent liabilities"/>
      <sheetName val="fixed assets"/>
      <sheetName val="פ&quot;נ"/>
      <sheetName val="תזרים"/>
      <sheetName val="cash 99"/>
      <sheetName val="con12-99"/>
      <sheetName val="con98"/>
      <sheetName val="Balance Sheet"/>
      <sheetName val="Income Statement"/>
      <sheetName val="HON 96"/>
      <sheetName val="hon"/>
      <sheetName val="מדדים"/>
      <sheetName val="contingent_liabilities4"/>
      <sheetName val="fixed_assets4"/>
      <sheetName val="cash_994"/>
      <sheetName val="Balance_Sheet4"/>
      <sheetName val="Income_Statement4"/>
      <sheetName val="HON_964"/>
      <sheetName val="contingent_liabilities"/>
      <sheetName val="fixed_assets"/>
      <sheetName val="cash_99"/>
      <sheetName val="Balance_Sheet"/>
      <sheetName val="Income_Statement"/>
      <sheetName val="HON_96"/>
      <sheetName val="contingent_liabilities1"/>
      <sheetName val="fixed_assets1"/>
      <sheetName val="cash_991"/>
      <sheetName val="Balance_Sheet1"/>
      <sheetName val="Income_Statement1"/>
      <sheetName val="HON_961"/>
      <sheetName val="contingent_liabilities2"/>
      <sheetName val="fixed_assets2"/>
      <sheetName val="cash_992"/>
      <sheetName val="Balance_Sheet2"/>
      <sheetName val="Income_Statement2"/>
      <sheetName val="HON_962"/>
      <sheetName val="contingent_liabilities3"/>
      <sheetName val="fixed_assets3"/>
      <sheetName val="cash_993"/>
      <sheetName val="Balance_Sheet3"/>
      <sheetName val="Income_Statement3"/>
      <sheetName val="HON_963"/>
      <sheetName val="contingent_liabilities5"/>
      <sheetName val="fixed_assets5"/>
      <sheetName val="cash_995"/>
      <sheetName val="Balance_Sheet5"/>
      <sheetName val="Income_Statement5"/>
      <sheetName val="HON_965"/>
      <sheetName val="contingent_liabilities6"/>
      <sheetName val="fixed_assets6"/>
      <sheetName val="cash_996"/>
      <sheetName val="Balance_Sheet6"/>
      <sheetName val="Income_Statement6"/>
      <sheetName val="HON_966"/>
      <sheetName val="contingent_liabilities7"/>
      <sheetName val="fixed_assets7"/>
      <sheetName val="cash_997"/>
      <sheetName val="Balance_Sheet7"/>
      <sheetName val="Income_Statement7"/>
      <sheetName val="HON_967"/>
      <sheetName val="International Employe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5">
          <cell r="C25">
            <v>3.0764999999999998</v>
          </cell>
          <cell r="G25">
            <v>3.1924999999999999</v>
          </cell>
        </row>
      </sheetData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5">
          <cell r="C25">
            <v>3.0764999999999998</v>
          </cell>
        </row>
      </sheetData>
      <sheetData sheetId="26"/>
      <sheetData sheetId="27"/>
      <sheetData sheetId="28"/>
      <sheetData sheetId="29"/>
      <sheetData sheetId="30"/>
      <sheetData sheetId="31">
        <row r="25">
          <cell r="C25">
            <v>3.0764999999999998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25">
          <cell r="C25">
            <v>3.0764999999999998</v>
          </cell>
        </row>
      </sheetData>
      <sheetData sheetId="56"/>
      <sheetData sheetId="57"/>
      <sheetData sheetId="58"/>
      <sheetData sheetId="59"/>
      <sheetData sheetId="60"/>
      <sheetData sheetId="61">
        <row r="25">
          <cell r="C25">
            <v>3.0764999999999998</v>
          </cell>
        </row>
      </sheetData>
      <sheetData sheetId="62"/>
      <sheetData sheetId="6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ירוטים"/>
      <sheetName val="מנטורטק רבעון"/>
      <sheetName val="מנטורטק משולב"/>
      <sheetName val="PC מאוחד"/>
      <sheetName val="סיון משולב"/>
      <sheetName val="מאזנים משולב"/>
      <sheetName val="סיון מאוחד"/>
      <sheetName val="יחסים אנליטים"/>
      <sheetName val="אנליטי "/>
      <sheetName val="סיון פתרונות -cbt "/>
      <sheetName val="סיון פיתוח - TBT"/>
      <sheetName val="סיון קום"/>
      <sheetName val="מדדים"/>
      <sheetName val="פקודות נוספות"/>
      <sheetName val="סיון הדרכה "/>
      <sheetName val="תרומה נומינלית"/>
      <sheetName val="סבירות מימון"/>
      <sheetName val="השקעה בסיון קום"/>
      <sheetName val="מוניטין"/>
      <sheetName val="הכנסות מראש"/>
      <sheetName val="Income Statement"/>
      <sheetName val="אלדור"/>
      <sheetName val="קבוצת טלדור"/>
      <sheetName val="טנדם"/>
      <sheetName val="מנטורטק_רבעון4"/>
      <sheetName val="מנטורטק_משולב4"/>
      <sheetName val="PC_מאוחד4"/>
      <sheetName val="סיון_משולב4"/>
      <sheetName val="מאזנים_משולב4"/>
      <sheetName val="סיון_מאוחד4"/>
      <sheetName val="יחסים_אנליטים4"/>
      <sheetName val="אנליטי_4"/>
      <sheetName val="סיון_פתרונות_-cbt_4"/>
      <sheetName val="סיון_פיתוח_-_TBT4"/>
      <sheetName val="סיון_קום4"/>
      <sheetName val="פקודות_נוספות4"/>
      <sheetName val="סיון_הדרכה_4"/>
      <sheetName val="תרומה_נומינלית4"/>
      <sheetName val="סבירות_מימון4"/>
      <sheetName val="השקעה_בסיון_קום4"/>
      <sheetName val="הכנסות_מראש4"/>
      <sheetName val="Income_Statement4"/>
      <sheetName val="קבוצת_טלדור4"/>
      <sheetName val="מנטורטק_רבעון"/>
      <sheetName val="מנטורטק_משולב"/>
      <sheetName val="PC_מאוחד"/>
      <sheetName val="סיון_משולב"/>
      <sheetName val="מאזנים_משולב"/>
      <sheetName val="סיון_מאוחד"/>
      <sheetName val="יחסים_אנליטים"/>
      <sheetName val="אנליטי_"/>
      <sheetName val="סיון_פתרונות_-cbt_"/>
      <sheetName val="סיון_פיתוח_-_TBT"/>
      <sheetName val="סיון_קום"/>
      <sheetName val="פקודות_נוספות"/>
      <sheetName val="סיון_הדרכה_"/>
      <sheetName val="תרומה_נומינלית"/>
      <sheetName val="סבירות_מימון"/>
      <sheetName val="השקעה_בסיון_קום"/>
      <sheetName val="הכנסות_מראש"/>
      <sheetName val="Income_Statement"/>
      <sheetName val="קבוצת_טלדור"/>
      <sheetName val="מנטורטק_רבעון1"/>
      <sheetName val="מנטורטק_משולב1"/>
      <sheetName val="PC_מאוחד1"/>
      <sheetName val="סיון_משולב1"/>
      <sheetName val="מאזנים_משולב1"/>
      <sheetName val="סיון_מאוחד1"/>
      <sheetName val="יחסים_אנליטים1"/>
      <sheetName val="אנליטי_1"/>
      <sheetName val="סיון_פתרונות_-cbt_1"/>
      <sheetName val="סיון_פיתוח_-_TBT1"/>
      <sheetName val="סיון_קום1"/>
      <sheetName val="פקודות_נוספות1"/>
      <sheetName val="סיון_הדרכה_1"/>
      <sheetName val="תרומה_נומינלית1"/>
      <sheetName val="סבירות_מימון1"/>
      <sheetName val="השקעה_בסיון_קום1"/>
      <sheetName val="הכנסות_מראש1"/>
      <sheetName val="Income_Statement1"/>
      <sheetName val="קבוצת_טלדור1"/>
      <sheetName val="מנטורטק_רבעון2"/>
      <sheetName val="מנטורטק_משולב2"/>
      <sheetName val="PC_מאוחד2"/>
      <sheetName val="סיון_משולב2"/>
      <sheetName val="מאזנים_משולב2"/>
      <sheetName val="סיון_מאוחד2"/>
      <sheetName val="יחסים_אנליטים2"/>
      <sheetName val="אנליטי_2"/>
      <sheetName val="סיון_פתרונות_-cbt_2"/>
      <sheetName val="סיון_פיתוח_-_TBT2"/>
      <sheetName val="סיון_קום2"/>
      <sheetName val="פקודות_נוספות2"/>
      <sheetName val="סיון_הדרכה_2"/>
      <sheetName val="תרומה_נומינלית2"/>
      <sheetName val="סבירות_מימון2"/>
      <sheetName val="השקעה_בסיון_קום2"/>
      <sheetName val="הכנסות_מראש2"/>
      <sheetName val="Income_Statement2"/>
      <sheetName val="קבוצת_טלדור2"/>
      <sheetName val="מנטורטק_רבעון3"/>
      <sheetName val="מנטורטק_משולב3"/>
      <sheetName val="PC_מאוחד3"/>
      <sheetName val="סיון_משולב3"/>
      <sheetName val="מאזנים_משולב3"/>
      <sheetName val="סיון_מאוחד3"/>
      <sheetName val="יחסים_אנליטים3"/>
      <sheetName val="אנליטי_3"/>
      <sheetName val="סיון_פתרונות_-cbt_3"/>
      <sheetName val="סיון_פיתוח_-_TBT3"/>
      <sheetName val="סיון_קום3"/>
      <sheetName val="פקודות_נוספות3"/>
      <sheetName val="סיון_הדרכה_3"/>
      <sheetName val="תרומה_נומינלית3"/>
      <sheetName val="סבירות_מימון3"/>
      <sheetName val="השקעה_בסיון_קום3"/>
      <sheetName val="הכנסות_מראש3"/>
      <sheetName val="Income_Statement3"/>
      <sheetName val="קבוצת_טלדור3"/>
      <sheetName val="מנטורטק_רבעון5"/>
      <sheetName val="מנטורטק_משולב5"/>
      <sheetName val="PC_מאוחד5"/>
      <sheetName val="סיון_משולב5"/>
      <sheetName val="מאזנים_משולב5"/>
      <sheetName val="סיון_מאוחד5"/>
      <sheetName val="יחסים_אנליטים5"/>
      <sheetName val="אנליטי_5"/>
      <sheetName val="סיון_פתרונות_-cbt_5"/>
      <sheetName val="סיון_פיתוח_-_TBT5"/>
      <sheetName val="סיון_קום5"/>
      <sheetName val="פקודות_נוספות5"/>
      <sheetName val="סיון_הדרכה_5"/>
      <sheetName val="תרומה_נומינלית5"/>
      <sheetName val="סבירות_מימון5"/>
      <sheetName val="השקעה_בסיון_קום5"/>
      <sheetName val="הכנסות_מראש5"/>
      <sheetName val="Income_Statement5"/>
      <sheetName val="קבוצת_טלדור5"/>
      <sheetName val="מנטורטק_רבעון6"/>
      <sheetName val="מנטורטק_משולב6"/>
      <sheetName val="PC_מאוחד6"/>
      <sheetName val="סיון_משולב6"/>
      <sheetName val="מאזנים_משולב6"/>
      <sheetName val="סיון_מאוחד6"/>
      <sheetName val="יחסים_אנליטים6"/>
      <sheetName val="אנליטי_6"/>
      <sheetName val="סיון_פתרונות_-cbt_6"/>
      <sheetName val="סיון_פיתוח_-_TBT6"/>
      <sheetName val="סיון_קום6"/>
      <sheetName val="פקודות_נוספות6"/>
      <sheetName val="סיון_הדרכה_6"/>
      <sheetName val="תרומה_נומינלית6"/>
      <sheetName val="סבירות_מימון6"/>
      <sheetName val="השקעה_בסיון_קום6"/>
      <sheetName val="הכנסות_מראש6"/>
      <sheetName val="Income_Statement6"/>
      <sheetName val="קבוצת_טלדור6"/>
      <sheetName val="מנטורטק_רבעון7"/>
      <sheetName val="מנטורטק_משולב7"/>
      <sheetName val="PC_מאוחד7"/>
      <sheetName val="סיון_משולב7"/>
      <sheetName val="מאזנים_משולב7"/>
      <sheetName val="סיון_מאוחד7"/>
      <sheetName val="יחסים_אנליטים7"/>
      <sheetName val="אנליטי_7"/>
      <sheetName val="סיון_פתרונות_-cbt_7"/>
      <sheetName val="סיון_פיתוח_-_TBT7"/>
      <sheetName val="סיון_קום7"/>
      <sheetName val="פקודות_נוספות7"/>
      <sheetName val="סיון_הדרכה_7"/>
      <sheetName val="תרומה_נומינלית7"/>
      <sheetName val="סבירות_מימון7"/>
      <sheetName val="השקעה_בסיון_קום7"/>
      <sheetName val="הכנסות_מראש7"/>
      <sheetName val="Income_Statement7"/>
      <sheetName val="קבוצת_טלדור7"/>
      <sheetName val="International Employe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41">
          <cell r="C41">
            <v>4.024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"/>
      <sheetName val="ינואר 06"/>
      <sheetName val="הערות למודל"/>
      <sheetName val="מחירון"/>
    </sheetNames>
    <sheetDataSet>
      <sheetData sheetId="0" refreshError="1"/>
      <sheetData sheetId="1" refreshError="1"/>
      <sheetData sheetId="2" refreshError="1"/>
      <sheetData sheetId="3" refreshError="1">
        <row r="15">
          <cell r="AH15">
            <v>-13</v>
          </cell>
        </row>
        <row r="20">
          <cell r="V20">
            <v>61.199999999999996</v>
          </cell>
        </row>
        <row r="60">
          <cell r="P60">
            <v>10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"/>
      <sheetName val="אפריל 06"/>
      <sheetName val="הערות למודל"/>
      <sheetName val="מחירון"/>
    </sheetNames>
    <sheetDataSet>
      <sheetData sheetId="0" refreshError="1"/>
      <sheetData sheetId="1" refreshError="1"/>
      <sheetData sheetId="2" refreshError="1"/>
      <sheetData sheetId="3" refreshError="1">
        <row r="3">
          <cell r="G3" t="str">
            <v>IP</v>
          </cell>
        </row>
        <row r="4">
          <cell r="G4" t="str">
            <v>עמידה ביעד</v>
          </cell>
          <cell r="H4" t="str">
            <v>פרס</v>
          </cell>
          <cell r="I4" t="str">
            <v>קנס</v>
          </cell>
          <cell r="J4" t="str">
            <v>מחיר</v>
          </cell>
        </row>
        <row r="5">
          <cell r="G5">
            <v>0</v>
          </cell>
          <cell r="H5">
            <v>4.5</v>
          </cell>
          <cell r="I5">
            <v>-18</v>
          </cell>
          <cell r="J5">
            <v>-18</v>
          </cell>
        </row>
        <row r="6">
          <cell r="G6">
            <v>0.501</v>
          </cell>
          <cell r="H6">
            <v>4.5</v>
          </cell>
          <cell r="I6">
            <v>-4.5</v>
          </cell>
          <cell r="J6">
            <v>0</v>
          </cell>
        </row>
        <row r="7">
          <cell r="G7">
            <v>0.751</v>
          </cell>
          <cell r="H7">
            <v>4.5</v>
          </cell>
          <cell r="I7">
            <v>-2.25</v>
          </cell>
          <cell r="J7">
            <v>2.25</v>
          </cell>
        </row>
        <row r="8">
          <cell r="G8">
            <v>0.85099999999999998</v>
          </cell>
          <cell r="H8">
            <v>4.5</v>
          </cell>
          <cell r="I8">
            <v>-1.125</v>
          </cell>
          <cell r="J8">
            <v>3.375</v>
          </cell>
        </row>
        <row r="9">
          <cell r="G9">
            <v>0.95099999999999996</v>
          </cell>
          <cell r="H9">
            <v>4.5</v>
          </cell>
          <cell r="J9">
            <v>4.5</v>
          </cell>
        </row>
        <row r="13">
          <cell r="S13" t="str">
            <v>רשתות_עיסקי</v>
          </cell>
        </row>
        <row r="14">
          <cell r="S14" t="str">
            <v>עמידה ביעד</v>
          </cell>
          <cell r="T14" t="str">
            <v>פרס</v>
          </cell>
          <cell r="U14" t="str">
            <v>קנס</v>
          </cell>
          <cell r="V14" t="str">
            <v>מחיר</v>
          </cell>
        </row>
        <row r="15">
          <cell r="S15">
            <v>0</v>
          </cell>
          <cell r="T15">
            <v>29</v>
          </cell>
          <cell r="U15">
            <v>-116</v>
          </cell>
          <cell r="V15">
            <v>-116</v>
          </cell>
        </row>
        <row r="16">
          <cell r="S16">
            <v>0.501</v>
          </cell>
          <cell r="T16">
            <v>29</v>
          </cell>
          <cell r="U16">
            <v>-29</v>
          </cell>
          <cell r="V16">
            <v>0</v>
          </cell>
        </row>
        <row r="17">
          <cell r="S17">
            <v>0.70099999999999996</v>
          </cell>
          <cell r="T17">
            <v>29</v>
          </cell>
          <cell r="U17">
            <v>-14.5</v>
          </cell>
          <cell r="V17">
            <v>14.5</v>
          </cell>
        </row>
        <row r="18">
          <cell r="S18">
            <v>0.80100000000000005</v>
          </cell>
          <cell r="T18">
            <v>29</v>
          </cell>
          <cell r="U18">
            <v>-7.25</v>
          </cell>
          <cell r="V18">
            <v>21.75</v>
          </cell>
        </row>
        <row r="19">
          <cell r="S19">
            <v>0.95099999999999996</v>
          </cell>
          <cell r="T19">
            <v>29</v>
          </cell>
          <cell r="V19">
            <v>29</v>
          </cell>
        </row>
        <row r="53">
          <cell r="M53" t="str">
            <v>Domain עסקי</v>
          </cell>
        </row>
        <row r="54">
          <cell r="M54" t="str">
            <v>עמידה ביעד</v>
          </cell>
          <cell r="N54" t="str">
            <v>פרס</v>
          </cell>
          <cell r="O54" t="str">
            <v>קנס</v>
          </cell>
          <cell r="P54" t="str">
            <v>מחיר</v>
          </cell>
        </row>
        <row r="55">
          <cell r="M55">
            <v>0</v>
          </cell>
          <cell r="N55">
            <v>5</v>
          </cell>
          <cell r="O55">
            <v>-15</v>
          </cell>
          <cell r="P55">
            <v>-15</v>
          </cell>
        </row>
        <row r="56">
          <cell r="M56">
            <v>0.501</v>
          </cell>
          <cell r="N56">
            <v>5</v>
          </cell>
          <cell r="O56">
            <v>-5</v>
          </cell>
          <cell r="P56">
            <v>0</v>
          </cell>
        </row>
        <row r="57">
          <cell r="M57">
            <v>0.751</v>
          </cell>
          <cell r="N57">
            <v>5</v>
          </cell>
          <cell r="O57">
            <v>-2.5</v>
          </cell>
          <cell r="P57">
            <v>2.5</v>
          </cell>
        </row>
        <row r="58">
          <cell r="M58">
            <v>0.85099999999999998</v>
          </cell>
          <cell r="N58">
            <v>5</v>
          </cell>
          <cell r="O58">
            <v>-1.25</v>
          </cell>
          <cell r="P58">
            <v>3.75</v>
          </cell>
        </row>
        <row r="59">
          <cell r="M59">
            <v>0.95099999999999996</v>
          </cell>
          <cell r="N59">
            <v>5</v>
          </cell>
          <cell r="P59">
            <v>5</v>
          </cell>
        </row>
        <row r="63">
          <cell r="A63" t="str">
            <v>VOICE עסקי</v>
          </cell>
        </row>
        <row r="64">
          <cell r="A64" t="str">
            <v>עמידה ביעד</v>
          </cell>
          <cell r="B64" t="str">
            <v>פרס</v>
          </cell>
          <cell r="C64" t="str">
            <v>קנס</v>
          </cell>
          <cell r="D64" t="str">
            <v>מחיר</v>
          </cell>
        </row>
        <row r="65">
          <cell r="A65">
            <v>0</v>
          </cell>
          <cell r="B65">
            <v>12</v>
          </cell>
          <cell r="C65">
            <v>-48</v>
          </cell>
          <cell r="D65">
            <v>-48</v>
          </cell>
        </row>
        <row r="66">
          <cell r="A66">
            <v>0.501</v>
          </cell>
          <cell r="B66">
            <v>12</v>
          </cell>
          <cell r="C66">
            <v>-12</v>
          </cell>
          <cell r="D66">
            <v>0</v>
          </cell>
        </row>
        <row r="67">
          <cell r="A67">
            <v>0.751</v>
          </cell>
          <cell r="B67">
            <v>12</v>
          </cell>
          <cell r="C67">
            <v>-6</v>
          </cell>
          <cell r="D67">
            <v>6</v>
          </cell>
        </row>
        <row r="68">
          <cell r="A68">
            <v>0.85099999999999998</v>
          </cell>
          <cell r="B68">
            <v>12</v>
          </cell>
          <cell r="C68">
            <v>-3</v>
          </cell>
          <cell r="D68">
            <v>9</v>
          </cell>
        </row>
        <row r="69">
          <cell r="A69">
            <v>0.95099999999999996</v>
          </cell>
          <cell r="B69">
            <v>12</v>
          </cell>
          <cell r="D69">
            <v>12</v>
          </cell>
        </row>
        <row r="73">
          <cell r="A73" t="str">
            <v>GC+CB</v>
          </cell>
        </row>
        <row r="74">
          <cell r="A74" t="str">
            <v>עמידה ביעד</v>
          </cell>
          <cell r="B74" t="str">
            <v>פרס</v>
          </cell>
          <cell r="C74" t="str">
            <v>קנס</v>
          </cell>
          <cell r="D74" t="str">
            <v>מחיר</v>
          </cell>
        </row>
        <row r="75">
          <cell r="A75">
            <v>0</v>
          </cell>
          <cell r="B75">
            <v>6</v>
          </cell>
          <cell r="C75">
            <v>-24</v>
          </cell>
          <cell r="D75">
            <v>-24</v>
          </cell>
        </row>
        <row r="76">
          <cell r="A76">
            <v>0.501</v>
          </cell>
          <cell r="B76">
            <v>6</v>
          </cell>
          <cell r="C76">
            <v>-6</v>
          </cell>
          <cell r="D76">
            <v>0</v>
          </cell>
        </row>
        <row r="77">
          <cell r="A77">
            <v>0.751</v>
          </cell>
          <cell r="B77">
            <v>6</v>
          </cell>
          <cell r="C77">
            <v>-3</v>
          </cell>
          <cell r="D77">
            <v>3</v>
          </cell>
        </row>
        <row r="78">
          <cell r="A78">
            <v>0.85099999999999998</v>
          </cell>
          <cell r="B78">
            <v>6</v>
          </cell>
          <cell r="C78">
            <v>-1.5</v>
          </cell>
          <cell r="D78">
            <v>4.5</v>
          </cell>
        </row>
        <row r="79">
          <cell r="A79">
            <v>0.95099999999999996</v>
          </cell>
          <cell r="B79">
            <v>6</v>
          </cell>
          <cell r="D79">
            <v>6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זרים מזומנים"/>
      <sheetName val="Drop-Down Menu"/>
      <sheetName val="מדדים"/>
      <sheetName val="TPE9507"/>
      <sheetName val="Variables"/>
      <sheetName val="תזרים_מזומנים4"/>
      <sheetName val="Drop-Down_Menu4"/>
      <sheetName val="תזרים_מזומנים"/>
      <sheetName val="Drop-Down_Menu"/>
      <sheetName val="תזרים_מזומנים1"/>
      <sheetName val="Drop-Down_Menu1"/>
      <sheetName val="תזרים_מזומנים2"/>
      <sheetName val="Drop-Down_Menu2"/>
      <sheetName val="תזרים_מזומנים3"/>
      <sheetName val="Drop-Down_Menu3"/>
      <sheetName val="תזרים_מזומנים5"/>
      <sheetName val="Drop-Down_Menu5"/>
      <sheetName val="תזרים_מזומנים6"/>
      <sheetName val="Drop-Down_Menu6"/>
      <sheetName val="תזרים_מזומנים7"/>
      <sheetName val="Drop-Down_Menu7"/>
      <sheetName val="אלעד גינון"/>
      <sheetName val="ב גאון רשויות (2)"/>
      <sheetName val="ב גאון רשויות"/>
      <sheetName val="הספק מאור"/>
      <sheetName val="מאור ערים"/>
      <sheetName val="מרחבים ירוקים גאון"/>
      <sheetName val="מרחב-שש חניון"/>
      <sheetName val="גאון תשתיות לאומי"/>
      <sheetName val="גאון תשתיות פועלים"/>
      <sheetName val="Parameters"/>
      <sheetName val="H5 (3)"/>
      <sheetName val="A02 Summary of Audit Differenc"/>
      <sheetName val="Intro"/>
      <sheetName val="רווח למניה-פרופורמה"/>
      <sheetName val="unpaid"/>
      <sheetName val="General"/>
      <sheetName val="תזרים_מזומנים8"/>
      <sheetName val="Drop-Down_Menu8"/>
      <sheetName val="אלעד_גינון"/>
      <sheetName val="ב_גאון_רשויות_(2)"/>
      <sheetName val="ב_גאון_רשויות"/>
      <sheetName val="הספק_מאור"/>
      <sheetName val="מאור_ערים"/>
      <sheetName val="מרחבים_ירוקים_גאון"/>
      <sheetName val="מרחב-שש_חניון"/>
      <sheetName val="גאון_תשתיות_לאומי"/>
      <sheetName val="גאון_תשתיות_פועלים"/>
    </sheetNames>
    <sheetDataSet>
      <sheetData sheetId="0" refreshError="1">
        <row r="4">
          <cell r="L4">
            <v>1.6998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>
        <row r="4">
          <cell r="L4">
            <v>1.6998</v>
          </cell>
        </row>
      </sheetData>
      <sheetData sheetId="8"/>
      <sheetData sheetId="9">
        <row r="4">
          <cell r="L4">
            <v>1.6998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4">
          <cell r="L4">
            <v>1.6998</v>
          </cell>
        </row>
      </sheetData>
      <sheetData sheetId="18"/>
      <sheetData sheetId="19">
        <row r="4">
          <cell r="L4">
            <v>1.6998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4">
          <cell r="L4">
            <v>1.6998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בדיקת תעשיות  ייצור בארץ בלבד"/>
      <sheetName val="מאזן (2)"/>
      <sheetName val="מאזן"/>
      <sheetName val="פקודות"/>
      <sheetName val="מס' השוואה"/>
      <sheetName val="פק' נוספות"/>
      <sheetName val="שינויים במלאי מאזן"/>
      <sheetName val="אמן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גיליון פקודות נוספות</v>
          </cell>
        </row>
        <row r="3">
          <cell r="A3" t="str">
            <v>31/5/06</v>
          </cell>
          <cell r="L3">
            <v>432.34</v>
          </cell>
        </row>
        <row r="4">
          <cell r="B4" t="str">
            <v>חובה</v>
          </cell>
          <cell r="E4" t="str">
            <v>זכות</v>
          </cell>
          <cell r="J4" t="str">
            <v>סכום באלפי ש"ח</v>
          </cell>
          <cell r="N4" t="str">
            <v>מלאי מת 3/05</v>
          </cell>
        </row>
        <row r="5">
          <cell r="A5" t="str">
            <v>מס' פ"נ</v>
          </cell>
          <cell r="B5" t="str">
            <v xml:space="preserve">שם הח-ן </v>
          </cell>
          <cell r="C5" t="str">
            <v xml:space="preserve">מס' כרטיס </v>
          </cell>
          <cell r="D5" t="str">
            <v>קוד הקבצה</v>
          </cell>
          <cell r="E5" t="str">
            <v xml:space="preserve">שם הח-ן </v>
          </cell>
          <cell r="F5" t="str">
            <v>קוד הקבצה</v>
          </cell>
          <cell r="G5" t="str">
            <v xml:space="preserve">מס' כרטיס </v>
          </cell>
          <cell r="H5" t="str">
            <v>פרטים</v>
          </cell>
          <cell r="J5" t="str">
            <v>נומינלי</v>
          </cell>
          <cell r="K5" t="str">
            <v>מתואם</v>
          </cell>
          <cell r="L5" t="str">
            <v>נק' מדד</v>
          </cell>
          <cell r="M5" t="str">
            <v>קוד מטח</v>
          </cell>
          <cell r="N5" t="str">
            <v>מט"ח</v>
          </cell>
          <cell r="O5" t="str">
            <v>סמן V אם הוקלד</v>
          </cell>
          <cell r="P5" t="str">
            <v>סמן V אם תוקן בהנהח"ש</v>
          </cell>
        </row>
        <row r="6">
          <cell r="B6" t="str">
            <v>השקעה בקרן הון</v>
          </cell>
          <cell r="C6">
            <v>13110</v>
          </cell>
          <cell r="E6" t="str">
            <v>קרן הון כימאגיס הולנד</v>
          </cell>
          <cell r="F6">
            <v>28100</v>
          </cell>
          <cell r="G6" t="str">
            <v>חדש</v>
          </cell>
          <cell r="H6" t="str">
            <v>שרשור קרן הון בגין כימאגיס הולנד</v>
          </cell>
          <cell r="I6">
            <v>3</v>
          </cell>
          <cell r="J6">
            <v>0</v>
          </cell>
        </row>
        <row r="7">
          <cell r="B7" t="str">
            <v>השקעה בקרן הון</v>
          </cell>
          <cell r="C7">
            <v>13110</v>
          </cell>
          <cell r="E7" t="str">
            <v>קרן הון כימאגיס גרמניה</v>
          </cell>
          <cell r="F7">
            <v>28100</v>
          </cell>
          <cell r="G7" t="str">
            <v>חדש</v>
          </cell>
          <cell r="H7" t="str">
            <v>שרשור קרן הון בגין כימאגיס גרמניה</v>
          </cell>
          <cell r="I7">
            <v>3</v>
          </cell>
        </row>
        <row r="8">
          <cell r="A8">
            <v>1</v>
          </cell>
          <cell r="B8" t="str">
            <v>השקעה קליי פארק</v>
          </cell>
          <cell r="C8">
            <v>20000104</v>
          </cell>
          <cell r="H8" t="str">
            <v>קרן הון השקעה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2</v>
          </cell>
          <cell r="B9" t="str">
            <v>מימון - בגין הלוואה</v>
          </cell>
          <cell r="C9">
            <v>99003121</v>
          </cell>
          <cell r="H9" t="str">
            <v>קרן הון השקעה</v>
          </cell>
          <cell r="I9">
            <v>1</v>
          </cell>
          <cell r="J9">
            <v>0</v>
          </cell>
          <cell r="K9">
            <v>0</v>
          </cell>
          <cell r="L9">
            <v>0</v>
          </cell>
        </row>
        <row r="10">
          <cell r="A10">
            <v>3</v>
          </cell>
          <cell r="E10" t="str">
            <v>קרן הון</v>
          </cell>
          <cell r="G10">
            <v>8130019</v>
          </cell>
          <cell r="H10" t="str">
            <v>קרן הון השקעה</v>
          </cell>
          <cell r="I10">
            <v>2</v>
          </cell>
          <cell r="J10">
            <v>0</v>
          </cell>
          <cell r="L10">
            <v>0</v>
          </cell>
        </row>
        <row r="11">
          <cell r="A11">
            <v>5</v>
          </cell>
          <cell r="B11" t="str">
            <v>הוצאות מס</v>
          </cell>
          <cell r="C11">
            <v>97110018</v>
          </cell>
          <cell r="D11">
            <v>47100</v>
          </cell>
          <cell r="E11" t="str">
            <v>מוסדות</v>
          </cell>
          <cell r="F11">
            <v>21360</v>
          </cell>
          <cell r="G11">
            <v>52610338</v>
          </cell>
          <cell r="H11" t="str">
            <v>מיסים שוטפים 11/05</v>
          </cell>
          <cell r="I11">
            <v>3</v>
          </cell>
          <cell r="J11" t="e">
            <v>#REF!</v>
          </cell>
          <cell r="K11" t="e">
            <v>#REF!</v>
          </cell>
          <cell r="L11" t="e">
            <v>#REF!</v>
          </cell>
        </row>
        <row r="12">
          <cell r="A12">
            <v>5</v>
          </cell>
          <cell r="B12" t="str">
            <v>מיסים נדחים</v>
          </cell>
          <cell r="C12">
            <v>52610214</v>
          </cell>
          <cell r="D12">
            <v>11285</v>
          </cell>
          <cell r="E12" t="str">
            <v>הוצאות מס</v>
          </cell>
          <cell r="F12">
            <v>47300</v>
          </cell>
          <cell r="G12">
            <v>97130019</v>
          </cell>
          <cell r="H12" t="str">
            <v>עדכון מיסים נידחים לז"ק</v>
          </cell>
          <cell r="I12">
            <v>3</v>
          </cell>
          <cell r="J12" t="e">
            <v>#REF!</v>
          </cell>
          <cell r="K12" t="e">
            <v>#REF!</v>
          </cell>
          <cell r="L12" t="e">
            <v>#REF!</v>
          </cell>
        </row>
        <row r="13">
          <cell r="B13" t="str">
            <v>מיסים נדחים</v>
          </cell>
          <cell r="C13">
            <v>52610206</v>
          </cell>
          <cell r="D13">
            <v>13600</v>
          </cell>
          <cell r="E13" t="str">
            <v>הוצאות מס</v>
          </cell>
          <cell r="F13">
            <v>47300</v>
          </cell>
          <cell r="G13">
            <v>97130019</v>
          </cell>
          <cell r="H13" t="str">
            <v>עדכון מיסים נידחים לז"א</v>
          </cell>
          <cell r="I13">
            <v>3</v>
          </cell>
          <cell r="J13" t="e">
            <v>#REF!</v>
          </cell>
          <cell r="K13" t="e">
            <v>#REF!</v>
          </cell>
          <cell r="L13" t="e">
            <v>#REF!</v>
          </cell>
        </row>
        <row r="14">
          <cell r="A14">
            <v>0</v>
          </cell>
          <cell r="B14" t="str">
            <v>קרן הונית</v>
          </cell>
          <cell r="C14">
            <v>8130019</v>
          </cell>
          <cell r="E14" t="str">
            <v>הוצאות מס</v>
          </cell>
          <cell r="G14">
            <v>97110018</v>
          </cell>
          <cell r="H14" t="str">
            <v>מיסים בגין היוון שחיקת הלוואות CP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</row>
        <row r="15">
          <cell r="B15" t="str">
            <v>הוצאות שכ"ע בונוס</v>
          </cell>
          <cell r="C15">
            <v>93510267</v>
          </cell>
          <cell r="D15">
            <v>43102</v>
          </cell>
          <cell r="E15" t="str">
            <v>עובדים</v>
          </cell>
          <cell r="F15">
            <v>21340</v>
          </cell>
          <cell r="G15">
            <v>52750075</v>
          </cell>
          <cell r="H15" t="str">
            <v>MIB</v>
          </cell>
          <cell r="J15">
            <v>3976</v>
          </cell>
          <cell r="K15">
            <v>3976</v>
          </cell>
        </row>
        <row r="16">
          <cell r="A16">
            <v>8</v>
          </cell>
          <cell r="B16" t="str">
            <v>שכ"ט רו"ח</v>
          </cell>
          <cell r="C16">
            <v>93452127</v>
          </cell>
          <cell r="D16">
            <v>43130</v>
          </cell>
          <cell r="E16" t="str">
            <v>הוצ' לשלם</v>
          </cell>
          <cell r="F16">
            <v>21380</v>
          </cell>
          <cell r="G16">
            <v>93452127</v>
          </cell>
          <cell r="H16" t="str">
            <v xml:space="preserve">הפרשה לביקורת </v>
          </cell>
          <cell r="I16">
            <v>3</v>
          </cell>
          <cell r="K16">
            <v>0</v>
          </cell>
        </row>
        <row r="17">
          <cell r="B17" t="str">
            <v>מס הכנסה חברה 1996</v>
          </cell>
          <cell r="C17">
            <v>52610176</v>
          </cell>
          <cell r="E17" t="str">
            <v>מיסים שנים קודמות</v>
          </cell>
          <cell r="G17">
            <v>97120021</v>
          </cell>
          <cell r="H17" t="str">
            <v>הקטנת מיסים שנים קודמות</v>
          </cell>
          <cell r="I17">
            <v>3</v>
          </cell>
          <cell r="K17">
            <v>0</v>
          </cell>
        </row>
        <row r="18">
          <cell r="B18" t="str">
            <v>מ"ה 99</v>
          </cell>
          <cell r="C18">
            <v>52610257</v>
          </cell>
          <cell r="D18">
            <v>21360</v>
          </cell>
          <cell r="E18" t="str">
            <v>מ"ה 00</v>
          </cell>
          <cell r="F18">
            <v>21360</v>
          </cell>
          <cell r="G18">
            <v>52610265</v>
          </cell>
          <cell r="H18" t="str">
            <v>מיון יתרה ממ"ה 99 ל- 00 עקב טעות רישום</v>
          </cell>
          <cell r="I18">
            <v>3</v>
          </cell>
          <cell r="J18">
            <v>0</v>
          </cell>
          <cell r="K18">
            <v>0</v>
          </cell>
        </row>
        <row r="19">
          <cell r="A19">
            <v>1</v>
          </cell>
          <cell r="B19" t="str">
            <v>מלאי ת"ג</v>
          </cell>
          <cell r="C19">
            <v>13100063</v>
          </cell>
          <cell r="D19">
            <v>11010</v>
          </cell>
          <cell r="H19" t="str">
            <v>שינויים במלאי מאזן</v>
          </cell>
          <cell r="I19">
            <v>1</v>
          </cell>
          <cell r="J19">
            <v>0</v>
          </cell>
          <cell r="L19">
            <v>0</v>
          </cell>
        </row>
        <row r="20">
          <cell r="B20" t="str">
            <v>מלאי ת"ג מו"פ</v>
          </cell>
          <cell r="C20" t="str">
            <v xml:space="preserve"> 13-20-007-6</v>
          </cell>
          <cell r="H20" t="str">
            <v>שינויים במלאי מאזן</v>
          </cell>
          <cell r="I20">
            <v>1</v>
          </cell>
          <cell r="J20">
            <v>0</v>
          </cell>
          <cell r="L20">
            <v>0</v>
          </cell>
        </row>
        <row r="21">
          <cell r="B21" t="str">
            <v>מלאי ת"ב</v>
          </cell>
          <cell r="C21">
            <v>13100055</v>
          </cell>
          <cell r="H21" t="str">
            <v>שינויים במלאי מאזן</v>
          </cell>
          <cell r="I21">
            <v>1</v>
          </cell>
          <cell r="J21">
            <v>0</v>
          </cell>
          <cell r="L21">
            <v>0</v>
          </cell>
        </row>
        <row r="22">
          <cell r="B22" t="str">
            <v>מלאי ת"ב מו"פ</v>
          </cell>
          <cell r="C22" t="str">
            <v>13-20-006-8</v>
          </cell>
          <cell r="H22" t="str">
            <v>שינויים במלאי מאזן</v>
          </cell>
          <cell r="I22">
            <v>1</v>
          </cell>
          <cell r="J22">
            <v>0</v>
          </cell>
          <cell r="L22">
            <v>0</v>
          </cell>
        </row>
        <row r="23">
          <cell r="B23" t="str">
            <v>מלאי ח"ג</v>
          </cell>
          <cell r="C23">
            <v>13100012</v>
          </cell>
          <cell r="H23" t="str">
            <v>שינויים במלאי מאזן</v>
          </cell>
          <cell r="I23">
            <v>1</v>
          </cell>
          <cell r="J23">
            <v>0</v>
          </cell>
          <cell r="L23">
            <v>0</v>
          </cell>
        </row>
        <row r="24">
          <cell r="B24" t="str">
            <v>מלאי ח"ג מו"פ מדען</v>
          </cell>
          <cell r="C24" t="str">
            <v xml:space="preserve"> 13-20-009-2 </v>
          </cell>
          <cell r="H24" t="str">
            <v>שינויים במלאי מאזן</v>
          </cell>
          <cell r="I24">
            <v>1</v>
          </cell>
          <cell r="J24">
            <v>0</v>
          </cell>
          <cell r="L24">
            <v>0</v>
          </cell>
        </row>
        <row r="25">
          <cell r="B25" t="str">
            <v>מלאי ח"ג מו"פ</v>
          </cell>
          <cell r="C25" t="str">
            <v>13-20-005-1</v>
          </cell>
          <cell r="H25" t="str">
            <v>שינויים במלאי מאזן</v>
          </cell>
          <cell r="I25">
            <v>1</v>
          </cell>
          <cell r="J25">
            <v>0</v>
          </cell>
          <cell r="L25">
            <v>0</v>
          </cell>
        </row>
        <row r="26">
          <cell r="B26" t="str">
            <v>מלאי דוגמאות בקלייפארק</v>
          </cell>
          <cell r="C26" t="str">
            <v xml:space="preserve"> 13-20-010-6</v>
          </cell>
          <cell r="H26" t="str">
            <v>שינויים במלאי מאזן</v>
          </cell>
          <cell r="I26">
            <v>1</v>
          </cell>
          <cell r="J26">
            <v>0</v>
          </cell>
          <cell r="L26">
            <v>0</v>
          </cell>
        </row>
        <row r="27">
          <cell r="B27" t="str">
            <v>מלאי אריזות</v>
          </cell>
          <cell r="C27">
            <v>13100047</v>
          </cell>
          <cell r="H27" t="str">
            <v>שינויים במלאי מאזן</v>
          </cell>
          <cell r="I27">
            <v>1</v>
          </cell>
          <cell r="J27">
            <v>0</v>
          </cell>
          <cell r="L27">
            <v>0</v>
          </cell>
        </row>
        <row r="28">
          <cell r="B28" t="str">
            <v>מלאי אריזות מו"פ</v>
          </cell>
          <cell r="C28" t="str">
            <v xml:space="preserve"> 13-20-008-4</v>
          </cell>
          <cell r="H28" t="str">
            <v>שינויים במלאי מאזן</v>
          </cell>
          <cell r="I28">
            <v>1</v>
          </cell>
          <cell r="J28">
            <v>0</v>
          </cell>
          <cell r="L28">
            <v>0</v>
          </cell>
        </row>
        <row r="29">
          <cell r="E29" t="str">
            <v>שינוי במלאי ח"ג וח"א</v>
          </cell>
          <cell r="G29" t="str">
            <v xml:space="preserve"> 92-50-003-9</v>
          </cell>
          <cell r="H29" t="str">
            <v>שינויים במלאי רווח והפסד</v>
          </cell>
          <cell r="I29">
            <v>1</v>
          </cell>
          <cell r="J29">
            <v>0</v>
          </cell>
          <cell r="L29">
            <v>0</v>
          </cell>
        </row>
        <row r="30">
          <cell r="E30" t="str">
            <v>שינוי במלאי ת"ב ות"ג</v>
          </cell>
          <cell r="G30" t="str">
            <v xml:space="preserve"> 92-50-002-0</v>
          </cell>
          <cell r="H30" t="str">
            <v>שינויים במלאי רווח והפסד</v>
          </cell>
          <cell r="I30">
            <v>1</v>
          </cell>
          <cell r="J30">
            <v>0</v>
          </cell>
          <cell r="L30">
            <v>0</v>
          </cell>
        </row>
        <row r="31">
          <cell r="E31" t="str">
            <v>שינוי במלאי מו"פ CP</v>
          </cell>
          <cell r="G31" t="str">
            <v xml:space="preserve">93-70-001-5 </v>
          </cell>
          <cell r="H31" t="str">
            <v>שינויים במלאי רווח והפסד</v>
          </cell>
          <cell r="I31">
            <v>1</v>
          </cell>
          <cell r="J31">
            <v>0</v>
          </cell>
          <cell r="L31">
            <v>0</v>
          </cell>
        </row>
        <row r="32">
          <cell r="E32" t="str">
            <v xml:space="preserve">שינוי במלאי מו"פ </v>
          </cell>
          <cell r="G32" t="str">
            <v>92-50-006-3</v>
          </cell>
          <cell r="H32" t="str">
            <v>שינויים במלאי רווח והפסד</v>
          </cell>
          <cell r="I32">
            <v>1</v>
          </cell>
          <cell r="J32">
            <v>0</v>
          </cell>
          <cell r="L32">
            <v>0</v>
          </cell>
        </row>
        <row r="33">
          <cell r="B33" t="str">
            <v>אשראי ז"ק</v>
          </cell>
          <cell r="D33">
            <v>21000</v>
          </cell>
          <cell r="E33" t="str">
            <v xml:space="preserve">מוסדות </v>
          </cell>
          <cell r="F33">
            <v>21360</v>
          </cell>
          <cell r="H33" t="str">
            <v>מיון מזומן מול מ"ה</v>
          </cell>
          <cell r="I33">
            <v>3</v>
          </cell>
          <cell r="K33">
            <v>0</v>
          </cell>
        </row>
      </sheetData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s from Company"/>
      <sheetName val="פיצויים"/>
    </sheetNames>
    <sheetDataSet>
      <sheetData sheetId="0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eral ledger"/>
      <sheetName val="Pivot table"/>
      <sheetName val="JE"/>
      <sheetName val="Actual Monthly I &amp; E"/>
      <sheetName val="Allocations of GA"/>
      <sheetName val="Actual Balance Sheet"/>
      <sheetName val="Actual Cash Flow"/>
    </sheetNames>
    <sheetDataSet>
      <sheetData sheetId="0"/>
      <sheetData sheetId="1">
        <row r="3">
          <cell r="E3">
            <v>830000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נדקס מיון"/>
      <sheetName val="העמסות"/>
      <sheetName val="אינדקס"/>
      <sheetName val="עלויות שכר פרוייקטים"/>
      <sheetName val="AMAZAN08"/>
      <sheetName val="A700_09"/>
      <sheetName val="רו'ה 8.02"/>
      <sheetName val="תוצאתיים הוצאות 8.02-26.9.02"/>
      <sheetName val="ריכוז רו'ה 8.02"/>
      <sheetName val="רווח והפסד 8.02"/>
    </sheetNames>
    <sheetDataSet>
      <sheetData sheetId="0"/>
      <sheetData sheetId="1"/>
      <sheetData sheetId="2">
        <row r="2">
          <cell r="A2" t="str">
            <v>מיון</v>
          </cell>
          <cell r="B2" t="str">
            <v>כרטיס</v>
          </cell>
          <cell r="C2" t="str">
            <v>שם הכרטיס</v>
          </cell>
        </row>
        <row r="3">
          <cell r="A3">
            <v>100</v>
          </cell>
          <cell r="B3">
            <v>2101</v>
          </cell>
          <cell r="C3" t="str">
            <v>קופה שקים</v>
          </cell>
        </row>
        <row r="4">
          <cell r="A4">
            <v>100</v>
          </cell>
          <cell r="B4">
            <v>2102</v>
          </cell>
          <cell r="C4" t="str">
            <v>קופת מזומן</v>
          </cell>
        </row>
        <row r="5">
          <cell r="A5">
            <v>101</v>
          </cell>
          <cell r="B5">
            <v>2201</v>
          </cell>
          <cell r="C5" t="str">
            <v>בנק לאומי 43900/67 ש"ח סניף682</v>
          </cell>
        </row>
        <row r="6">
          <cell r="A6">
            <v>101</v>
          </cell>
          <cell r="B6">
            <v>2205</v>
          </cell>
          <cell r="C6" t="str">
            <v>בלל פמ"ח $ מטח 043900/67</v>
          </cell>
        </row>
        <row r="7">
          <cell r="A7">
            <v>101</v>
          </cell>
          <cell r="B7">
            <v>2206</v>
          </cell>
          <cell r="C7" t="str">
            <v>בלל פמ"ח יורו 043900/67</v>
          </cell>
        </row>
        <row r="8">
          <cell r="A8">
            <v>101</v>
          </cell>
          <cell r="B8">
            <v>22010</v>
          </cell>
          <cell r="C8" t="str">
            <v>פקדונות בנק לאומי</v>
          </cell>
        </row>
        <row r="9">
          <cell r="A9">
            <v>101</v>
          </cell>
          <cell r="B9">
            <v>22020</v>
          </cell>
          <cell r="C9" t="str">
            <v>פקדונות יורו-בנק לאומי</v>
          </cell>
        </row>
        <row r="10">
          <cell r="A10">
            <v>101</v>
          </cell>
          <cell r="B10">
            <v>22039</v>
          </cell>
          <cell r="C10" t="str">
            <v>שקים לפרעון בל"ל שנת 2003</v>
          </cell>
        </row>
        <row r="11">
          <cell r="A11">
            <v>101</v>
          </cell>
          <cell r="B11">
            <v>22040</v>
          </cell>
          <cell r="C11" t="str">
            <v>שקים לפרעון בל"ל שנת 2002</v>
          </cell>
        </row>
        <row r="12">
          <cell r="A12">
            <v>101</v>
          </cell>
          <cell r="B12">
            <v>22041</v>
          </cell>
          <cell r="C12" t="str">
            <v>שקים לפרעון בל"ל 2002 - שוטף</v>
          </cell>
        </row>
        <row r="13">
          <cell r="A13">
            <v>101</v>
          </cell>
          <cell r="B13">
            <v>22060</v>
          </cell>
          <cell r="C13" t="str">
            <v>מס"ב ספקים</v>
          </cell>
        </row>
        <row r="14">
          <cell r="A14">
            <v>101</v>
          </cell>
          <cell r="B14">
            <v>22110</v>
          </cell>
          <cell r="C14" t="str">
            <v>הלואה בל"ל 2,020,500 ש"ח *2</v>
          </cell>
        </row>
        <row r="15">
          <cell r="A15">
            <v>102</v>
          </cell>
          <cell r="B15">
            <v>22101</v>
          </cell>
          <cell r="C15" t="str">
            <v>כרטיס ויזה ש"ח 5893,7052</v>
          </cell>
        </row>
        <row r="16">
          <cell r="A16">
            <v>102</v>
          </cell>
          <cell r="B16">
            <v>22102</v>
          </cell>
          <cell r="C16" t="str">
            <v>כרטיס ישראכרט אל-על 2410</v>
          </cell>
        </row>
        <row r="17">
          <cell r="A17">
            <v>102</v>
          </cell>
          <cell r="B17">
            <v>22103</v>
          </cell>
          <cell r="C17" t="str">
            <v>כרטיס ויזה ש"ח 5893 מ-8/02</v>
          </cell>
        </row>
        <row r="18">
          <cell r="A18">
            <v>110</v>
          </cell>
          <cell r="B18">
            <v>22042</v>
          </cell>
          <cell r="C18" t="str">
            <v>זכאים עבור שיקים לבטחון</v>
          </cell>
        </row>
        <row r="19">
          <cell r="A19">
            <v>110</v>
          </cell>
          <cell r="B19">
            <v>22043</v>
          </cell>
          <cell r="C19" t="str">
            <v>חייבים עבור שיקים לבטחון</v>
          </cell>
        </row>
        <row r="20">
          <cell r="A20">
            <v>200</v>
          </cell>
          <cell r="B20">
            <v>3001</v>
          </cell>
          <cell r="C20" t="str">
            <v>אוניברסיטת בר-אילן</v>
          </cell>
        </row>
        <row r="21">
          <cell r="A21">
            <v>200</v>
          </cell>
          <cell r="B21">
            <v>3002</v>
          </cell>
          <cell r="C21" t="str">
            <v>אלי קידר</v>
          </cell>
        </row>
        <row r="22">
          <cell r="A22">
            <v>200</v>
          </cell>
          <cell r="B22">
            <v>3003</v>
          </cell>
          <cell r="C22" t="str">
            <v>אוניקס טכנולוגיות בע"מ</v>
          </cell>
        </row>
        <row r="23">
          <cell r="A23">
            <v>200</v>
          </cell>
          <cell r="B23">
            <v>3004</v>
          </cell>
          <cell r="C23" t="str">
            <v>אלקטרוניק דטה סיסטמס בע"מ</v>
          </cell>
        </row>
        <row r="24">
          <cell r="A24">
            <v>200</v>
          </cell>
          <cell r="B24">
            <v>3005</v>
          </cell>
          <cell r="C24" t="str">
            <v>אמדוקס (ישראל) בע"מ</v>
          </cell>
        </row>
        <row r="25">
          <cell r="A25">
            <v>200</v>
          </cell>
          <cell r="B25">
            <v>3006</v>
          </cell>
          <cell r="C25" t="str">
            <v>אלישרא בע"מ</v>
          </cell>
        </row>
        <row r="26">
          <cell r="A26">
            <v>200</v>
          </cell>
          <cell r="B26">
            <v>3007</v>
          </cell>
          <cell r="C26" t="str">
            <v>משרד המסחר והתעשיה</v>
          </cell>
        </row>
        <row r="27">
          <cell r="A27">
            <v>200</v>
          </cell>
          <cell r="B27">
            <v>3008</v>
          </cell>
          <cell r="C27" t="str">
            <v>ארומתי</v>
          </cell>
        </row>
        <row r="28">
          <cell r="A28">
            <v>200</v>
          </cell>
          <cell r="B28">
            <v>3045</v>
          </cell>
          <cell r="C28" t="str">
            <v>בנק לאומי לישראל בע"מ</v>
          </cell>
        </row>
        <row r="29">
          <cell r="A29">
            <v>200</v>
          </cell>
          <cell r="B29">
            <v>3046</v>
          </cell>
          <cell r="C29" t="str">
            <v>בנק הפועלים  בע"מ</v>
          </cell>
        </row>
        <row r="30">
          <cell r="A30">
            <v>200</v>
          </cell>
          <cell r="B30">
            <v>3047</v>
          </cell>
          <cell r="C30" t="str">
            <v>בנק הדואר</v>
          </cell>
        </row>
        <row r="31">
          <cell r="A31">
            <v>200</v>
          </cell>
          <cell r="B31">
            <v>3180</v>
          </cell>
          <cell r="C31" t="str">
            <v>החברה לאוטומציה במינהל השלטון</v>
          </cell>
        </row>
        <row r="32">
          <cell r="A32">
            <v>200</v>
          </cell>
          <cell r="B32">
            <v>3181</v>
          </cell>
          <cell r="C32" t="str">
            <v>הקר ארזה</v>
          </cell>
        </row>
        <row r="33">
          <cell r="A33">
            <v>200</v>
          </cell>
          <cell r="B33">
            <v>3182</v>
          </cell>
          <cell r="C33" t="str">
            <v>המוסד לביטוח לאומי</v>
          </cell>
        </row>
        <row r="34">
          <cell r="A34">
            <v>200</v>
          </cell>
          <cell r="B34">
            <v>3315</v>
          </cell>
          <cell r="C34" t="str">
            <v>חברת חשמל</v>
          </cell>
        </row>
        <row r="35">
          <cell r="A35">
            <v>200</v>
          </cell>
          <cell r="B35">
            <v>3535</v>
          </cell>
          <cell r="C35" t="str">
            <v>מלם-לא פעיל-מערכות בע"מ</v>
          </cell>
        </row>
        <row r="36">
          <cell r="A36">
            <v>200</v>
          </cell>
          <cell r="B36">
            <v>3536</v>
          </cell>
          <cell r="C36" t="str">
            <v>מחיש שרותי מחשב בע"מ</v>
          </cell>
        </row>
        <row r="37">
          <cell r="A37">
            <v>200</v>
          </cell>
          <cell r="B37">
            <v>3537</v>
          </cell>
          <cell r="C37" t="str">
            <v>מבטחים מחשבים - לקוח</v>
          </cell>
        </row>
        <row r="38">
          <cell r="A38">
            <v>250</v>
          </cell>
          <cell r="B38">
            <v>3950</v>
          </cell>
          <cell r="C38" t="str">
            <v>ויה סופטקו VIA SOFTECO</v>
          </cell>
        </row>
        <row r="39">
          <cell r="A39">
            <v>250</v>
          </cell>
          <cell r="B39">
            <v>3951</v>
          </cell>
          <cell r="C39" t="str">
            <v>יבמ ישראל בע"מ IBM</v>
          </cell>
        </row>
        <row r="40">
          <cell r="A40">
            <v>250</v>
          </cell>
          <cell r="B40">
            <v>3952</v>
          </cell>
          <cell r="C40" t="str">
            <v>אפלק-American family life</v>
          </cell>
        </row>
        <row r="41">
          <cell r="A41">
            <v>250</v>
          </cell>
          <cell r="B41">
            <v>3953</v>
          </cell>
          <cell r="C41" t="str">
            <v>סירה SIRA SRL</v>
          </cell>
        </row>
        <row r="42">
          <cell r="A42">
            <v>250</v>
          </cell>
          <cell r="B42">
            <v>3954</v>
          </cell>
          <cell r="C42" t="str">
            <v>היץ פי אס HPS</v>
          </cell>
        </row>
        <row r="43">
          <cell r="A43">
            <v>250</v>
          </cell>
          <cell r="B43">
            <v>3955</v>
          </cell>
          <cell r="C43" t="str">
            <v>די אם אר DMR CONSULTING GROUP</v>
          </cell>
        </row>
        <row r="44">
          <cell r="A44">
            <v>250</v>
          </cell>
          <cell r="B44">
            <v>3958</v>
          </cell>
          <cell r="C44" t="str">
            <v>ארנסט ו-ינג EY-ERNST YOUNG</v>
          </cell>
        </row>
        <row r="45">
          <cell r="A45">
            <v>250</v>
          </cell>
          <cell r="B45">
            <v>3959</v>
          </cell>
          <cell r="C45" t="str">
            <v>פדרל אקספרס</v>
          </cell>
        </row>
        <row r="46">
          <cell r="A46">
            <v>250</v>
          </cell>
          <cell r="B46">
            <v>3960</v>
          </cell>
          <cell r="C46" t="str">
            <v>קאפ גמיני CAP GEMINI</v>
          </cell>
        </row>
        <row r="47">
          <cell r="A47">
            <v>300</v>
          </cell>
          <cell r="B47">
            <v>71011</v>
          </cell>
          <cell r="C47" t="str">
            <v>ציוד מחשבים אלקטרוני</v>
          </cell>
        </row>
        <row r="48">
          <cell r="A48">
            <v>300</v>
          </cell>
          <cell r="B48">
            <v>71015</v>
          </cell>
          <cell r="C48" t="str">
            <v>ציוד ורהוט</v>
          </cell>
        </row>
        <row r="49">
          <cell r="A49">
            <v>300</v>
          </cell>
          <cell r="B49">
            <v>71031</v>
          </cell>
          <cell r="C49" t="str">
            <v>שיפורים במושכר</v>
          </cell>
        </row>
        <row r="50">
          <cell r="A50">
            <v>310</v>
          </cell>
          <cell r="B50">
            <v>71051</v>
          </cell>
          <cell r="C50" t="str">
            <v>פחת נצבר ציוד מחשבים ותוכנה</v>
          </cell>
        </row>
        <row r="51">
          <cell r="A51">
            <v>310</v>
          </cell>
          <cell r="B51">
            <v>71052</v>
          </cell>
          <cell r="C51" t="str">
            <v>פחת נצבר ציוד ורהוט</v>
          </cell>
        </row>
        <row r="52">
          <cell r="A52">
            <v>310</v>
          </cell>
          <cell r="B52">
            <v>71053</v>
          </cell>
          <cell r="C52" t="str">
            <v>פחת נצבר שיפורים במושכר</v>
          </cell>
        </row>
        <row r="53">
          <cell r="A53">
            <v>320</v>
          </cell>
          <cell r="B53">
            <v>81101</v>
          </cell>
          <cell r="C53" t="str">
            <v>מלמ מערכות בע"מ-השקעה</v>
          </cell>
        </row>
        <row r="54">
          <cell r="A54">
            <v>400</v>
          </cell>
          <cell r="B54">
            <v>21101</v>
          </cell>
          <cell r="C54" t="str">
            <v>קופה קטנה</v>
          </cell>
        </row>
        <row r="55">
          <cell r="A55">
            <v>400</v>
          </cell>
          <cell r="B55">
            <v>21111</v>
          </cell>
          <cell r="C55" t="str">
            <v>ק.קטנה עובדים-החזר הוצ בשכ"ע</v>
          </cell>
        </row>
        <row r="56">
          <cell r="A56">
            <v>400</v>
          </cell>
          <cell r="B56">
            <v>50039</v>
          </cell>
          <cell r="C56" t="str">
            <v>אפרים אברמזון ושות' עו"ד</v>
          </cell>
        </row>
        <row r="57">
          <cell r="A57">
            <v>400</v>
          </cell>
          <cell r="B57">
            <v>50805</v>
          </cell>
          <cell r="C57" t="str">
            <v>גוטליב דינה-%50</v>
          </cell>
        </row>
        <row r="58">
          <cell r="A58">
            <v>400</v>
          </cell>
          <cell r="B58">
            <v>60012</v>
          </cell>
          <cell r="C58" t="str">
            <v>משה וולפסון</v>
          </cell>
        </row>
        <row r="59">
          <cell r="A59">
            <v>400</v>
          </cell>
          <cell r="B59">
            <v>60013</v>
          </cell>
          <cell r="C59" t="str">
            <v>אוניקס-י"פ חוב לשנת 2002</v>
          </cell>
        </row>
        <row r="60">
          <cell r="A60">
            <v>400</v>
          </cell>
          <cell r="B60">
            <v>60014</v>
          </cell>
          <cell r="C60" t="str">
            <v>מל"מ מערכות בע"מ-י"פ חוב 2002</v>
          </cell>
        </row>
        <row r="61">
          <cell r="A61">
            <v>400</v>
          </cell>
          <cell r="B61">
            <v>60015</v>
          </cell>
          <cell r="C61" t="str">
            <v>שחיקת התחייבויות לבעלי מניות</v>
          </cell>
        </row>
        <row r="62">
          <cell r="A62">
            <v>400</v>
          </cell>
          <cell r="B62">
            <v>61008</v>
          </cell>
          <cell r="C62" t="str">
            <v>הוצ לשלם 2002-שוטף</v>
          </cell>
        </row>
        <row r="63">
          <cell r="A63">
            <v>400</v>
          </cell>
          <cell r="B63">
            <v>61009</v>
          </cell>
          <cell r="C63" t="str">
            <v>הוצ לשלם 2002</v>
          </cell>
        </row>
        <row r="64">
          <cell r="A64">
            <v>400</v>
          </cell>
          <cell r="B64">
            <v>61014</v>
          </cell>
          <cell r="C64" t="str">
            <v>י"פ הפרשה לשכ"ע דני+מוש</v>
          </cell>
        </row>
        <row r="65">
          <cell r="A65">
            <v>400</v>
          </cell>
          <cell r="B65">
            <v>61017</v>
          </cell>
          <cell r="C65" t="str">
            <v>הפרשה להנה"ח</v>
          </cell>
        </row>
        <row r="66">
          <cell r="A66">
            <v>400</v>
          </cell>
          <cell r="B66">
            <v>61019</v>
          </cell>
          <cell r="C66" t="str">
            <v>הפרשה מל"מ</v>
          </cell>
        </row>
        <row r="67">
          <cell r="A67">
            <v>400</v>
          </cell>
          <cell r="B67">
            <v>61020</v>
          </cell>
          <cell r="C67" t="str">
            <v>הפרשה לבקורת</v>
          </cell>
        </row>
        <row r="68">
          <cell r="A68">
            <v>400</v>
          </cell>
          <cell r="B68">
            <v>61021</v>
          </cell>
          <cell r="C68" t="str">
            <v>הפרשה למס הכנסה י"פ</v>
          </cell>
        </row>
        <row r="69">
          <cell r="A69">
            <v>400</v>
          </cell>
          <cell r="B69">
            <v>61022</v>
          </cell>
          <cell r="C69" t="str">
            <v>הפרשה קרן שיווק-קוסט</v>
          </cell>
        </row>
        <row r="70">
          <cell r="A70">
            <v>400</v>
          </cell>
          <cell r="B70">
            <v>61024</v>
          </cell>
          <cell r="C70" t="str">
            <v>הפרשה לעמלות מכירות</v>
          </cell>
        </row>
        <row r="71">
          <cell r="A71">
            <v>400</v>
          </cell>
          <cell r="B71">
            <v>61031</v>
          </cell>
          <cell r="C71" t="str">
            <v>הוצ מראש קבלני משנה TREEHOUSE</v>
          </cell>
        </row>
        <row r="72">
          <cell r="A72">
            <v>400</v>
          </cell>
          <cell r="B72">
            <v>61033</v>
          </cell>
          <cell r="C72" t="str">
            <v>הוצ מראש אוויס בטוח חובה 2001</v>
          </cell>
        </row>
        <row r="73">
          <cell r="A73">
            <v>400</v>
          </cell>
          <cell r="B73">
            <v>61034</v>
          </cell>
          <cell r="C73" t="str">
            <v>הוצ מראש 2001-2002</v>
          </cell>
        </row>
        <row r="74">
          <cell r="A74">
            <v>400</v>
          </cell>
          <cell r="B74">
            <v>61035</v>
          </cell>
          <cell r="C74" t="str">
            <v>הוצ מראש 2002-שוטף</v>
          </cell>
        </row>
        <row r="75">
          <cell r="A75">
            <v>400</v>
          </cell>
          <cell r="B75">
            <v>61041</v>
          </cell>
          <cell r="C75" t="str">
            <v>הפרשה לחופשה</v>
          </cell>
        </row>
        <row r="76">
          <cell r="A76">
            <v>400</v>
          </cell>
          <cell r="B76">
            <v>61042</v>
          </cell>
          <cell r="C76" t="str">
            <v>הפרשה להבראה</v>
          </cell>
        </row>
        <row r="77">
          <cell r="A77">
            <v>400</v>
          </cell>
          <cell r="B77">
            <v>61051</v>
          </cell>
          <cell r="C77" t="str">
            <v>הכנסות לקבל 2002 - שוטף</v>
          </cell>
        </row>
        <row r="78">
          <cell r="A78">
            <v>400</v>
          </cell>
          <cell r="B78">
            <v>61052</v>
          </cell>
          <cell r="C78" t="str">
            <v>הכנסות לקבל 2001</v>
          </cell>
        </row>
        <row r="79">
          <cell r="A79">
            <v>401</v>
          </cell>
          <cell r="B79">
            <v>41055</v>
          </cell>
          <cell r="C79" t="str">
            <v>מס הכנסה ניכויים</v>
          </cell>
        </row>
        <row r="80">
          <cell r="A80">
            <v>401</v>
          </cell>
          <cell r="B80">
            <v>41066</v>
          </cell>
          <cell r="C80" t="str">
            <v>בטוח לאומי ניכויים</v>
          </cell>
        </row>
        <row r="81">
          <cell r="A81">
            <v>401</v>
          </cell>
          <cell r="B81">
            <v>41087</v>
          </cell>
          <cell r="C81" t="str">
            <v>מה"כ הוצ  עודפות 2001</v>
          </cell>
        </row>
        <row r="82">
          <cell r="A82">
            <v>401</v>
          </cell>
          <cell r="B82">
            <v>41088</v>
          </cell>
          <cell r="C82" t="str">
            <v>מה"כ הוצ  עודפות 2002</v>
          </cell>
        </row>
        <row r="83">
          <cell r="A83">
            <v>401</v>
          </cell>
          <cell r="B83">
            <v>41099</v>
          </cell>
          <cell r="C83" t="str">
            <v>נכוי במקור ספקים 2002</v>
          </cell>
        </row>
        <row r="84">
          <cell r="A84">
            <v>401</v>
          </cell>
          <cell r="B84">
            <v>41110</v>
          </cell>
          <cell r="C84" t="str">
            <v>מ"ה עודפות 2000</v>
          </cell>
        </row>
        <row r="85">
          <cell r="A85">
            <v>401</v>
          </cell>
          <cell r="B85">
            <v>41111</v>
          </cell>
          <cell r="C85" t="str">
            <v>מקדמות מ"ה 2000</v>
          </cell>
        </row>
        <row r="86">
          <cell r="A86">
            <v>401</v>
          </cell>
          <cell r="B86">
            <v>41112</v>
          </cell>
          <cell r="C86" t="str">
            <v>נכוי במקור לקוחות 2000</v>
          </cell>
        </row>
        <row r="87">
          <cell r="A87">
            <v>401</v>
          </cell>
          <cell r="B87">
            <v>41113</v>
          </cell>
          <cell r="C87" t="str">
            <v>קזוז עודפות מ"ה 2000</v>
          </cell>
        </row>
        <row r="88">
          <cell r="A88">
            <v>401</v>
          </cell>
          <cell r="B88">
            <v>41115</v>
          </cell>
          <cell r="C88" t="str">
            <v>הוצ עודפות 1999</v>
          </cell>
        </row>
        <row r="89">
          <cell r="A89">
            <v>401</v>
          </cell>
          <cell r="B89">
            <v>41116</v>
          </cell>
          <cell r="C89" t="str">
            <v>מקדמות מ"ה 1999</v>
          </cell>
        </row>
        <row r="90">
          <cell r="A90">
            <v>401</v>
          </cell>
          <cell r="B90">
            <v>41117</v>
          </cell>
          <cell r="C90" t="str">
            <v>נכוי במקור 1999</v>
          </cell>
        </row>
        <row r="91">
          <cell r="A91">
            <v>401</v>
          </cell>
          <cell r="B91">
            <v>41118</v>
          </cell>
          <cell r="C91" t="str">
            <v>קזוז עודפות 1999</v>
          </cell>
        </row>
        <row r="92">
          <cell r="A92">
            <v>403</v>
          </cell>
          <cell r="B92">
            <v>41521</v>
          </cell>
          <cell r="C92" t="str">
            <v>מבטחים קופת גמל</v>
          </cell>
        </row>
        <row r="93">
          <cell r="A93">
            <v>403</v>
          </cell>
          <cell r="B93">
            <v>41531</v>
          </cell>
          <cell r="C93" t="str">
            <v>כינרת קרן השתלמות</v>
          </cell>
        </row>
        <row r="94">
          <cell r="A94">
            <v>403</v>
          </cell>
          <cell r="B94">
            <v>41541</v>
          </cell>
          <cell r="C94" t="str">
            <v>נירית קרן השתלמות</v>
          </cell>
        </row>
        <row r="95">
          <cell r="A95">
            <v>403</v>
          </cell>
          <cell r="B95">
            <v>41542</v>
          </cell>
          <cell r="C95" t="str">
            <v>תמר</v>
          </cell>
        </row>
        <row r="96">
          <cell r="A96">
            <v>403</v>
          </cell>
          <cell r="B96">
            <v>41551</v>
          </cell>
          <cell r="C96" t="str">
            <v>מבטח סימון בטוח מנהלים</v>
          </cell>
        </row>
        <row r="97">
          <cell r="A97">
            <v>403</v>
          </cell>
          <cell r="B97">
            <v>41552</v>
          </cell>
          <cell r="C97" t="str">
            <v>קה"ל קרן השתלמות</v>
          </cell>
        </row>
        <row r="98">
          <cell r="A98">
            <v>403</v>
          </cell>
          <cell r="B98">
            <v>41553</v>
          </cell>
          <cell r="C98" t="str">
            <v>גדיש סעיף 47</v>
          </cell>
        </row>
        <row r="99">
          <cell r="A99">
            <v>403</v>
          </cell>
          <cell r="B99">
            <v>41554</v>
          </cell>
          <cell r="C99" t="str">
            <v>שיאון סעיף 47</v>
          </cell>
        </row>
        <row r="100">
          <cell r="A100">
            <v>403</v>
          </cell>
          <cell r="B100">
            <v>41555</v>
          </cell>
          <cell r="C100" t="str">
            <v>עצמה סעיף 47</v>
          </cell>
        </row>
        <row r="101">
          <cell r="A101">
            <v>403</v>
          </cell>
          <cell r="B101">
            <v>41556</v>
          </cell>
          <cell r="C101" t="str">
            <v>הדר סעיף 47</v>
          </cell>
        </row>
        <row r="102">
          <cell r="A102">
            <v>403</v>
          </cell>
          <cell r="B102">
            <v>41557</v>
          </cell>
          <cell r="C102" t="str">
            <v>אשכולות סעיף 47</v>
          </cell>
        </row>
        <row r="103">
          <cell r="A103">
            <v>403</v>
          </cell>
          <cell r="B103">
            <v>41558</v>
          </cell>
          <cell r="C103" t="str">
            <v>קה"ל מהנדסים</v>
          </cell>
        </row>
        <row r="104">
          <cell r="A104">
            <v>403</v>
          </cell>
          <cell r="B104">
            <v>41559</v>
          </cell>
          <cell r="C104" t="str">
            <v>כלל השתלמות</v>
          </cell>
        </row>
        <row r="105">
          <cell r="A105">
            <v>403</v>
          </cell>
          <cell r="B105">
            <v>41560</v>
          </cell>
          <cell r="C105" t="str">
            <v>יהב קרן השתלמות</v>
          </cell>
        </row>
        <row r="106">
          <cell r="A106">
            <v>403</v>
          </cell>
          <cell r="B106">
            <v>41561</v>
          </cell>
          <cell r="C106" t="str">
            <v>עמית קרן השתלמות</v>
          </cell>
        </row>
        <row r="107">
          <cell r="A107">
            <v>410</v>
          </cell>
          <cell r="B107">
            <v>4101</v>
          </cell>
          <cell r="C107" t="str">
            <v>מעמ עסקאות</v>
          </cell>
        </row>
        <row r="108">
          <cell r="A108">
            <v>410</v>
          </cell>
          <cell r="B108">
            <v>4107</v>
          </cell>
          <cell r="C108" t="str">
            <v>נכוי במקור לקוחות</v>
          </cell>
        </row>
        <row r="109">
          <cell r="A109">
            <v>410</v>
          </cell>
          <cell r="B109">
            <v>41022</v>
          </cell>
          <cell r="C109" t="str">
            <v>מעמ תשומות</v>
          </cell>
        </row>
        <row r="110">
          <cell r="A110">
            <v>410</v>
          </cell>
          <cell r="B110">
            <v>41029</v>
          </cell>
          <cell r="C110" t="str">
            <v>מעמ תשומות במעבר-חש עסקה</v>
          </cell>
        </row>
        <row r="111">
          <cell r="A111">
            <v>410</v>
          </cell>
          <cell r="B111">
            <v>41033</v>
          </cell>
          <cell r="C111" t="str">
            <v>מעמ חו"ז</v>
          </cell>
        </row>
        <row r="112">
          <cell r="A112">
            <v>410</v>
          </cell>
          <cell r="B112">
            <v>41044</v>
          </cell>
          <cell r="C112" t="str">
            <v>מעמ תשומות רכוש קבוע</v>
          </cell>
        </row>
        <row r="113">
          <cell r="A113">
            <v>450</v>
          </cell>
          <cell r="B113">
            <v>42000</v>
          </cell>
          <cell r="C113" t="str">
            <v>עובדים עבור סלקום פרטי</v>
          </cell>
        </row>
        <row r="114">
          <cell r="A114">
            <v>450</v>
          </cell>
          <cell r="B114">
            <v>42903</v>
          </cell>
          <cell r="C114" t="str">
            <v>מושקוביץ ברק</v>
          </cell>
        </row>
        <row r="115">
          <cell r="A115">
            <v>450</v>
          </cell>
          <cell r="B115">
            <v>47031</v>
          </cell>
          <cell r="C115" t="str">
            <v>קידר אלי</v>
          </cell>
        </row>
        <row r="116">
          <cell r="A116">
            <v>450</v>
          </cell>
          <cell r="B116">
            <v>47513</v>
          </cell>
          <cell r="C116" t="str">
            <v>שחרור משה</v>
          </cell>
        </row>
        <row r="117">
          <cell r="A117">
            <v>450</v>
          </cell>
          <cell r="B117">
            <v>47515</v>
          </cell>
          <cell r="C117" t="str">
            <v>מרום דני</v>
          </cell>
        </row>
        <row r="118">
          <cell r="A118">
            <v>450</v>
          </cell>
          <cell r="B118">
            <v>47539</v>
          </cell>
          <cell r="C118" t="str">
            <v>שולמן אולג</v>
          </cell>
        </row>
        <row r="119">
          <cell r="A119">
            <v>450</v>
          </cell>
          <cell r="B119">
            <v>47540</v>
          </cell>
          <cell r="C119" t="str">
            <v>ורטליב לאוניד</v>
          </cell>
        </row>
        <row r="120">
          <cell r="A120">
            <v>450</v>
          </cell>
          <cell r="B120">
            <v>47549</v>
          </cell>
          <cell r="C120" t="str">
            <v>גקר ולדימיר</v>
          </cell>
        </row>
        <row r="121">
          <cell r="A121">
            <v>450</v>
          </cell>
          <cell r="B121">
            <v>47570</v>
          </cell>
          <cell r="C121" t="str">
            <v>מרקובסקי מיכאל</v>
          </cell>
        </row>
        <row r="122">
          <cell r="A122">
            <v>450</v>
          </cell>
          <cell r="B122">
            <v>47577</v>
          </cell>
          <cell r="C122" t="str">
            <v>ניידיס אולגה</v>
          </cell>
        </row>
        <row r="123">
          <cell r="A123">
            <v>450</v>
          </cell>
          <cell r="B123">
            <v>47578</v>
          </cell>
          <cell r="C123" t="str">
            <v>מרגוליס גלינה</v>
          </cell>
        </row>
        <row r="124">
          <cell r="A124">
            <v>450</v>
          </cell>
          <cell r="B124">
            <v>47588</v>
          </cell>
          <cell r="C124" t="str">
            <v>גליה לוי רונן</v>
          </cell>
        </row>
        <row r="125">
          <cell r="A125">
            <v>450</v>
          </cell>
          <cell r="B125">
            <v>47592</v>
          </cell>
          <cell r="C125" t="str">
            <v>פרחי עופר</v>
          </cell>
        </row>
        <row r="126">
          <cell r="A126">
            <v>450</v>
          </cell>
          <cell r="B126">
            <v>47595</v>
          </cell>
          <cell r="C126" t="str">
            <v>חמד ולדימיר</v>
          </cell>
        </row>
        <row r="127">
          <cell r="A127">
            <v>450</v>
          </cell>
          <cell r="B127">
            <v>47603</v>
          </cell>
          <cell r="C127" t="str">
            <v>אבילב אלחנן</v>
          </cell>
        </row>
        <row r="128">
          <cell r="A128">
            <v>450</v>
          </cell>
          <cell r="B128">
            <v>47608</v>
          </cell>
          <cell r="C128" t="str">
            <v>שמוטר לאוניד</v>
          </cell>
        </row>
        <row r="129">
          <cell r="A129">
            <v>450</v>
          </cell>
          <cell r="B129">
            <v>47618</v>
          </cell>
          <cell r="C129" t="str">
            <v>נידיס מרינה</v>
          </cell>
        </row>
        <row r="130">
          <cell r="A130">
            <v>450</v>
          </cell>
          <cell r="B130">
            <v>47619</v>
          </cell>
          <cell r="C130" t="str">
            <v>פינקלשטיין טל</v>
          </cell>
        </row>
        <row r="131">
          <cell r="A131">
            <v>450</v>
          </cell>
          <cell r="B131">
            <v>47621</v>
          </cell>
          <cell r="C131" t="str">
            <v>אדטו אביבה</v>
          </cell>
        </row>
        <row r="132">
          <cell r="A132">
            <v>450</v>
          </cell>
          <cell r="B132">
            <v>47632</v>
          </cell>
          <cell r="C132" t="str">
            <v>אלוביץ דוד</v>
          </cell>
        </row>
        <row r="133">
          <cell r="A133">
            <v>450</v>
          </cell>
          <cell r="B133">
            <v>47633</v>
          </cell>
          <cell r="C133" t="str">
            <v>ברמן עדית</v>
          </cell>
        </row>
        <row r="134">
          <cell r="A134">
            <v>450</v>
          </cell>
          <cell r="B134">
            <v>47641</v>
          </cell>
          <cell r="C134" t="str">
            <v>אביאב ישראל</v>
          </cell>
        </row>
        <row r="135">
          <cell r="A135">
            <v>450</v>
          </cell>
          <cell r="B135">
            <v>47654</v>
          </cell>
          <cell r="C135" t="str">
            <v>מקס יעל</v>
          </cell>
        </row>
        <row r="136">
          <cell r="A136">
            <v>450</v>
          </cell>
          <cell r="B136">
            <v>47660</v>
          </cell>
          <cell r="C136" t="str">
            <v>וינברג קרן</v>
          </cell>
        </row>
        <row r="137">
          <cell r="A137">
            <v>450</v>
          </cell>
          <cell r="B137">
            <v>47665</v>
          </cell>
          <cell r="C137" t="str">
            <v>ליבנה יעל</v>
          </cell>
        </row>
        <row r="138">
          <cell r="A138">
            <v>450</v>
          </cell>
          <cell r="B138">
            <v>47668</v>
          </cell>
          <cell r="C138" t="str">
            <v>ברקין עדי</v>
          </cell>
        </row>
        <row r="139">
          <cell r="A139">
            <v>450</v>
          </cell>
          <cell r="B139">
            <v>47669</v>
          </cell>
          <cell r="C139" t="str">
            <v>שלומוביץ אלברטו</v>
          </cell>
        </row>
        <row r="140">
          <cell r="A140">
            <v>450</v>
          </cell>
          <cell r="B140">
            <v>47670</v>
          </cell>
          <cell r="C140" t="str">
            <v>בוגוסלבסקי איליה</v>
          </cell>
        </row>
        <row r="141">
          <cell r="A141">
            <v>450</v>
          </cell>
          <cell r="B141">
            <v>47671</v>
          </cell>
          <cell r="C141" t="str">
            <v>בן-שיר בוריס</v>
          </cell>
        </row>
        <row r="142">
          <cell r="A142">
            <v>450</v>
          </cell>
          <cell r="B142">
            <v>49030</v>
          </cell>
          <cell r="C142" t="str">
            <v>דותן יעל</v>
          </cell>
        </row>
        <row r="143">
          <cell r="A143">
            <v>450</v>
          </cell>
          <cell r="B143">
            <v>49032</v>
          </cell>
          <cell r="C143" t="str">
            <v>סוטניקוב-פרנקל ילנה</v>
          </cell>
        </row>
        <row r="144">
          <cell r="A144">
            <v>450</v>
          </cell>
          <cell r="B144">
            <v>49033</v>
          </cell>
          <cell r="C144" t="str">
            <v>שאול דליה</v>
          </cell>
        </row>
        <row r="145">
          <cell r="A145">
            <v>450</v>
          </cell>
          <cell r="B145">
            <v>49034</v>
          </cell>
          <cell r="C145" t="str">
            <v>אסבל מרסיה</v>
          </cell>
        </row>
        <row r="146">
          <cell r="A146">
            <v>450</v>
          </cell>
          <cell r="B146">
            <v>49035</v>
          </cell>
          <cell r="C146" t="str">
            <v>שטרן ליאת</v>
          </cell>
        </row>
        <row r="147">
          <cell r="A147">
            <v>450</v>
          </cell>
          <cell r="B147">
            <v>49036</v>
          </cell>
          <cell r="C147" t="str">
            <v>סטרז'ניק יבגניה</v>
          </cell>
        </row>
        <row r="148">
          <cell r="A148">
            <v>450</v>
          </cell>
          <cell r="B148">
            <v>49037</v>
          </cell>
          <cell r="C148" t="str">
            <v>רשף ראובן</v>
          </cell>
        </row>
        <row r="149">
          <cell r="A149">
            <v>450</v>
          </cell>
          <cell r="B149">
            <v>49040</v>
          </cell>
          <cell r="C149" t="str">
            <v>גרינגאוז גנריך</v>
          </cell>
        </row>
        <row r="150">
          <cell r="A150">
            <v>450</v>
          </cell>
          <cell r="B150">
            <v>49041</v>
          </cell>
          <cell r="C150" t="str">
            <v>חדאד מאיר</v>
          </cell>
        </row>
        <row r="151">
          <cell r="A151">
            <v>450</v>
          </cell>
          <cell r="B151">
            <v>49042</v>
          </cell>
          <cell r="C151" t="str">
            <v>גינזבורג דניאל</v>
          </cell>
        </row>
        <row r="152">
          <cell r="A152">
            <v>450</v>
          </cell>
          <cell r="B152">
            <v>49043</v>
          </cell>
          <cell r="C152" t="str">
            <v>פני-גל נטע</v>
          </cell>
        </row>
        <row r="153">
          <cell r="A153">
            <v>450</v>
          </cell>
          <cell r="B153">
            <v>49044</v>
          </cell>
          <cell r="C153" t="str">
            <v>משביי אילנה</v>
          </cell>
        </row>
        <row r="154">
          <cell r="A154">
            <v>450</v>
          </cell>
          <cell r="B154">
            <v>49045</v>
          </cell>
          <cell r="C154" t="str">
            <v>סולומון-לרמן גלית</v>
          </cell>
        </row>
        <row r="155">
          <cell r="A155">
            <v>450</v>
          </cell>
          <cell r="B155">
            <v>49046</v>
          </cell>
          <cell r="C155" t="str">
            <v>עטיה גילי</v>
          </cell>
        </row>
        <row r="156">
          <cell r="A156">
            <v>450</v>
          </cell>
          <cell r="B156">
            <v>49047</v>
          </cell>
          <cell r="C156" t="str">
            <v>שוש בן יעקב</v>
          </cell>
        </row>
        <row r="157">
          <cell r="A157">
            <v>450</v>
          </cell>
          <cell r="B157">
            <v>49048</v>
          </cell>
          <cell r="C157" t="str">
            <v>יפתח סלומינסקי</v>
          </cell>
        </row>
        <row r="158">
          <cell r="A158">
            <v>450</v>
          </cell>
          <cell r="B158">
            <v>49049</v>
          </cell>
          <cell r="C158" t="str">
            <v>מיטל דגן</v>
          </cell>
        </row>
        <row r="159">
          <cell r="A159">
            <v>450</v>
          </cell>
          <cell r="B159">
            <v>49050</v>
          </cell>
          <cell r="C159" t="str">
            <v>היימן ליאת</v>
          </cell>
        </row>
        <row r="160">
          <cell r="A160">
            <v>450</v>
          </cell>
          <cell r="B160">
            <v>49051</v>
          </cell>
          <cell r="C160" t="str">
            <v>אלנקווה אלי</v>
          </cell>
        </row>
        <row r="161">
          <cell r="A161">
            <v>450</v>
          </cell>
          <cell r="B161">
            <v>49052</v>
          </cell>
          <cell r="C161" t="str">
            <v>קופלמן גיא</v>
          </cell>
        </row>
        <row r="162">
          <cell r="A162">
            <v>450</v>
          </cell>
          <cell r="B162">
            <v>49053</v>
          </cell>
          <cell r="C162" t="str">
            <v>קרני נגה</v>
          </cell>
        </row>
        <row r="163">
          <cell r="A163">
            <v>450</v>
          </cell>
          <cell r="B163">
            <v>49054</v>
          </cell>
          <cell r="C163" t="str">
            <v>חייט נעם</v>
          </cell>
        </row>
        <row r="164">
          <cell r="A164">
            <v>450</v>
          </cell>
          <cell r="B164">
            <v>49055</v>
          </cell>
          <cell r="C164" t="str">
            <v>עובדיה אהובה</v>
          </cell>
        </row>
        <row r="165">
          <cell r="A165">
            <v>450</v>
          </cell>
          <cell r="B165">
            <v>49056</v>
          </cell>
          <cell r="C165" t="str">
            <v>פורת אבי</v>
          </cell>
        </row>
        <row r="166">
          <cell r="A166">
            <v>450</v>
          </cell>
          <cell r="B166">
            <v>49057</v>
          </cell>
          <cell r="C166" t="str">
            <v>לוי גליה</v>
          </cell>
        </row>
        <row r="167">
          <cell r="A167">
            <v>450</v>
          </cell>
          <cell r="B167">
            <v>49058</v>
          </cell>
          <cell r="C167" t="str">
            <v>קליין יהודית</v>
          </cell>
        </row>
        <row r="168">
          <cell r="A168">
            <v>450</v>
          </cell>
          <cell r="B168">
            <v>49059</v>
          </cell>
          <cell r="C168" t="str">
            <v>קריב גיא</v>
          </cell>
        </row>
        <row r="169">
          <cell r="A169">
            <v>450</v>
          </cell>
          <cell r="B169">
            <v>49060</v>
          </cell>
          <cell r="C169" t="str">
            <v>משה מירב</v>
          </cell>
        </row>
        <row r="170">
          <cell r="A170">
            <v>450</v>
          </cell>
          <cell r="B170">
            <v>49061</v>
          </cell>
          <cell r="C170" t="str">
            <v>הרשקוביץ אפרים</v>
          </cell>
        </row>
        <row r="171">
          <cell r="A171">
            <v>450</v>
          </cell>
          <cell r="B171">
            <v>49062</v>
          </cell>
          <cell r="C171" t="str">
            <v>דויצ'וני ג'ינו</v>
          </cell>
        </row>
        <row r="172">
          <cell r="A172">
            <v>450</v>
          </cell>
          <cell r="B172">
            <v>49063</v>
          </cell>
          <cell r="C172" t="str">
            <v>גלוזמן בוריס</v>
          </cell>
        </row>
        <row r="173">
          <cell r="A173">
            <v>450</v>
          </cell>
          <cell r="B173">
            <v>49064</v>
          </cell>
          <cell r="C173" t="str">
            <v>מרס מיכאל</v>
          </cell>
        </row>
        <row r="174">
          <cell r="A174">
            <v>450</v>
          </cell>
          <cell r="B174">
            <v>49065</v>
          </cell>
          <cell r="C174" t="str">
            <v>זהבי רון</v>
          </cell>
        </row>
        <row r="175">
          <cell r="A175">
            <v>450</v>
          </cell>
          <cell r="B175">
            <v>49066</v>
          </cell>
          <cell r="C175" t="str">
            <v>דביר צבי</v>
          </cell>
        </row>
        <row r="176">
          <cell r="A176">
            <v>450</v>
          </cell>
          <cell r="B176">
            <v>49067</v>
          </cell>
          <cell r="C176" t="str">
            <v>גוראל משה</v>
          </cell>
        </row>
        <row r="177">
          <cell r="A177">
            <v>450</v>
          </cell>
          <cell r="B177">
            <v>49068</v>
          </cell>
          <cell r="C177" t="str">
            <v>וולובוי ודים</v>
          </cell>
        </row>
        <row r="178">
          <cell r="A178">
            <v>450</v>
          </cell>
          <cell r="B178">
            <v>49069</v>
          </cell>
          <cell r="C178" t="str">
            <v>רווה ערן</v>
          </cell>
        </row>
        <row r="179">
          <cell r="A179">
            <v>450</v>
          </cell>
          <cell r="B179">
            <v>49070</v>
          </cell>
          <cell r="C179" t="str">
            <v>וייס מיכאל</v>
          </cell>
        </row>
        <row r="180">
          <cell r="A180">
            <v>450</v>
          </cell>
          <cell r="B180">
            <v>49071</v>
          </cell>
          <cell r="C180" t="str">
            <v>עמית ירון</v>
          </cell>
        </row>
        <row r="181">
          <cell r="A181">
            <v>450</v>
          </cell>
          <cell r="B181">
            <v>49072</v>
          </cell>
          <cell r="C181" t="str">
            <v>איזנברג יבגני</v>
          </cell>
        </row>
        <row r="182">
          <cell r="A182">
            <v>450</v>
          </cell>
          <cell r="B182">
            <v>49073</v>
          </cell>
          <cell r="C182" t="str">
            <v>אילון לוי</v>
          </cell>
        </row>
        <row r="183">
          <cell r="A183">
            <v>450</v>
          </cell>
          <cell r="B183">
            <v>49990</v>
          </cell>
          <cell r="C183" t="str">
            <v>הלוואה מיכאל מרקובסקי</v>
          </cell>
        </row>
        <row r="184">
          <cell r="A184">
            <v>450</v>
          </cell>
          <cell r="B184">
            <v>49991</v>
          </cell>
          <cell r="C184" t="str">
            <v>מקדמות עובדים ע"ח נסיעות חול00</v>
          </cell>
        </row>
        <row r="185">
          <cell r="A185">
            <v>450</v>
          </cell>
          <cell r="B185">
            <v>49992</v>
          </cell>
          <cell r="C185" t="str">
            <v>הלוואה מרינה ניידיס</v>
          </cell>
        </row>
        <row r="186">
          <cell r="A186">
            <v>450</v>
          </cell>
          <cell r="B186">
            <v>49999</v>
          </cell>
          <cell r="C186" t="str">
            <v>מס"ב משכורות 12/01</v>
          </cell>
        </row>
        <row r="187">
          <cell r="A187">
            <v>450</v>
          </cell>
          <cell r="B187">
            <v>4500000</v>
          </cell>
          <cell r="C187" t="str">
            <v>שכר נטו</v>
          </cell>
        </row>
        <row r="188">
          <cell r="A188">
            <v>450</v>
          </cell>
          <cell r="B188">
            <v>4700000</v>
          </cell>
          <cell r="C188" t="str">
            <v>עובדים נייד פרטי</v>
          </cell>
        </row>
        <row r="189">
          <cell r="A189">
            <v>500</v>
          </cell>
          <cell r="B189">
            <v>50011</v>
          </cell>
          <cell r="C189" t="str">
            <v>או.פי.אס.אי שינוע בינלאומי בעמ</v>
          </cell>
        </row>
        <row r="190">
          <cell r="A190">
            <v>500</v>
          </cell>
          <cell r="B190">
            <v>50012</v>
          </cell>
          <cell r="C190" t="str">
            <v>אחעד בע"מ</v>
          </cell>
        </row>
        <row r="191">
          <cell r="A191">
            <v>500</v>
          </cell>
          <cell r="B191">
            <v>50013</v>
          </cell>
          <cell r="C191" t="str">
            <v>אשל דמרי NA</v>
          </cell>
        </row>
        <row r="192">
          <cell r="A192">
            <v>500</v>
          </cell>
          <cell r="B192">
            <v>50014</v>
          </cell>
          <cell r="C192" t="str">
            <v>דמרי הנדסה וקבלנות (1990) בע"מ</v>
          </cell>
        </row>
        <row r="193">
          <cell r="A193">
            <v>500</v>
          </cell>
          <cell r="B193">
            <v>50015</v>
          </cell>
          <cell r="C193" t="str">
            <v>ארנסט יאנג (ישראל) בע"מ</v>
          </cell>
        </row>
        <row r="194">
          <cell r="A194">
            <v>500</v>
          </cell>
          <cell r="B194">
            <v>50021</v>
          </cell>
          <cell r="C194" t="str">
            <v>אבי רוזנטל-יועץ מיחשוב וטכנולו</v>
          </cell>
        </row>
        <row r="195">
          <cell r="A195">
            <v>500</v>
          </cell>
          <cell r="B195">
            <v>50023</v>
          </cell>
          <cell r="C195" t="str">
            <v>ארמון אפקה השקעות 1992 בע"מ</v>
          </cell>
        </row>
        <row r="196">
          <cell r="A196">
            <v>500</v>
          </cell>
          <cell r="B196">
            <v>50024</v>
          </cell>
          <cell r="C196" t="str">
            <v>אנשים ומחשבים (הפקות) בע"מ</v>
          </cell>
        </row>
        <row r="197">
          <cell r="A197">
            <v>500</v>
          </cell>
          <cell r="B197">
            <v>50025</v>
          </cell>
          <cell r="C197" t="str">
            <v>אורי דבי-לא פעיל-הנה"ח</v>
          </cell>
        </row>
        <row r="198">
          <cell r="A198">
            <v>500</v>
          </cell>
          <cell r="B198">
            <v>50031</v>
          </cell>
          <cell r="C198" t="str">
            <v>איזי אנגלית עסקית 5% נ.ב.</v>
          </cell>
        </row>
        <row r="199">
          <cell r="A199">
            <v>500</v>
          </cell>
          <cell r="B199">
            <v>50032</v>
          </cell>
          <cell r="C199" t="str">
            <v>אל טי לוגיטל</v>
          </cell>
        </row>
        <row r="200">
          <cell r="A200">
            <v>500</v>
          </cell>
          <cell r="B200">
            <v>50033</v>
          </cell>
          <cell r="C200" t="str">
            <v>אלונקס מחשבים בע"מ</v>
          </cell>
        </row>
        <row r="201">
          <cell r="A201">
            <v>500</v>
          </cell>
          <cell r="B201">
            <v>50034</v>
          </cell>
          <cell r="C201" t="str">
            <v>אקסלנט שיווק בינלאומי</v>
          </cell>
        </row>
        <row r="202">
          <cell r="A202">
            <v>500</v>
          </cell>
          <cell r="B202">
            <v>50035</v>
          </cell>
          <cell r="C202" t="str">
            <v>אירוטק מחשבים בע"מ</v>
          </cell>
        </row>
        <row r="203">
          <cell r="A203">
            <v>500</v>
          </cell>
          <cell r="B203">
            <v>50036</v>
          </cell>
          <cell r="C203" t="str">
            <v>אהרון שרותי חשמל לרכב</v>
          </cell>
        </row>
        <row r="204">
          <cell r="A204">
            <v>500</v>
          </cell>
          <cell r="B204">
            <v>50037</v>
          </cell>
          <cell r="C204" t="str">
            <v>אס.פי.אל.תוכנה בע"מ</v>
          </cell>
        </row>
        <row r="205">
          <cell r="A205">
            <v>500</v>
          </cell>
          <cell r="B205">
            <v>50038</v>
          </cell>
          <cell r="C205" t="str">
            <v>אקס XLNC בע"מ</v>
          </cell>
        </row>
        <row r="206">
          <cell r="A206">
            <v>500</v>
          </cell>
          <cell r="B206">
            <v>50040</v>
          </cell>
          <cell r="C206" t="str">
            <v>אי.אי.סי.איי און ליין בע"מ</v>
          </cell>
        </row>
        <row r="207">
          <cell r="A207">
            <v>500</v>
          </cell>
          <cell r="B207">
            <v>50041</v>
          </cell>
          <cell r="C207" t="str">
            <v>א********אפיק מוצרי הדפסה בע"מ</v>
          </cell>
        </row>
        <row r="208">
          <cell r="A208">
            <v>500</v>
          </cell>
          <cell r="B208">
            <v>50042</v>
          </cell>
          <cell r="C208" t="str">
            <v>א.א. גלס בע"מ</v>
          </cell>
        </row>
        <row r="209">
          <cell r="A209">
            <v>500</v>
          </cell>
          <cell r="B209">
            <v>50043</v>
          </cell>
          <cell r="C209" t="str">
            <v>אלחנן כהן - ניהול פרוייקטים</v>
          </cell>
        </row>
        <row r="210">
          <cell r="A210">
            <v>500</v>
          </cell>
          <cell r="B210">
            <v>50044</v>
          </cell>
          <cell r="C210" t="str">
            <v>אפיק מוצרי הדפסה בע"מ</v>
          </cell>
        </row>
        <row r="211">
          <cell r="A211">
            <v>500</v>
          </cell>
          <cell r="B211">
            <v>50045</v>
          </cell>
          <cell r="C211" t="str">
            <v>אקספרס טורס סוכנות לתיירות ונס</v>
          </cell>
        </row>
        <row r="212">
          <cell r="A212">
            <v>500</v>
          </cell>
          <cell r="B212">
            <v>50046</v>
          </cell>
          <cell r="C212" t="str">
            <v>אופיס דיפו (ישראל) בע"מ</v>
          </cell>
        </row>
        <row r="213">
          <cell r="A213">
            <v>500</v>
          </cell>
          <cell r="B213">
            <v>50047</v>
          </cell>
          <cell r="C213" t="str">
            <v>אדוויס אלקטרוניקה בע"מ</v>
          </cell>
        </row>
        <row r="214">
          <cell r="A214">
            <v>500</v>
          </cell>
          <cell r="B214">
            <v>50048</v>
          </cell>
          <cell r="C214" t="str">
            <v>אס קיו לינק</v>
          </cell>
        </row>
        <row r="215">
          <cell r="A215">
            <v>500</v>
          </cell>
          <cell r="B215">
            <v>50049</v>
          </cell>
          <cell r="C215" t="str">
            <v>ארזים מערכות תקשורת בע"מ</v>
          </cell>
        </row>
        <row r="216">
          <cell r="A216">
            <v>500</v>
          </cell>
          <cell r="B216">
            <v>50050</v>
          </cell>
          <cell r="C216" t="str">
            <v>אופיס טו גו בע"מ</v>
          </cell>
        </row>
        <row r="217">
          <cell r="A217">
            <v>500</v>
          </cell>
          <cell r="B217">
            <v>50051</v>
          </cell>
          <cell r="C217" t="str">
            <v>אלעד ע. מוצרי אופנה בע"מ</v>
          </cell>
        </row>
        <row r="218">
          <cell r="A218">
            <v>500</v>
          </cell>
          <cell r="B218">
            <v>50451</v>
          </cell>
          <cell r="C218" t="str">
            <v>בית הפקס ת"א 1994 בע"מ</v>
          </cell>
        </row>
        <row r="219">
          <cell r="A219">
            <v>500</v>
          </cell>
          <cell r="B219">
            <v>50452</v>
          </cell>
          <cell r="C219" t="str">
            <v>בראש טוב משחקי הגיון</v>
          </cell>
        </row>
        <row r="220">
          <cell r="A220">
            <v>500</v>
          </cell>
          <cell r="B220">
            <v>50453</v>
          </cell>
          <cell r="C220" t="str">
            <v>בת קול תקשורת (1985) בע"מ</v>
          </cell>
        </row>
        <row r="221">
          <cell r="A221">
            <v>500</v>
          </cell>
          <cell r="B221">
            <v>50454</v>
          </cell>
          <cell r="C221" t="str">
            <v>בבילון.קום בע"מ</v>
          </cell>
        </row>
        <row r="222">
          <cell r="A222">
            <v>500</v>
          </cell>
          <cell r="B222">
            <v>50455</v>
          </cell>
          <cell r="C222" t="str">
            <v>בוצר ציון - יועץ מיחשוב</v>
          </cell>
        </row>
        <row r="223">
          <cell r="A223">
            <v>500</v>
          </cell>
          <cell r="B223">
            <v>50456</v>
          </cell>
          <cell r="C223" t="str">
            <v>בית הארכיב בע"מ</v>
          </cell>
        </row>
        <row r="224">
          <cell r="A224">
            <v>500</v>
          </cell>
          <cell r="B224">
            <v>50457</v>
          </cell>
          <cell r="C224" t="str">
            <v>בארי כץ (לתשלום 2316)</v>
          </cell>
        </row>
        <row r="225">
          <cell r="A225">
            <v>500</v>
          </cell>
          <cell r="B225">
            <v>50800</v>
          </cell>
          <cell r="C225" t="str">
            <v>ג'וב אינפו בע"מ</v>
          </cell>
        </row>
        <row r="226">
          <cell r="A226">
            <v>500</v>
          </cell>
          <cell r="B226">
            <v>50801</v>
          </cell>
          <cell r="C226" t="str">
            <v>גדי אופנהיימר,עורך דין</v>
          </cell>
        </row>
        <row r="227">
          <cell r="A227">
            <v>500</v>
          </cell>
          <cell r="B227">
            <v>50802</v>
          </cell>
          <cell r="C227" t="str">
            <v>גבי שואף בע"מ-אביב נצח</v>
          </cell>
        </row>
        <row r="228">
          <cell r="A228">
            <v>500</v>
          </cell>
          <cell r="B228">
            <v>50803</v>
          </cell>
          <cell r="C228" t="str">
            <v>גלי רון נופש בע"מ</v>
          </cell>
        </row>
        <row r="229">
          <cell r="A229">
            <v>500</v>
          </cell>
          <cell r="B229">
            <v>50806</v>
          </cell>
          <cell r="C229" t="str">
            <v>גולדפרב,לוי,ערן ושות'</v>
          </cell>
        </row>
        <row r="230">
          <cell r="A230">
            <v>500</v>
          </cell>
          <cell r="B230">
            <v>50807</v>
          </cell>
          <cell r="C230" t="str">
            <v>ג'ון ברייס הדרכה בע"מ</v>
          </cell>
        </row>
        <row r="231">
          <cell r="A231">
            <v>500</v>
          </cell>
          <cell r="B231">
            <v>50808</v>
          </cell>
          <cell r="C231" t="str">
            <v>גורמה ליין בע"מ</v>
          </cell>
        </row>
        <row r="232">
          <cell r="A232">
            <v>500</v>
          </cell>
          <cell r="B232">
            <v>50809</v>
          </cell>
          <cell r="C232" t="str">
            <v>גנור את גלנטי בע"מ</v>
          </cell>
        </row>
        <row r="233">
          <cell r="A233">
            <v>500</v>
          </cell>
          <cell r="B233">
            <v>50810</v>
          </cell>
          <cell r="C233" t="str">
            <v>גרשון אהרון הובלות וסבלות</v>
          </cell>
        </row>
        <row r="234">
          <cell r="A234">
            <v>500</v>
          </cell>
          <cell r="B234">
            <v>50811</v>
          </cell>
          <cell r="C234" t="str">
            <v>גמאטרוניק תעשיות אלקטרוניות בע</v>
          </cell>
        </row>
        <row r="235">
          <cell r="A235">
            <v>500</v>
          </cell>
          <cell r="B235">
            <v>51450</v>
          </cell>
          <cell r="C235" t="str">
            <v>דן רנט א-קאר בע"מ  AVIS</v>
          </cell>
        </row>
        <row r="236">
          <cell r="A236">
            <v>500</v>
          </cell>
          <cell r="B236">
            <v>51451</v>
          </cell>
          <cell r="C236" t="str">
            <v>דפוס דפס כל בע"מ</v>
          </cell>
        </row>
        <row r="237">
          <cell r="A237">
            <v>500</v>
          </cell>
          <cell r="B237">
            <v>51452</v>
          </cell>
          <cell r="C237" t="str">
            <v>דבורה ארועים</v>
          </cell>
        </row>
        <row r="238">
          <cell r="A238">
            <v>500</v>
          </cell>
          <cell r="B238">
            <v>51454</v>
          </cell>
          <cell r="C238" t="str">
            <v>דעבול יוסף</v>
          </cell>
        </row>
        <row r="239">
          <cell r="A239">
            <v>500</v>
          </cell>
          <cell r="B239">
            <v>51455</v>
          </cell>
          <cell r="C239" t="str">
            <v>דאן גיוס והשמה בע"מ</v>
          </cell>
        </row>
        <row r="240">
          <cell r="A240">
            <v>500</v>
          </cell>
          <cell r="B240">
            <v>51456</v>
          </cell>
          <cell r="C240" t="str">
            <v>די.אם.או תקשורת שרותים ובינ"ל</v>
          </cell>
        </row>
        <row r="241">
          <cell r="A241">
            <v>500</v>
          </cell>
          <cell r="B241">
            <v>51457</v>
          </cell>
          <cell r="C241" t="str">
            <v>דבי חשבונאות בע"מ</v>
          </cell>
        </row>
        <row r="242">
          <cell r="A242">
            <v>500</v>
          </cell>
          <cell r="B242">
            <v>51458</v>
          </cell>
          <cell r="C242" t="str">
            <v>דלויט טוש יעוץ כלכלי עסקי בע"מ</v>
          </cell>
        </row>
        <row r="243">
          <cell r="A243">
            <v>500</v>
          </cell>
          <cell r="B243">
            <v>51800</v>
          </cell>
          <cell r="C243" t="str">
            <v>היפר גבי בע"מ</v>
          </cell>
        </row>
        <row r="244">
          <cell r="A244">
            <v>500</v>
          </cell>
          <cell r="B244">
            <v>51802</v>
          </cell>
          <cell r="C244" t="str">
            <v>הראל מחשבים ותקשורת</v>
          </cell>
        </row>
        <row r="245">
          <cell r="A245">
            <v>500</v>
          </cell>
          <cell r="B245">
            <v>51803</v>
          </cell>
          <cell r="C245" t="str">
            <v>הר-גל מחשבים (שיווק)</v>
          </cell>
        </row>
        <row r="246">
          <cell r="A246">
            <v>500</v>
          </cell>
          <cell r="B246">
            <v>51805</v>
          </cell>
          <cell r="C246" t="str">
            <v>היפר רוזנפלד בע"מ</v>
          </cell>
        </row>
        <row r="247">
          <cell r="A247">
            <v>500</v>
          </cell>
          <cell r="B247">
            <v>51807</v>
          </cell>
          <cell r="C247" t="str">
            <v>המריץ שליחויות בע"מ</v>
          </cell>
        </row>
        <row r="248">
          <cell r="A248">
            <v>500</v>
          </cell>
          <cell r="B248">
            <v>51808</v>
          </cell>
          <cell r="C248" t="str">
            <v>המפלט-איקרי יאיר</v>
          </cell>
        </row>
        <row r="249">
          <cell r="A249">
            <v>500</v>
          </cell>
          <cell r="B249">
            <v>51809</v>
          </cell>
          <cell r="C249" t="str">
            <v>הפתיליה</v>
          </cell>
        </row>
        <row r="250">
          <cell r="A250">
            <v>500</v>
          </cell>
          <cell r="B250">
            <v>52450</v>
          </cell>
          <cell r="C250" t="str">
            <v>וו.אס.אי לימודים בע"מ</v>
          </cell>
        </row>
        <row r="251">
          <cell r="A251">
            <v>500</v>
          </cell>
          <cell r="B251">
            <v>52451</v>
          </cell>
          <cell r="C251" t="str">
            <v>וקסמן ריהוט משרדי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(2)"/>
      <sheetName val="Lead"/>
      <sheetName val="Links"/>
      <sheetName val="Tickmarks"/>
    </sheetNames>
    <sheetDataSet>
      <sheetData sheetId="0" refreshError="1"/>
      <sheetData sheetId="1" refreshError="1"/>
      <sheetData sheetId="2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7">
          <cell r="F7">
            <v>245438</v>
          </cell>
          <cell r="G7">
            <v>0</v>
          </cell>
          <cell r="H7">
            <v>245438</v>
          </cell>
          <cell r="I7">
            <v>0</v>
          </cell>
          <cell r="J7">
            <v>245438</v>
          </cell>
          <cell r="K7">
            <v>0</v>
          </cell>
        </row>
        <row r="8">
          <cell r="F8">
            <v>1608</v>
          </cell>
          <cell r="G8">
            <v>0</v>
          </cell>
          <cell r="H8">
            <v>1608</v>
          </cell>
          <cell r="I8">
            <v>0</v>
          </cell>
          <cell r="J8">
            <v>1608</v>
          </cell>
          <cell r="K8">
            <v>0</v>
          </cell>
        </row>
        <row r="9">
          <cell r="F9">
            <v>-8861</v>
          </cell>
          <cell r="G9">
            <v>0</v>
          </cell>
          <cell r="H9">
            <v>-8861</v>
          </cell>
          <cell r="I9">
            <v>0</v>
          </cell>
          <cell r="J9">
            <v>-8861</v>
          </cell>
          <cell r="K9">
            <v>0</v>
          </cell>
        </row>
        <row r="10">
          <cell r="F10">
            <v>1210</v>
          </cell>
          <cell r="G10">
            <v>0</v>
          </cell>
          <cell r="H10">
            <v>1210</v>
          </cell>
          <cell r="I10">
            <v>0</v>
          </cell>
          <cell r="J10">
            <v>1210</v>
          </cell>
          <cell r="K10">
            <v>0</v>
          </cell>
        </row>
        <row r="11">
          <cell r="F11">
            <v>14474</v>
          </cell>
          <cell r="G11">
            <v>0</v>
          </cell>
          <cell r="H11">
            <v>14474</v>
          </cell>
          <cell r="I11">
            <v>0</v>
          </cell>
          <cell r="J11">
            <v>14474</v>
          </cell>
          <cell r="K11">
            <v>0</v>
          </cell>
        </row>
        <row r="12">
          <cell r="F12">
            <v>28055</v>
          </cell>
          <cell r="G12">
            <v>0</v>
          </cell>
          <cell r="H12">
            <v>28055</v>
          </cell>
          <cell r="I12">
            <v>0</v>
          </cell>
          <cell r="J12">
            <v>28055</v>
          </cell>
          <cell r="K12">
            <v>0</v>
          </cell>
        </row>
        <row r="13">
          <cell r="F13">
            <v>-9232</v>
          </cell>
          <cell r="G13">
            <v>0</v>
          </cell>
          <cell r="H13">
            <v>-9232</v>
          </cell>
          <cell r="I13">
            <v>0</v>
          </cell>
          <cell r="J13">
            <v>-9232</v>
          </cell>
          <cell r="K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F15">
            <v>804</v>
          </cell>
          <cell r="G15">
            <v>0</v>
          </cell>
          <cell r="H15">
            <v>804</v>
          </cell>
          <cell r="I15">
            <v>0</v>
          </cell>
          <cell r="J15">
            <v>804</v>
          </cell>
          <cell r="K15">
            <v>0</v>
          </cell>
        </row>
        <row r="16">
          <cell r="F16">
            <v>396</v>
          </cell>
          <cell r="G16">
            <v>0</v>
          </cell>
          <cell r="H16">
            <v>396</v>
          </cell>
          <cell r="I16">
            <v>0</v>
          </cell>
          <cell r="J16">
            <v>396</v>
          </cell>
          <cell r="K16">
            <v>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F19">
            <v>-804</v>
          </cell>
          <cell r="G19">
            <v>0</v>
          </cell>
          <cell r="H19">
            <v>-804</v>
          </cell>
          <cell r="I19">
            <v>0</v>
          </cell>
          <cell r="J19">
            <v>-804</v>
          </cell>
          <cell r="K19">
            <v>0</v>
          </cell>
        </row>
        <row r="20">
          <cell r="F20">
            <v>-396</v>
          </cell>
          <cell r="G20">
            <v>0</v>
          </cell>
          <cell r="H20">
            <v>-396</v>
          </cell>
          <cell r="I20">
            <v>0</v>
          </cell>
          <cell r="J20">
            <v>-396</v>
          </cell>
          <cell r="K20">
            <v>0</v>
          </cell>
        </row>
        <row r="21"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F23">
            <v>272692</v>
          </cell>
          <cell r="G23">
            <v>0</v>
          </cell>
          <cell r="H23">
            <v>272692</v>
          </cell>
          <cell r="I23">
            <v>0</v>
          </cell>
          <cell r="J23">
            <v>272692</v>
          </cell>
          <cell r="K23">
            <v>0</v>
          </cell>
        </row>
        <row r="25">
          <cell r="F25">
            <v>42833</v>
          </cell>
          <cell r="G25">
            <v>0</v>
          </cell>
          <cell r="H25">
            <v>42833</v>
          </cell>
          <cell r="I25">
            <v>0</v>
          </cell>
          <cell r="J25">
            <v>42833</v>
          </cell>
          <cell r="K25">
            <v>0</v>
          </cell>
        </row>
        <row r="26">
          <cell r="F26">
            <v>42833</v>
          </cell>
          <cell r="G26">
            <v>0</v>
          </cell>
          <cell r="H26">
            <v>42833</v>
          </cell>
          <cell r="I26">
            <v>0</v>
          </cell>
          <cell r="J26">
            <v>42833</v>
          </cell>
          <cell r="K26">
            <v>0</v>
          </cell>
        </row>
        <row r="28">
          <cell r="F28">
            <v>14502</v>
          </cell>
          <cell r="G28">
            <v>0</v>
          </cell>
          <cell r="H28">
            <v>14502</v>
          </cell>
          <cell r="I28">
            <v>0</v>
          </cell>
          <cell r="J28">
            <v>14502</v>
          </cell>
          <cell r="K28">
            <v>0</v>
          </cell>
        </row>
        <row r="29">
          <cell r="F29">
            <v>219</v>
          </cell>
          <cell r="G29">
            <v>0</v>
          </cell>
          <cell r="H29">
            <v>219</v>
          </cell>
          <cell r="I29">
            <v>0</v>
          </cell>
          <cell r="J29">
            <v>219</v>
          </cell>
          <cell r="K29">
            <v>0</v>
          </cell>
        </row>
        <row r="30">
          <cell r="F30">
            <v>2689</v>
          </cell>
          <cell r="G30">
            <v>0</v>
          </cell>
          <cell r="H30">
            <v>2689</v>
          </cell>
          <cell r="I30">
            <v>0</v>
          </cell>
          <cell r="J30">
            <v>2689</v>
          </cell>
          <cell r="K30">
            <v>0</v>
          </cell>
        </row>
        <row r="31">
          <cell r="F31">
            <v>9466</v>
          </cell>
          <cell r="G31">
            <v>0</v>
          </cell>
          <cell r="H31">
            <v>9466</v>
          </cell>
          <cell r="I31">
            <v>0</v>
          </cell>
          <cell r="J31">
            <v>9466</v>
          </cell>
          <cell r="K31">
            <v>0</v>
          </cell>
        </row>
        <row r="32">
          <cell r="F32">
            <v>815</v>
          </cell>
          <cell r="G32">
            <v>0</v>
          </cell>
          <cell r="H32">
            <v>815</v>
          </cell>
          <cell r="I32">
            <v>0</v>
          </cell>
          <cell r="J32">
            <v>815</v>
          </cell>
          <cell r="K32">
            <v>0</v>
          </cell>
        </row>
        <row r="33">
          <cell r="F33">
            <v>27691</v>
          </cell>
          <cell r="G33">
            <v>0</v>
          </cell>
          <cell r="H33">
            <v>27691</v>
          </cell>
          <cell r="I33">
            <v>0</v>
          </cell>
          <cell r="J33">
            <v>27691</v>
          </cell>
          <cell r="K33">
            <v>0</v>
          </cell>
        </row>
        <row r="35">
          <cell r="F35">
            <v>128071</v>
          </cell>
          <cell r="G35">
            <v>0</v>
          </cell>
          <cell r="H35">
            <v>128071</v>
          </cell>
          <cell r="I35">
            <v>0</v>
          </cell>
          <cell r="J35">
            <v>128071</v>
          </cell>
          <cell r="K35">
            <v>0</v>
          </cell>
        </row>
        <row r="36">
          <cell r="F36">
            <v>498442</v>
          </cell>
          <cell r="G36">
            <v>0</v>
          </cell>
          <cell r="H36">
            <v>498442</v>
          </cell>
          <cell r="I36">
            <v>0</v>
          </cell>
          <cell r="J36">
            <v>498442</v>
          </cell>
          <cell r="K36">
            <v>0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F39">
            <v>164176</v>
          </cell>
          <cell r="G39">
            <v>0</v>
          </cell>
          <cell r="H39">
            <v>164176</v>
          </cell>
          <cell r="I39">
            <v>0</v>
          </cell>
          <cell r="J39">
            <v>164176</v>
          </cell>
          <cell r="K39">
            <v>0</v>
          </cell>
        </row>
        <row r="40">
          <cell r="F40">
            <v>12674</v>
          </cell>
          <cell r="G40">
            <v>0</v>
          </cell>
          <cell r="H40">
            <v>12674</v>
          </cell>
          <cell r="I40">
            <v>0</v>
          </cell>
          <cell r="J40">
            <v>12674</v>
          </cell>
          <cell r="K40">
            <v>0</v>
          </cell>
        </row>
        <row r="41">
          <cell r="F41">
            <v>803363</v>
          </cell>
          <cell r="G41">
            <v>0</v>
          </cell>
          <cell r="H41">
            <v>803363</v>
          </cell>
          <cell r="I41">
            <v>0</v>
          </cell>
          <cell r="J41">
            <v>803363</v>
          </cell>
          <cell r="K41">
            <v>0</v>
          </cell>
        </row>
        <row r="43">
          <cell r="F43">
            <v>5319830</v>
          </cell>
          <cell r="G43">
            <v>0</v>
          </cell>
          <cell r="H43">
            <v>5319830</v>
          </cell>
          <cell r="I43">
            <v>29760</v>
          </cell>
          <cell r="J43">
            <v>5349590</v>
          </cell>
          <cell r="K43">
            <v>0</v>
          </cell>
        </row>
        <row r="44">
          <cell r="F44">
            <v>222081</v>
          </cell>
          <cell r="G44">
            <v>0</v>
          </cell>
          <cell r="H44">
            <v>222081</v>
          </cell>
          <cell r="I44">
            <v>0</v>
          </cell>
          <cell r="J44">
            <v>222081</v>
          </cell>
          <cell r="K44">
            <v>0</v>
          </cell>
        </row>
        <row r="45">
          <cell r="F45">
            <v>445885</v>
          </cell>
          <cell r="G45">
            <v>0</v>
          </cell>
          <cell r="H45">
            <v>445885</v>
          </cell>
          <cell r="I45">
            <v>0</v>
          </cell>
          <cell r="J45">
            <v>445885</v>
          </cell>
          <cell r="K45">
            <v>0</v>
          </cell>
        </row>
        <row r="46">
          <cell r="F46">
            <v>-63136</v>
          </cell>
          <cell r="G46">
            <v>0</v>
          </cell>
          <cell r="H46">
            <v>-63136</v>
          </cell>
          <cell r="I46">
            <v>0</v>
          </cell>
          <cell r="J46">
            <v>-63136</v>
          </cell>
          <cell r="K46">
            <v>0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315974</v>
          </cell>
          <cell r="G48">
            <v>0</v>
          </cell>
          <cell r="H48">
            <v>315974</v>
          </cell>
          <cell r="I48">
            <v>0</v>
          </cell>
          <cell r="J48">
            <v>315974</v>
          </cell>
          <cell r="K48">
            <v>0</v>
          </cell>
        </row>
        <row r="49">
          <cell r="F49">
            <v>14027</v>
          </cell>
          <cell r="G49">
            <v>0</v>
          </cell>
          <cell r="H49">
            <v>14027</v>
          </cell>
          <cell r="I49">
            <v>0</v>
          </cell>
          <cell r="J49">
            <v>14027</v>
          </cell>
          <cell r="K49">
            <v>0</v>
          </cell>
        </row>
        <row r="50">
          <cell r="F50">
            <v>24972</v>
          </cell>
          <cell r="G50">
            <v>0</v>
          </cell>
          <cell r="H50">
            <v>24972</v>
          </cell>
          <cell r="I50">
            <v>0</v>
          </cell>
          <cell r="J50">
            <v>24972</v>
          </cell>
          <cell r="K50">
            <v>0</v>
          </cell>
        </row>
        <row r="51">
          <cell r="F51">
            <v>40911</v>
          </cell>
          <cell r="G51">
            <v>0</v>
          </cell>
          <cell r="H51">
            <v>40911</v>
          </cell>
          <cell r="I51">
            <v>0</v>
          </cell>
          <cell r="J51">
            <v>40911</v>
          </cell>
          <cell r="K51">
            <v>0</v>
          </cell>
        </row>
        <row r="52">
          <cell r="F52">
            <v>48</v>
          </cell>
          <cell r="G52">
            <v>0</v>
          </cell>
          <cell r="H52">
            <v>48</v>
          </cell>
          <cell r="I52">
            <v>0</v>
          </cell>
          <cell r="J52">
            <v>48</v>
          </cell>
          <cell r="K52">
            <v>0</v>
          </cell>
        </row>
        <row r="53">
          <cell r="F53">
            <v>1586</v>
          </cell>
          <cell r="G53">
            <v>0</v>
          </cell>
          <cell r="H53">
            <v>1586</v>
          </cell>
          <cell r="I53">
            <v>0</v>
          </cell>
          <cell r="J53">
            <v>1586</v>
          </cell>
          <cell r="K53">
            <v>0</v>
          </cell>
        </row>
        <row r="54">
          <cell r="F54">
            <v>670663</v>
          </cell>
          <cell r="G54">
            <v>0</v>
          </cell>
          <cell r="H54">
            <v>670663</v>
          </cell>
          <cell r="I54">
            <v>0</v>
          </cell>
          <cell r="J54">
            <v>670663</v>
          </cell>
          <cell r="K54">
            <v>0</v>
          </cell>
        </row>
        <row r="55">
          <cell r="F55">
            <v>28938</v>
          </cell>
          <cell r="G55">
            <v>0</v>
          </cell>
          <cell r="H55">
            <v>28938</v>
          </cell>
          <cell r="I55">
            <v>0</v>
          </cell>
          <cell r="J55">
            <v>28938</v>
          </cell>
          <cell r="K55">
            <v>0</v>
          </cell>
        </row>
        <row r="56">
          <cell r="F56">
            <v>54773</v>
          </cell>
          <cell r="G56">
            <v>0</v>
          </cell>
          <cell r="H56">
            <v>54773</v>
          </cell>
          <cell r="I56">
            <v>0</v>
          </cell>
          <cell r="J56">
            <v>54773</v>
          </cell>
          <cell r="K56">
            <v>0</v>
          </cell>
        </row>
        <row r="57">
          <cell r="F57">
            <v>275160</v>
          </cell>
          <cell r="G57">
            <v>0</v>
          </cell>
          <cell r="H57">
            <v>275160</v>
          </cell>
          <cell r="I57">
            <v>0</v>
          </cell>
          <cell r="J57">
            <v>275160</v>
          </cell>
          <cell r="K57">
            <v>0</v>
          </cell>
        </row>
        <row r="58">
          <cell r="F58">
            <v>14094</v>
          </cell>
          <cell r="G58">
            <v>0</v>
          </cell>
          <cell r="H58">
            <v>14094</v>
          </cell>
          <cell r="I58">
            <v>0</v>
          </cell>
          <cell r="J58">
            <v>14094</v>
          </cell>
          <cell r="K58">
            <v>0</v>
          </cell>
        </row>
        <row r="59">
          <cell r="F59">
            <v>10395</v>
          </cell>
          <cell r="G59">
            <v>0</v>
          </cell>
          <cell r="H59">
            <v>10395</v>
          </cell>
          <cell r="I59">
            <v>0</v>
          </cell>
          <cell r="J59">
            <v>10395</v>
          </cell>
          <cell r="K59">
            <v>0</v>
          </cell>
        </row>
        <row r="60">
          <cell r="F60">
            <v>99480</v>
          </cell>
          <cell r="G60">
            <v>0</v>
          </cell>
          <cell r="H60">
            <v>99480</v>
          </cell>
          <cell r="I60">
            <v>0</v>
          </cell>
          <cell r="J60">
            <v>99480</v>
          </cell>
          <cell r="K60">
            <v>0</v>
          </cell>
        </row>
        <row r="61">
          <cell r="F61">
            <v>-59464</v>
          </cell>
          <cell r="G61">
            <v>0</v>
          </cell>
          <cell r="H61">
            <v>-59464</v>
          </cell>
          <cell r="I61">
            <v>0</v>
          </cell>
          <cell r="J61">
            <v>-59464</v>
          </cell>
          <cell r="K61">
            <v>0</v>
          </cell>
        </row>
        <row r="62">
          <cell r="F62">
            <v>45946</v>
          </cell>
          <cell r="G62">
            <v>0</v>
          </cell>
          <cell r="H62">
            <v>45946</v>
          </cell>
          <cell r="I62">
            <v>0</v>
          </cell>
          <cell r="J62">
            <v>45946</v>
          </cell>
          <cell r="K62">
            <v>0</v>
          </cell>
        </row>
        <row r="63">
          <cell r="F63">
            <v>2606</v>
          </cell>
          <cell r="G63">
            <v>0</v>
          </cell>
          <cell r="H63">
            <v>2606</v>
          </cell>
          <cell r="I63">
            <v>0</v>
          </cell>
          <cell r="J63">
            <v>2606</v>
          </cell>
          <cell r="K63">
            <v>0</v>
          </cell>
        </row>
        <row r="64">
          <cell r="F64">
            <v>3145</v>
          </cell>
          <cell r="G64">
            <v>0</v>
          </cell>
          <cell r="H64">
            <v>3145</v>
          </cell>
          <cell r="I64">
            <v>0</v>
          </cell>
          <cell r="J64">
            <v>3145</v>
          </cell>
          <cell r="K64">
            <v>0</v>
          </cell>
        </row>
        <row r="65">
          <cell r="F65">
            <v>102432</v>
          </cell>
          <cell r="G65">
            <v>0</v>
          </cell>
          <cell r="H65">
            <v>102432</v>
          </cell>
          <cell r="I65">
            <v>0</v>
          </cell>
          <cell r="J65">
            <v>102432</v>
          </cell>
          <cell r="K65">
            <v>0</v>
          </cell>
        </row>
        <row r="66">
          <cell r="F66">
            <v>11760</v>
          </cell>
          <cell r="G66">
            <v>0</v>
          </cell>
          <cell r="H66">
            <v>11760</v>
          </cell>
          <cell r="I66">
            <v>0</v>
          </cell>
          <cell r="J66">
            <v>11760</v>
          </cell>
          <cell r="K66">
            <v>0</v>
          </cell>
        </row>
        <row r="67">
          <cell r="F67">
            <v>5920</v>
          </cell>
          <cell r="G67">
            <v>0</v>
          </cell>
          <cell r="H67">
            <v>5920</v>
          </cell>
          <cell r="I67">
            <v>0</v>
          </cell>
          <cell r="J67">
            <v>5920</v>
          </cell>
          <cell r="K67">
            <v>0</v>
          </cell>
        </row>
        <row r="68">
          <cell r="F68">
            <v>2376</v>
          </cell>
          <cell r="G68">
            <v>0</v>
          </cell>
          <cell r="H68">
            <v>2376</v>
          </cell>
          <cell r="I68">
            <v>0</v>
          </cell>
          <cell r="J68">
            <v>2376</v>
          </cell>
          <cell r="K68">
            <v>0</v>
          </cell>
        </row>
        <row r="69">
          <cell r="F69">
            <v>99</v>
          </cell>
          <cell r="G69">
            <v>0</v>
          </cell>
          <cell r="H69">
            <v>99</v>
          </cell>
          <cell r="I69">
            <v>0</v>
          </cell>
          <cell r="J69">
            <v>99</v>
          </cell>
          <cell r="K69">
            <v>0</v>
          </cell>
        </row>
        <row r="70">
          <cell r="F70">
            <v>297</v>
          </cell>
          <cell r="G70">
            <v>0</v>
          </cell>
          <cell r="H70">
            <v>297</v>
          </cell>
          <cell r="I70">
            <v>0</v>
          </cell>
          <cell r="J70">
            <v>297</v>
          </cell>
          <cell r="K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F72">
            <v>14</v>
          </cell>
          <cell r="G72">
            <v>0</v>
          </cell>
          <cell r="H72">
            <v>14</v>
          </cell>
          <cell r="I72">
            <v>0</v>
          </cell>
          <cell r="J72">
            <v>14</v>
          </cell>
          <cell r="K72">
            <v>0</v>
          </cell>
        </row>
        <row r="73">
          <cell r="F73">
            <v>363</v>
          </cell>
          <cell r="G73">
            <v>0</v>
          </cell>
          <cell r="H73">
            <v>363</v>
          </cell>
          <cell r="I73">
            <v>0</v>
          </cell>
          <cell r="J73">
            <v>363</v>
          </cell>
          <cell r="K73">
            <v>0</v>
          </cell>
        </row>
        <row r="74">
          <cell r="F74">
            <v>7033</v>
          </cell>
          <cell r="G74">
            <v>0</v>
          </cell>
          <cell r="H74">
            <v>7033</v>
          </cell>
          <cell r="I74">
            <v>0</v>
          </cell>
          <cell r="J74">
            <v>7033</v>
          </cell>
          <cell r="K74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F76">
            <v>3844</v>
          </cell>
          <cell r="G76">
            <v>0</v>
          </cell>
          <cell r="H76">
            <v>3844</v>
          </cell>
          <cell r="I76">
            <v>0</v>
          </cell>
          <cell r="J76">
            <v>3844</v>
          </cell>
          <cell r="K76">
            <v>0</v>
          </cell>
        </row>
        <row r="77">
          <cell r="F77">
            <v>170</v>
          </cell>
          <cell r="G77">
            <v>0</v>
          </cell>
          <cell r="H77">
            <v>170</v>
          </cell>
          <cell r="I77">
            <v>0</v>
          </cell>
          <cell r="J77">
            <v>170</v>
          </cell>
          <cell r="K77">
            <v>0</v>
          </cell>
        </row>
        <row r="78">
          <cell r="F78">
            <v>-45946</v>
          </cell>
          <cell r="G78">
            <v>0</v>
          </cell>
          <cell r="H78">
            <v>-45946</v>
          </cell>
          <cell r="I78">
            <v>0</v>
          </cell>
          <cell r="J78">
            <v>-45946</v>
          </cell>
          <cell r="K78">
            <v>0</v>
          </cell>
        </row>
        <row r="79">
          <cell r="F79">
            <v>-2606</v>
          </cell>
          <cell r="G79">
            <v>0</v>
          </cell>
          <cell r="H79">
            <v>-2606</v>
          </cell>
          <cell r="I79">
            <v>0</v>
          </cell>
          <cell r="J79">
            <v>-2606</v>
          </cell>
          <cell r="K79">
            <v>0</v>
          </cell>
        </row>
        <row r="80">
          <cell r="F80">
            <v>-3145</v>
          </cell>
          <cell r="G80">
            <v>0</v>
          </cell>
          <cell r="H80">
            <v>-3145</v>
          </cell>
          <cell r="I80">
            <v>0</v>
          </cell>
          <cell r="J80">
            <v>-3145</v>
          </cell>
          <cell r="K80">
            <v>0</v>
          </cell>
        </row>
        <row r="81">
          <cell r="F81">
            <v>-102432</v>
          </cell>
          <cell r="G81">
            <v>0</v>
          </cell>
          <cell r="H81">
            <v>-102432</v>
          </cell>
          <cell r="I81">
            <v>0</v>
          </cell>
          <cell r="J81">
            <v>-102432</v>
          </cell>
          <cell r="K81">
            <v>0</v>
          </cell>
        </row>
        <row r="82">
          <cell r="F82">
            <v>-11760</v>
          </cell>
          <cell r="G82">
            <v>0</v>
          </cell>
          <cell r="H82">
            <v>-11760</v>
          </cell>
          <cell r="I82">
            <v>0</v>
          </cell>
          <cell r="J82">
            <v>-11760</v>
          </cell>
          <cell r="K82">
            <v>0</v>
          </cell>
        </row>
        <row r="83">
          <cell r="F83">
            <v>-5920</v>
          </cell>
          <cell r="G83">
            <v>0</v>
          </cell>
          <cell r="H83">
            <v>-5920</v>
          </cell>
          <cell r="I83">
            <v>0</v>
          </cell>
          <cell r="J83">
            <v>-5920</v>
          </cell>
          <cell r="K83">
            <v>0</v>
          </cell>
        </row>
        <row r="84">
          <cell r="F84">
            <v>-2376</v>
          </cell>
          <cell r="G84">
            <v>0</v>
          </cell>
          <cell r="H84">
            <v>-2376</v>
          </cell>
          <cell r="I84">
            <v>0</v>
          </cell>
          <cell r="J84">
            <v>-2376</v>
          </cell>
          <cell r="K84">
            <v>0</v>
          </cell>
        </row>
        <row r="85">
          <cell r="F85">
            <v>-99</v>
          </cell>
          <cell r="G85">
            <v>0</v>
          </cell>
          <cell r="H85">
            <v>-99</v>
          </cell>
          <cell r="I85">
            <v>0</v>
          </cell>
          <cell r="J85">
            <v>-99</v>
          </cell>
          <cell r="K85">
            <v>0</v>
          </cell>
        </row>
        <row r="86">
          <cell r="F86">
            <v>-297</v>
          </cell>
          <cell r="G86">
            <v>0</v>
          </cell>
          <cell r="H86">
            <v>-297</v>
          </cell>
          <cell r="I86">
            <v>0</v>
          </cell>
          <cell r="J86">
            <v>-297</v>
          </cell>
          <cell r="K86">
            <v>0</v>
          </cell>
        </row>
        <row r="87"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88">
          <cell r="F88">
            <v>-14</v>
          </cell>
          <cell r="G88">
            <v>0</v>
          </cell>
          <cell r="H88">
            <v>-14</v>
          </cell>
          <cell r="I88">
            <v>0</v>
          </cell>
          <cell r="J88">
            <v>-14</v>
          </cell>
          <cell r="K88">
            <v>0</v>
          </cell>
        </row>
        <row r="89">
          <cell r="F89">
            <v>-363</v>
          </cell>
          <cell r="G89">
            <v>0</v>
          </cell>
          <cell r="H89">
            <v>-363</v>
          </cell>
          <cell r="I89">
            <v>0</v>
          </cell>
          <cell r="J89">
            <v>-363</v>
          </cell>
          <cell r="K89">
            <v>0</v>
          </cell>
        </row>
        <row r="90">
          <cell r="F90">
            <v>-7033</v>
          </cell>
          <cell r="G90">
            <v>0</v>
          </cell>
          <cell r="H90">
            <v>-7033</v>
          </cell>
          <cell r="I90">
            <v>0</v>
          </cell>
          <cell r="J90">
            <v>-7033</v>
          </cell>
          <cell r="K90">
            <v>0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F92">
            <v>-3844</v>
          </cell>
          <cell r="G92">
            <v>0</v>
          </cell>
          <cell r="H92">
            <v>-3844</v>
          </cell>
          <cell r="I92">
            <v>0</v>
          </cell>
          <cell r="J92">
            <v>-3844</v>
          </cell>
          <cell r="K92">
            <v>0</v>
          </cell>
        </row>
        <row r="93">
          <cell r="F93">
            <v>-170</v>
          </cell>
          <cell r="G93">
            <v>0</v>
          </cell>
          <cell r="H93">
            <v>-170</v>
          </cell>
          <cell r="I93">
            <v>0</v>
          </cell>
          <cell r="J93">
            <v>-170</v>
          </cell>
          <cell r="K93">
            <v>0</v>
          </cell>
        </row>
        <row r="94">
          <cell r="F94">
            <v>120387</v>
          </cell>
          <cell r="G94">
            <v>0</v>
          </cell>
          <cell r="H94">
            <v>120387</v>
          </cell>
          <cell r="I94">
            <v>0</v>
          </cell>
          <cell r="J94">
            <v>120387</v>
          </cell>
          <cell r="K94">
            <v>0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F97">
            <v>-69034</v>
          </cell>
          <cell r="G97">
            <v>0</v>
          </cell>
          <cell r="H97">
            <v>-69034</v>
          </cell>
          <cell r="I97">
            <v>0</v>
          </cell>
          <cell r="J97">
            <v>-69034</v>
          </cell>
          <cell r="K97">
            <v>0</v>
          </cell>
        </row>
        <row r="98">
          <cell r="F98">
            <v>-15001</v>
          </cell>
          <cell r="G98">
            <v>0</v>
          </cell>
          <cell r="H98">
            <v>-15001</v>
          </cell>
          <cell r="I98">
            <v>0</v>
          </cell>
          <cell r="J98">
            <v>-15001</v>
          </cell>
          <cell r="K98">
            <v>0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F100">
            <v>3697</v>
          </cell>
          <cell r="G100">
            <v>0</v>
          </cell>
          <cell r="H100">
            <v>3697</v>
          </cell>
          <cell r="I100">
            <v>0</v>
          </cell>
          <cell r="J100">
            <v>3697</v>
          </cell>
          <cell r="K100">
            <v>0</v>
          </cell>
        </row>
        <row r="101">
          <cell r="F101">
            <v>-3591</v>
          </cell>
          <cell r="G101">
            <v>0</v>
          </cell>
          <cell r="H101">
            <v>-3591</v>
          </cell>
          <cell r="I101">
            <v>0</v>
          </cell>
          <cell r="J101">
            <v>-3591</v>
          </cell>
          <cell r="K101">
            <v>0</v>
          </cell>
        </row>
        <row r="102">
          <cell r="F102">
            <v>10604</v>
          </cell>
          <cell r="G102">
            <v>0</v>
          </cell>
          <cell r="H102">
            <v>10604</v>
          </cell>
          <cell r="I102">
            <v>0</v>
          </cell>
          <cell r="J102">
            <v>10604</v>
          </cell>
          <cell r="K102">
            <v>0</v>
          </cell>
        </row>
        <row r="103">
          <cell r="F103">
            <v>40804</v>
          </cell>
          <cell r="G103">
            <v>0</v>
          </cell>
          <cell r="H103">
            <v>40804</v>
          </cell>
          <cell r="I103">
            <v>0</v>
          </cell>
          <cell r="J103">
            <v>40804</v>
          </cell>
          <cell r="K103">
            <v>0</v>
          </cell>
        </row>
        <row r="104">
          <cell r="F104">
            <v>35183</v>
          </cell>
          <cell r="G104">
            <v>0</v>
          </cell>
          <cell r="H104">
            <v>35183</v>
          </cell>
          <cell r="I104">
            <v>0</v>
          </cell>
          <cell r="J104">
            <v>35183</v>
          </cell>
          <cell r="K104">
            <v>0</v>
          </cell>
        </row>
        <row r="105">
          <cell r="F105">
            <v>7539266</v>
          </cell>
          <cell r="G105">
            <v>0</v>
          </cell>
          <cell r="H105">
            <v>7539266</v>
          </cell>
          <cell r="I105">
            <v>29760</v>
          </cell>
          <cell r="J105">
            <v>7569026</v>
          </cell>
          <cell r="K105">
            <v>0</v>
          </cell>
        </row>
        <row r="107">
          <cell r="F107">
            <v>183485</v>
          </cell>
          <cell r="G107">
            <v>-183485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F108">
            <v>76042</v>
          </cell>
          <cell r="G108">
            <v>0</v>
          </cell>
          <cell r="H108">
            <v>76042</v>
          </cell>
          <cell r="I108">
            <v>0</v>
          </cell>
          <cell r="J108">
            <v>76042</v>
          </cell>
          <cell r="K108">
            <v>0</v>
          </cell>
        </row>
        <row r="109">
          <cell r="F109">
            <v>520911</v>
          </cell>
          <cell r="G109">
            <v>0</v>
          </cell>
          <cell r="H109">
            <v>520911</v>
          </cell>
          <cell r="I109">
            <v>0</v>
          </cell>
          <cell r="J109">
            <v>520911</v>
          </cell>
          <cell r="K109">
            <v>0</v>
          </cell>
        </row>
        <row r="110">
          <cell r="F110">
            <v>780438</v>
          </cell>
          <cell r="G110">
            <v>-183485</v>
          </cell>
          <cell r="H110">
            <v>596953</v>
          </cell>
          <cell r="I110">
            <v>0</v>
          </cell>
          <cell r="J110">
            <v>596953</v>
          </cell>
          <cell r="K110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F113">
            <v>56486</v>
          </cell>
          <cell r="G113">
            <v>0</v>
          </cell>
          <cell r="H113">
            <v>56486</v>
          </cell>
          <cell r="I113">
            <v>0</v>
          </cell>
          <cell r="J113">
            <v>56486</v>
          </cell>
          <cell r="K113">
            <v>0</v>
          </cell>
        </row>
        <row r="114">
          <cell r="F114">
            <v>49125</v>
          </cell>
          <cell r="G114">
            <v>0</v>
          </cell>
          <cell r="H114">
            <v>49125</v>
          </cell>
          <cell r="I114">
            <v>0</v>
          </cell>
          <cell r="J114">
            <v>49125</v>
          </cell>
          <cell r="K114">
            <v>0</v>
          </cell>
        </row>
        <row r="115">
          <cell r="F115">
            <v>50473</v>
          </cell>
          <cell r="G115">
            <v>0</v>
          </cell>
          <cell r="H115">
            <v>50473</v>
          </cell>
          <cell r="I115">
            <v>0</v>
          </cell>
          <cell r="J115">
            <v>50473</v>
          </cell>
          <cell r="K115">
            <v>0</v>
          </cell>
        </row>
        <row r="116">
          <cell r="F116">
            <v>47867</v>
          </cell>
          <cell r="G116">
            <v>0</v>
          </cell>
          <cell r="H116">
            <v>47867</v>
          </cell>
          <cell r="I116">
            <v>0</v>
          </cell>
          <cell r="J116">
            <v>47867</v>
          </cell>
          <cell r="K116">
            <v>0</v>
          </cell>
        </row>
        <row r="117">
          <cell r="F117">
            <v>45597</v>
          </cell>
          <cell r="G117">
            <v>0</v>
          </cell>
          <cell r="H117">
            <v>45597</v>
          </cell>
          <cell r="I117">
            <v>0</v>
          </cell>
          <cell r="J117">
            <v>45597</v>
          </cell>
          <cell r="K117">
            <v>0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F119">
            <v>4795</v>
          </cell>
          <cell r="G119">
            <v>0</v>
          </cell>
          <cell r="H119">
            <v>4795</v>
          </cell>
          <cell r="I119">
            <v>0</v>
          </cell>
          <cell r="J119">
            <v>4795</v>
          </cell>
          <cell r="K119">
            <v>0</v>
          </cell>
        </row>
        <row r="120">
          <cell r="F120">
            <v>8164</v>
          </cell>
          <cell r="G120">
            <v>0</v>
          </cell>
          <cell r="H120">
            <v>8164</v>
          </cell>
          <cell r="I120">
            <v>0</v>
          </cell>
          <cell r="J120">
            <v>8164</v>
          </cell>
          <cell r="K120">
            <v>0</v>
          </cell>
        </row>
        <row r="121">
          <cell r="F121">
            <v>5697</v>
          </cell>
          <cell r="G121">
            <v>0</v>
          </cell>
          <cell r="H121">
            <v>5697</v>
          </cell>
          <cell r="I121">
            <v>0</v>
          </cell>
          <cell r="J121">
            <v>5697</v>
          </cell>
          <cell r="K121">
            <v>0</v>
          </cell>
        </row>
        <row r="122">
          <cell r="F122">
            <v>5716</v>
          </cell>
          <cell r="G122">
            <v>0</v>
          </cell>
          <cell r="H122">
            <v>5716</v>
          </cell>
          <cell r="I122">
            <v>0</v>
          </cell>
          <cell r="J122">
            <v>5716</v>
          </cell>
          <cell r="K122">
            <v>0</v>
          </cell>
        </row>
        <row r="123">
          <cell r="F123">
            <v>3291</v>
          </cell>
          <cell r="G123">
            <v>0</v>
          </cell>
          <cell r="H123">
            <v>3291</v>
          </cell>
          <cell r="I123">
            <v>0</v>
          </cell>
          <cell r="J123">
            <v>3291</v>
          </cell>
          <cell r="K123">
            <v>0</v>
          </cell>
        </row>
        <row r="124">
          <cell r="F124">
            <v>50372</v>
          </cell>
          <cell r="G124">
            <v>0</v>
          </cell>
          <cell r="H124">
            <v>50372</v>
          </cell>
          <cell r="I124">
            <v>0</v>
          </cell>
          <cell r="J124">
            <v>50372</v>
          </cell>
          <cell r="K124">
            <v>0</v>
          </cell>
        </row>
        <row r="125">
          <cell r="F125">
            <v>55149</v>
          </cell>
          <cell r="G125">
            <v>0</v>
          </cell>
          <cell r="H125">
            <v>55149</v>
          </cell>
          <cell r="I125">
            <v>0</v>
          </cell>
          <cell r="J125">
            <v>55149</v>
          </cell>
          <cell r="K125">
            <v>0</v>
          </cell>
        </row>
        <row r="126">
          <cell r="F126">
            <v>47535</v>
          </cell>
          <cell r="G126">
            <v>0</v>
          </cell>
          <cell r="H126">
            <v>47535</v>
          </cell>
          <cell r="I126">
            <v>0</v>
          </cell>
          <cell r="J126">
            <v>47535</v>
          </cell>
          <cell r="K126">
            <v>0</v>
          </cell>
        </row>
        <row r="127">
          <cell r="F127">
            <v>56323</v>
          </cell>
          <cell r="G127">
            <v>0</v>
          </cell>
          <cell r="H127">
            <v>56323</v>
          </cell>
          <cell r="I127">
            <v>0</v>
          </cell>
          <cell r="J127">
            <v>56323</v>
          </cell>
          <cell r="K127">
            <v>0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F130">
            <v>486590</v>
          </cell>
          <cell r="G130">
            <v>0</v>
          </cell>
          <cell r="H130">
            <v>486590</v>
          </cell>
          <cell r="I130">
            <v>0</v>
          </cell>
          <cell r="J130">
            <v>486590</v>
          </cell>
          <cell r="K130">
            <v>0</v>
          </cell>
        </row>
        <row r="132">
          <cell r="F132">
            <v>952</v>
          </cell>
          <cell r="G132">
            <v>0</v>
          </cell>
          <cell r="H132">
            <v>952</v>
          </cell>
          <cell r="I132">
            <v>0</v>
          </cell>
          <cell r="J132">
            <v>952</v>
          </cell>
          <cell r="K132">
            <v>0</v>
          </cell>
        </row>
        <row r="133">
          <cell r="F133">
            <v>6389</v>
          </cell>
          <cell r="G133">
            <v>0</v>
          </cell>
          <cell r="H133">
            <v>6389</v>
          </cell>
          <cell r="I133">
            <v>0</v>
          </cell>
          <cell r="J133">
            <v>6389</v>
          </cell>
          <cell r="K133">
            <v>0</v>
          </cell>
        </row>
        <row r="134">
          <cell r="F134">
            <v>15348</v>
          </cell>
          <cell r="G134">
            <v>0</v>
          </cell>
          <cell r="H134">
            <v>15348</v>
          </cell>
          <cell r="I134">
            <v>0</v>
          </cell>
          <cell r="J134">
            <v>15348</v>
          </cell>
          <cell r="K134">
            <v>0</v>
          </cell>
        </row>
        <row r="135">
          <cell r="F135">
            <v>11139</v>
          </cell>
          <cell r="G135">
            <v>0</v>
          </cell>
          <cell r="H135">
            <v>11139</v>
          </cell>
          <cell r="I135">
            <v>0</v>
          </cell>
          <cell r="J135">
            <v>11139</v>
          </cell>
          <cell r="K135">
            <v>0</v>
          </cell>
        </row>
        <row r="136">
          <cell r="F136">
            <v>12559</v>
          </cell>
          <cell r="G136">
            <v>0</v>
          </cell>
          <cell r="H136">
            <v>12559</v>
          </cell>
          <cell r="I136">
            <v>0</v>
          </cell>
          <cell r="J136">
            <v>12559</v>
          </cell>
          <cell r="K136">
            <v>0</v>
          </cell>
        </row>
        <row r="137">
          <cell r="F137">
            <v>3475</v>
          </cell>
          <cell r="G137">
            <v>0</v>
          </cell>
          <cell r="H137">
            <v>3475</v>
          </cell>
          <cell r="I137">
            <v>0</v>
          </cell>
          <cell r="J137">
            <v>3475</v>
          </cell>
          <cell r="K137">
            <v>0</v>
          </cell>
        </row>
        <row r="138">
          <cell r="F138">
            <v>12935</v>
          </cell>
          <cell r="G138">
            <v>0</v>
          </cell>
          <cell r="H138">
            <v>12935</v>
          </cell>
          <cell r="I138">
            <v>0</v>
          </cell>
          <cell r="J138">
            <v>12935</v>
          </cell>
          <cell r="K138">
            <v>0</v>
          </cell>
        </row>
        <row r="139">
          <cell r="F139">
            <v>11691</v>
          </cell>
          <cell r="G139">
            <v>0</v>
          </cell>
          <cell r="H139">
            <v>11691</v>
          </cell>
          <cell r="I139">
            <v>0</v>
          </cell>
          <cell r="J139">
            <v>11691</v>
          </cell>
          <cell r="K139">
            <v>0</v>
          </cell>
        </row>
        <row r="140">
          <cell r="F140">
            <v>6906</v>
          </cell>
          <cell r="G140">
            <v>0</v>
          </cell>
          <cell r="H140">
            <v>6906</v>
          </cell>
          <cell r="I140">
            <v>0</v>
          </cell>
          <cell r="J140">
            <v>6906</v>
          </cell>
          <cell r="K140">
            <v>0</v>
          </cell>
        </row>
        <row r="141">
          <cell r="F141">
            <v>16135</v>
          </cell>
          <cell r="G141">
            <v>0</v>
          </cell>
          <cell r="H141">
            <v>16135</v>
          </cell>
          <cell r="I141">
            <v>0</v>
          </cell>
          <cell r="J141">
            <v>16135</v>
          </cell>
          <cell r="K141">
            <v>0</v>
          </cell>
        </row>
        <row r="142">
          <cell r="F142">
            <v>10127</v>
          </cell>
          <cell r="G142">
            <v>0</v>
          </cell>
          <cell r="H142">
            <v>10127</v>
          </cell>
          <cell r="I142">
            <v>0</v>
          </cell>
          <cell r="J142">
            <v>10127</v>
          </cell>
          <cell r="K142">
            <v>0</v>
          </cell>
        </row>
        <row r="143">
          <cell r="F143">
            <v>12742</v>
          </cell>
          <cell r="G143">
            <v>0</v>
          </cell>
          <cell r="H143">
            <v>12742</v>
          </cell>
          <cell r="I143">
            <v>0</v>
          </cell>
          <cell r="J143">
            <v>12742</v>
          </cell>
          <cell r="K143">
            <v>0</v>
          </cell>
        </row>
        <row r="144">
          <cell r="F144">
            <v>9076</v>
          </cell>
          <cell r="G144">
            <v>0</v>
          </cell>
          <cell r="H144">
            <v>9076</v>
          </cell>
          <cell r="I144">
            <v>0</v>
          </cell>
          <cell r="J144">
            <v>9076</v>
          </cell>
          <cell r="K144">
            <v>0</v>
          </cell>
        </row>
        <row r="145">
          <cell r="F145">
            <v>8811</v>
          </cell>
          <cell r="G145">
            <v>0</v>
          </cell>
          <cell r="H145">
            <v>8811</v>
          </cell>
          <cell r="I145">
            <v>0</v>
          </cell>
          <cell r="J145">
            <v>8811</v>
          </cell>
          <cell r="K145">
            <v>0</v>
          </cell>
        </row>
        <row r="146">
          <cell r="F146">
            <v>6625</v>
          </cell>
          <cell r="G146">
            <v>0</v>
          </cell>
          <cell r="H146">
            <v>6625</v>
          </cell>
          <cell r="I146">
            <v>0</v>
          </cell>
          <cell r="J146">
            <v>6625</v>
          </cell>
          <cell r="K146">
            <v>0</v>
          </cell>
        </row>
        <row r="147">
          <cell r="F147">
            <v>13454</v>
          </cell>
          <cell r="G147">
            <v>0</v>
          </cell>
          <cell r="H147">
            <v>13454</v>
          </cell>
          <cell r="I147">
            <v>0</v>
          </cell>
          <cell r="J147">
            <v>13454</v>
          </cell>
          <cell r="K147">
            <v>0</v>
          </cell>
        </row>
        <row r="148">
          <cell r="F148">
            <v>7500</v>
          </cell>
          <cell r="G148">
            <v>0</v>
          </cell>
          <cell r="H148">
            <v>7500</v>
          </cell>
          <cell r="I148">
            <v>0</v>
          </cell>
          <cell r="J148">
            <v>7500</v>
          </cell>
          <cell r="K148">
            <v>0</v>
          </cell>
        </row>
        <row r="149">
          <cell r="F149">
            <v>5812</v>
          </cell>
          <cell r="G149">
            <v>0</v>
          </cell>
          <cell r="H149">
            <v>5812</v>
          </cell>
          <cell r="I149">
            <v>0</v>
          </cell>
          <cell r="J149">
            <v>5812</v>
          </cell>
          <cell r="K149">
            <v>0</v>
          </cell>
        </row>
        <row r="150">
          <cell r="F150">
            <v>6962</v>
          </cell>
          <cell r="G150">
            <v>0</v>
          </cell>
          <cell r="H150">
            <v>6962</v>
          </cell>
          <cell r="I150">
            <v>0</v>
          </cell>
          <cell r="J150">
            <v>6962</v>
          </cell>
          <cell r="K150">
            <v>0</v>
          </cell>
        </row>
        <row r="151">
          <cell r="F151">
            <v>5674</v>
          </cell>
          <cell r="G151">
            <v>0</v>
          </cell>
          <cell r="H151">
            <v>5674</v>
          </cell>
          <cell r="I151">
            <v>0</v>
          </cell>
          <cell r="J151">
            <v>5674</v>
          </cell>
          <cell r="K151">
            <v>0</v>
          </cell>
        </row>
        <row r="152">
          <cell r="F152">
            <v>10771</v>
          </cell>
          <cell r="G152">
            <v>0</v>
          </cell>
          <cell r="H152">
            <v>10771</v>
          </cell>
          <cell r="I152">
            <v>0</v>
          </cell>
          <cell r="J152">
            <v>10771</v>
          </cell>
          <cell r="K152">
            <v>0</v>
          </cell>
        </row>
        <row r="153">
          <cell r="F153">
            <v>15003</v>
          </cell>
          <cell r="G153">
            <v>0</v>
          </cell>
          <cell r="H153">
            <v>15003</v>
          </cell>
          <cell r="I153">
            <v>0</v>
          </cell>
          <cell r="J153">
            <v>15003</v>
          </cell>
          <cell r="K153">
            <v>0</v>
          </cell>
        </row>
        <row r="154">
          <cell r="F154">
            <v>17432</v>
          </cell>
          <cell r="G154">
            <v>0</v>
          </cell>
          <cell r="H154">
            <v>17432</v>
          </cell>
          <cell r="I154">
            <v>0</v>
          </cell>
          <cell r="J154">
            <v>17432</v>
          </cell>
          <cell r="K154">
            <v>0</v>
          </cell>
        </row>
        <row r="155">
          <cell r="F155">
            <v>9108</v>
          </cell>
          <cell r="G155">
            <v>0</v>
          </cell>
          <cell r="H155">
            <v>9108</v>
          </cell>
          <cell r="I155">
            <v>0</v>
          </cell>
          <cell r="J155">
            <v>9108</v>
          </cell>
          <cell r="K155">
            <v>0</v>
          </cell>
        </row>
        <row r="156">
          <cell r="F156">
            <v>8534</v>
          </cell>
          <cell r="G156">
            <v>0</v>
          </cell>
          <cell r="H156">
            <v>8534</v>
          </cell>
          <cell r="I156">
            <v>0</v>
          </cell>
          <cell r="J156">
            <v>8534</v>
          </cell>
          <cell r="K156">
            <v>0</v>
          </cell>
        </row>
        <row r="157">
          <cell r="F157">
            <v>5654</v>
          </cell>
          <cell r="G157">
            <v>0</v>
          </cell>
          <cell r="H157">
            <v>5654</v>
          </cell>
          <cell r="I157">
            <v>0</v>
          </cell>
          <cell r="J157">
            <v>5654</v>
          </cell>
          <cell r="K157">
            <v>0</v>
          </cell>
        </row>
        <row r="158">
          <cell r="F158">
            <v>5353</v>
          </cell>
          <cell r="G158">
            <v>0</v>
          </cell>
          <cell r="H158">
            <v>5353</v>
          </cell>
          <cell r="I158">
            <v>0</v>
          </cell>
          <cell r="J158">
            <v>5353</v>
          </cell>
          <cell r="K158">
            <v>0</v>
          </cell>
        </row>
        <row r="159">
          <cell r="F159">
            <v>8731</v>
          </cell>
          <cell r="G159">
            <v>0</v>
          </cell>
          <cell r="H159">
            <v>8731</v>
          </cell>
          <cell r="I159">
            <v>0</v>
          </cell>
          <cell r="J159">
            <v>8731</v>
          </cell>
          <cell r="K159">
            <v>0</v>
          </cell>
        </row>
        <row r="160">
          <cell r="F160">
            <v>10401</v>
          </cell>
          <cell r="G160">
            <v>0</v>
          </cell>
          <cell r="H160">
            <v>10401</v>
          </cell>
          <cell r="I160">
            <v>0</v>
          </cell>
          <cell r="J160">
            <v>10401</v>
          </cell>
          <cell r="K160">
            <v>0</v>
          </cell>
        </row>
        <row r="161">
          <cell r="F161">
            <v>5634</v>
          </cell>
          <cell r="G161">
            <v>0</v>
          </cell>
          <cell r="H161">
            <v>5634</v>
          </cell>
          <cell r="I161">
            <v>0</v>
          </cell>
          <cell r="J161">
            <v>5634</v>
          </cell>
          <cell r="K161">
            <v>0</v>
          </cell>
        </row>
        <row r="162">
          <cell r="F162">
            <v>8024</v>
          </cell>
          <cell r="G162">
            <v>0</v>
          </cell>
          <cell r="H162">
            <v>8024</v>
          </cell>
          <cell r="I162">
            <v>0</v>
          </cell>
          <cell r="J162">
            <v>8024</v>
          </cell>
          <cell r="K162">
            <v>0</v>
          </cell>
        </row>
        <row r="163">
          <cell r="F163">
            <v>6490</v>
          </cell>
          <cell r="G163">
            <v>0</v>
          </cell>
          <cell r="H163">
            <v>6490</v>
          </cell>
          <cell r="I163">
            <v>0</v>
          </cell>
          <cell r="J163">
            <v>6490</v>
          </cell>
          <cell r="K163">
            <v>0</v>
          </cell>
        </row>
        <row r="164">
          <cell r="F164">
            <v>788</v>
          </cell>
          <cell r="G164">
            <v>0</v>
          </cell>
          <cell r="H164">
            <v>788</v>
          </cell>
          <cell r="I164">
            <v>0</v>
          </cell>
          <cell r="J164">
            <v>788</v>
          </cell>
          <cell r="K164">
            <v>0</v>
          </cell>
        </row>
        <row r="165">
          <cell r="F165">
            <v>296235</v>
          </cell>
          <cell r="G165">
            <v>0</v>
          </cell>
          <cell r="H165">
            <v>296235</v>
          </cell>
          <cell r="I165">
            <v>0</v>
          </cell>
          <cell r="J165">
            <v>296235</v>
          </cell>
          <cell r="K165">
            <v>0</v>
          </cell>
        </row>
        <row r="167">
          <cell r="F167">
            <v>9780</v>
          </cell>
          <cell r="G167">
            <v>0</v>
          </cell>
          <cell r="H167">
            <v>9780</v>
          </cell>
          <cell r="I167">
            <v>0</v>
          </cell>
          <cell r="J167">
            <v>9780</v>
          </cell>
          <cell r="K167">
            <v>0</v>
          </cell>
        </row>
        <row r="168"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F169">
            <v>103293</v>
          </cell>
          <cell r="G169">
            <v>0</v>
          </cell>
          <cell r="H169">
            <v>103293</v>
          </cell>
          <cell r="I169">
            <v>0</v>
          </cell>
          <cell r="J169">
            <v>103293</v>
          </cell>
          <cell r="K169">
            <v>0</v>
          </cell>
        </row>
        <row r="170">
          <cell r="F170">
            <v>7326</v>
          </cell>
          <cell r="G170">
            <v>0</v>
          </cell>
          <cell r="H170">
            <v>7326</v>
          </cell>
          <cell r="I170">
            <v>0</v>
          </cell>
          <cell r="J170">
            <v>7326</v>
          </cell>
          <cell r="K170">
            <v>0</v>
          </cell>
        </row>
        <row r="171"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F172">
            <v>111155</v>
          </cell>
          <cell r="G172">
            <v>0</v>
          </cell>
          <cell r="H172">
            <v>111155</v>
          </cell>
          <cell r="I172">
            <v>0</v>
          </cell>
          <cell r="J172">
            <v>111155</v>
          </cell>
          <cell r="K172">
            <v>0</v>
          </cell>
        </row>
        <row r="173">
          <cell r="F173">
            <v>251211</v>
          </cell>
          <cell r="G173">
            <v>0</v>
          </cell>
          <cell r="H173">
            <v>251211</v>
          </cell>
          <cell r="I173">
            <v>0</v>
          </cell>
          <cell r="J173">
            <v>251211</v>
          </cell>
          <cell r="K173">
            <v>0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F175">
            <v>315</v>
          </cell>
          <cell r="G175">
            <v>0</v>
          </cell>
          <cell r="H175">
            <v>315</v>
          </cell>
          <cell r="I175">
            <v>0</v>
          </cell>
          <cell r="J175">
            <v>315</v>
          </cell>
          <cell r="K175">
            <v>0</v>
          </cell>
        </row>
        <row r="176">
          <cell r="F176">
            <v>-19031</v>
          </cell>
          <cell r="G176">
            <v>0</v>
          </cell>
          <cell r="H176">
            <v>-19031</v>
          </cell>
          <cell r="I176">
            <v>0</v>
          </cell>
          <cell r="J176">
            <v>-19031</v>
          </cell>
          <cell r="K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F178">
            <v>3247</v>
          </cell>
          <cell r="G178">
            <v>0</v>
          </cell>
          <cell r="H178">
            <v>3247</v>
          </cell>
          <cell r="I178">
            <v>0</v>
          </cell>
          <cell r="J178">
            <v>3247</v>
          </cell>
          <cell r="K178">
            <v>0</v>
          </cell>
        </row>
        <row r="179">
          <cell r="F179">
            <v>72006</v>
          </cell>
          <cell r="G179">
            <v>0</v>
          </cell>
          <cell r="H179">
            <v>72006</v>
          </cell>
          <cell r="I179">
            <v>0</v>
          </cell>
          <cell r="J179">
            <v>72006</v>
          </cell>
          <cell r="K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F182">
            <v>91751</v>
          </cell>
          <cell r="G182">
            <v>0</v>
          </cell>
          <cell r="H182">
            <v>91751</v>
          </cell>
          <cell r="I182">
            <v>0</v>
          </cell>
          <cell r="J182">
            <v>91751</v>
          </cell>
          <cell r="K182">
            <v>0</v>
          </cell>
        </row>
        <row r="183">
          <cell r="F183">
            <v>38485</v>
          </cell>
          <cell r="G183">
            <v>0</v>
          </cell>
          <cell r="H183">
            <v>38485</v>
          </cell>
          <cell r="I183">
            <v>0</v>
          </cell>
          <cell r="J183">
            <v>38485</v>
          </cell>
          <cell r="K183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F186">
            <v>268524</v>
          </cell>
          <cell r="G186">
            <v>0</v>
          </cell>
          <cell r="H186">
            <v>268524</v>
          </cell>
          <cell r="I186">
            <v>0</v>
          </cell>
          <cell r="J186">
            <v>268524</v>
          </cell>
          <cell r="K186">
            <v>0</v>
          </cell>
        </row>
        <row r="187">
          <cell r="F187">
            <v>207396</v>
          </cell>
          <cell r="G187">
            <v>0</v>
          </cell>
          <cell r="H187">
            <v>207396</v>
          </cell>
          <cell r="I187">
            <v>0</v>
          </cell>
          <cell r="J187">
            <v>207396</v>
          </cell>
          <cell r="K187">
            <v>0</v>
          </cell>
        </row>
        <row r="188">
          <cell r="F188">
            <v>-4586</v>
          </cell>
          <cell r="G188">
            <v>0</v>
          </cell>
          <cell r="H188">
            <v>-4586</v>
          </cell>
          <cell r="I188">
            <v>0</v>
          </cell>
          <cell r="J188">
            <v>-4586</v>
          </cell>
          <cell r="K188">
            <v>0</v>
          </cell>
        </row>
        <row r="189">
          <cell r="F189">
            <v>590454</v>
          </cell>
          <cell r="G189">
            <v>0</v>
          </cell>
          <cell r="H189">
            <v>590454</v>
          </cell>
          <cell r="I189">
            <v>0</v>
          </cell>
          <cell r="J189">
            <v>590454</v>
          </cell>
          <cell r="K189">
            <v>0</v>
          </cell>
        </row>
        <row r="190">
          <cell r="F190">
            <v>160180</v>
          </cell>
          <cell r="G190">
            <v>0</v>
          </cell>
          <cell r="H190">
            <v>160180</v>
          </cell>
          <cell r="I190">
            <v>0</v>
          </cell>
          <cell r="J190">
            <v>160180</v>
          </cell>
          <cell r="K190">
            <v>0</v>
          </cell>
        </row>
        <row r="191">
          <cell r="F191">
            <v>74791</v>
          </cell>
          <cell r="G191">
            <v>0</v>
          </cell>
          <cell r="H191">
            <v>74791</v>
          </cell>
          <cell r="I191">
            <v>0</v>
          </cell>
          <cell r="J191">
            <v>74791</v>
          </cell>
          <cell r="K191">
            <v>0</v>
          </cell>
        </row>
        <row r="192"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F193">
            <v>678584</v>
          </cell>
          <cell r="G193">
            <v>0</v>
          </cell>
          <cell r="H193">
            <v>678584</v>
          </cell>
          <cell r="I193">
            <v>0</v>
          </cell>
          <cell r="J193">
            <v>678584</v>
          </cell>
          <cell r="K193">
            <v>0</v>
          </cell>
        </row>
        <row r="194">
          <cell r="F194">
            <v>59675</v>
          </cell>
          <cell r="G194">
            <v>0</v>
          </cell>
          <cell r="H194">
            <v>59675</v>
          </cell>
          <cell r="I194">
            <v>0</v>
          </cell>
          <cell r="J194">
            <v>59675</v>
          </cell>
          <cell r="K194">
            <v>0</v>
          </cell>
        </row>
        <row r="195">
          <cell r="F195">
            <v>67395</v>
          </cell>
          <cell r="G195">
            <v>0</v>
          </cell>
          <cell r="H195">
            <v>67395</v>
          </cell>
          <cell r="I195">
            <v>0</v>
          </cell>
          <cell r="J195">
            <v>67395</v>
          </cell>
          <cell r="K195">
            <v>0</v>
          </cell>
        </row>
        <row r="196">
          <cell r="F196">
            <v>29359</v>
          </cell>
          <cell r="G196">
            <v>0</v>
          </cell>
          <cell r="H196">
            <v>29359</v>
          </cell>
          <cell r="I196">
            <v>0</v>
          </cell>
          <cell r="J196">
            <v>29359</v>
          </cell>
          <cell r="K196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F199">
            <v>985054</v>
          </cell>
          <cell r="G199">
            <v>0</v>
          </cell>
          <cell r="H199">
            <v>985054</v>
          </cell>
          <cell r="I199">
            <v>0</v>
          </cell>
          <cell r="J199">
            <v>985054</v>
          </cell>
          <cell r="K199">
            <v>0</v>
          </cell>
        </row>
        <row r="200">
          <cell r="F200">
            <v>197011</v>
          </cell>
          <cell r="G200">
            <v>0</v>
          </cell>
          <cell r="H200">
            <v>197011</v>
          </cell>
          <cell r="I200">
            <v>0</v>
          </cell>
          <cell r="J200">
            <v>197011</v>
          </cell>
          <cell r="K200">
            <v>0</v>
          </cell>
        </row>
        <row r="201">
          <cell r="F201">
            <v>15208</v>
          </cell>
          <cell r="G201">
            <v>0</v>
          </cell>
          <cell r="H201">
            <v>15208</v>
          </cell>
          <cell r="I201">
            <v>0</v>
          </cell>
          <cell r="J201">
            <v>15208</v>
          </cell>
          <cell r="K201">
            <v>0</v>
          </cell>
        </row>
        <row r="202">
          <cell r="F202">
            <v>33453</v>
          </cell>
          <cell r="G202">
            <v>0</v>
          </cell>
          <cell r="H202">
            <v>33453</v>
          </cell>
          <cell r="I202">
            <v>0</v>
          </cell>
          <cell r="J202">
            <v>33453</v>
          </cell>
          <cell r="K202">
            <v>0</v>
          </cell>
        </row>
        <row r="203">
          <cell r="F203">
            <v>7662</v>
          </cell>
          <cell r="G203">
            <v>0</v>
          </cell>
          <cell r="H203">
            <v>7662</v>
          </cell>
          <cell r="I203">
            <v>0</v>
          </cell>
          <cell r="J203">
            <v>7662</v>
          </cell>
          <cell r="K203">
            <v>0</v>
          </cell>
        </row>
        <row r="204">
          <cell r="F204">
            <v>42775</v>
          </cell>
          <cell r="G204">
            <v>0</v>
          </cell>
          <cell r="H204">
            <v>42775</v>
          </cell>
          <cell r="I204">
            <v>0</v>
          </cell>
          <cell r="J204">
            <v>42775</v>
          </cell>
          <cell r="K204">
            <v>0</v>
          </cell>
        </row>
        <row r="205"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F206">
            <v>4082473</v>
          </cell>
          <cell r="G206">
            <v>0</v>
          </cell>
          <cell r="H206">
            <v>4082473</v>
          </cell>
          <cell r="I206">
            <v>0</v>
          </cell>
          <cell r="J206">
            <v>4082473</v>
          </cell>
          <cell r="K206">
            <v>0</v>
          </cell>
        </row>
        <row r="208">
          <cell r="F208">
            <v>98548</v>
          </cell>
          <cell r="G208">
            <v>0</v>
          </cell>
          <cell r="H208">
            <v>98548</v>
          </cell>
          <cell r="I208">
            <v>0</v>
          </cell>
          <cell r="J208">
            <v>98548</v>
          </cell>
          <cell r="K208">
            <v>0</v>
          </cell>
        </row>
        <row r="209"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F210">
            <v>1271</v>
          </cell>
          <cell r="G210">
            <v>0</v>
          </cell>
          <cell r="H210">
            <v>1271</v>
          </cell>
          <cell r="I210">
            <v>0</v>
          </cell>
          <cell r="J210">
            <v>1271</v>
          </cell>
          <cell r="K210">
            <v>0</v>
          </cell>
        </row>
        <row r="211">
          <cell r="F211">
            <v>183058</v>
          </cell>
          <cell r="G211">
            <v>0</v>
          </cell>
          <cell r="H211">
            <v>183058</v>
          </cell>
          <cell r="I211">
            <v>0</v>
          </cell>
          <cell r="J211">
            <v>183058</v>
          </cell>
          <cell r="K211">
            <v>0</v>
          </cell>
        </row>
        <row r="212">
          <cell r="F212">
            <v>33216</v>
          </cell>
          <cell r="G212">
            <v>0</v>
          </cell>
          <cell r="H212">
            <v>33216</v>
          </cell>
          <cell r="I212">
            <v>0</v>
          </cell>
          <cell r="J212">
            <v>33216</v>
          </cell>
          <cell r="K212">
            <v>0</v>
          </cell>
        </row>
        <row r="213">
          <cell r="F213">
            <v>503848</v>
          </cell>
          <cell r="G213">
            <v>0</v>
          </cell>
          <cell r="H213">
            <v>503848</v>
          </cell>
          <cell r="I213">
            <v>0</v>
          </cell>
          <cell r="J213">
            <v>503848</v>
          </cell>
          <cell r="K213">
            <v>0</v>
          </cell>
        </row>
        <row r="214">
          <cell r="F214">
            <v>4423</v>
          </cell>
          <cell r="G214">
            <v>0</v>
          </cell>
          <cell r="H214">
            <v>4423</v>
          </cell>
          <cell r="I214">
            <v>0</v>
          </cell>
          <cell r="J214">
            <v>4423</v>
          </cell>
          <cell r="K214">
            <v>0</v>
          </cell>
        </row>
        <row r="215">
          <cell r="F215">
            <v>824364</v>
          </cell>
          <cell r="G215">
            <v>0</v>
          </cell>
          <cell r="H215">
            <v>824364</v>
          </cell>
          <cell r="I215">
            <v>0</v>
          </cell>
          <cell r="J215">
            <v>824364</v>
          </cell>
          <cell r="K215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9"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1"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3">
          <cell r="F223">
            <v>388148</v>
          </cell>
          <cell r="G223">
            <v>0</v>
          </cell>
          <cell r="H223">
            <v>388148</v>
          </cell>
          <cell r="I223">
            <v>0</v>
          </cell>
          <cell r="J223">
            <v>388148</v>
          </cell>
          <cell r="K223">
            <v>0</v>
          </cell>
        </row>
        <row r="224">
          <cell r="F224">
            <v>6344</v>
          </cell>
          <cell r="G224">
            <v>0</v>
          </cell>
          <cell r="H224">
            <v>6344</v>
          </cell>
          <cell r="I224">
            <v>0</v>
          </cell>
          <cell r="J224">
            <v>6344</v>
          </cell>
          <cell r="K224">
            <v>0</v>
          </cell>
        </row>
        <row r="225">
          <cell r="F225">
            <v>269</v>
          </cell>
          <cell r="G225">
            <v>0</v>
          </cell>
          <cell r="H225">
            <v>269</v>
          </cell>
          <cell r="I225">
            <v>0</v>
          </cell>
          <cell r="J225">
            <v>269</v>
          </cell>
          <cell r="K225">
            <v>0</v>
          </cell>
        </row>
        <row r="226">
          <cell r="F226">
            <v>26274</v>
          </cell>
          <cell r="G226">
            <v>0</v>
          </cell>
          <cell r="H226">
            <v>26274</v>
          </cell>
          <cell r="I226">
            <v>0</v>
          </cell>
          <cell r="J226">
            <v>26274</v>
          </cell>
          <cell r="K226">
            <v>0</v>
          </cell>
        </row>
        <row r="227">
          <cell r="F227">
            <v>642</v>
          </cell>
          <cell r="G227">
            <v>0</v>
          </cell>
          <cell r="H227">
            <v>642</v>
          </cell>
          <cell r="I227">
            <v>0</v>
          </cell>
          <cell r="J227">
            <v>642</v>
          </cell>
          <cell r="K227">
            <v>0</v>
          </cell>
        </row>
        <row r="228"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F232">
            <v>421677</v>
          </cell>
          <cell r="G232">
            <v>0</v>
          </cell>
          <cell r="H232">
            <v>421677</v>
          </cell>
          <cell r="I232">
            <v>0</v>
          </cell>
          <cell r="J232">
            <v>421677</v>
          </cell>
          <cell r="K232">
            <v>0</v>
          </cell>
        </row>
        <row r="234">
          <cell r="F234">
            <v>1195986</v>
          </cell>
          <cell r="G234">
            <v>0</v>
          </cell>
          <cell r="H234">
            <v>1195986</v>
          </cell>
          <cell r="I234">
            <v>218144</v>
          </cell>
          <cell r="J234">
            <v>1414130</v>
          </cell>
          <cell r="K234">
            <v>0</v>
          </cell>
        </row>
        <row r="235"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F236">
            <v>57047</v>
          </cell>
          <cell r="G236">
            <v>0</v>
          </cell>
          <cell r="H236">
            <v>57047</v>
          </cell>
          <cell r="I236">
            <v>0</v>
          </cell>
          <cell r="J236">
            <v>57047</v>
          </cell>
          <cell r="K236">
            <v>0</v>
          </cell>
        </row>
        <row r="237">
          <cell r="F237">
            <v>26103</v>
          </cell>
          <cell r="G237">
            <v>0</v>
          </cell>
          <cell r="H237">
            <v>26103</v>
          </cell>
          <cell r="I237">
            <v>0</v>
          </cell>
          <cell r="J237">
            <v>26103</v>
          </cell>
          <cell r="K237">
            <v>0</v>
          </cell>
        </row>
        <row r="238">
          <cell r="F238">
            <v>146334</v>
          </cell>
          <cell r="G238">
            <v>0</v>
          </cell>
          <cell r="H238">
            <v>146334</v>
          </cell>
          <cell r="I238">
            <v>0</v>
          </cell>
          <cell r="J238">
            <v>146334</v>
          </cell>
          <cell r="K238">
            <v>0</v>
          </cell>
        </row>
        <row r="239">
          <cell r="F239">
            <v>33696</v>
          </cell>
          <cell r="G239">
            <v>0</v>
          </cell>
          <cell r="H239">
            <v>33696</v>
          </cell>
          <cell r="I239">
            <v>0</v>
          </cell>
          <cell r="J239">
            <v>33696</v>
          </cell>
          <cell r="K239">
            <v>0</v>
          </cell>
        </row>
        <row r="240">
          <cell r="F240">
            <v>148431</v>
          </cell>
          <cell r="G240">
            <v>0</v>
          </cell>
          <cell r="H240">
            <v>148431</v>
          </cell>
          <cell r="I240">
            <v>0</v>
          </cell>
          <cell r="J240">
            <v>148431</v>
          </cell>
          <cell r="K240">
            <v>0</v>
          </cell>
        </row>
        <row r="241">
          <cell r="F241">
            <v>7120</v>
          </cell>
          <cell r="G241">
            <v>0</v>
          </cell>
          <cell r="H241">
            <v>7120</v>
          </cell>
          <cell r="I241">
            <v>0</v>
          </cell>
          <cell r="J241">
            <v>7120</v>
          </cell>
          <cell r="K241">
            <v>0</v>
          </cell>
        </row>
        <row r="242">
          <cell r="F242">
            <v>45600</v>
          </cell>
          <cell r="G242">
            <v>0</v>
          </cell>
          <cell r="H242">
            <v>45600</v>
          </cell>
          <cell r="I242">
            <v>0</v>
          </cell>
          <cell r="J242">
            <v>45600</v>
          </cell>
          <cell r="K242">
            <v>0</v>
          </cell>
        </row>
        <row r="243">
          <cell r="F243">
            <v>297</v>
          </cell>
          <cell r="G243">
            <v>0</v>
          </cell>
          <cell r="H243">
            <v>297</v>
          </cell>
          <cell r="I243">
            <v>0</v>
          </cell>
          <cell r="J243">
            <v>297</v>
          </cell>
          <cell r="K243">
            <v>0</v>
          </cell>
        </row>
        <row r="244">
          <cell r="F244">
            <v>1993</v>
          </cell>
          <cell r="G244">
            <v>0</v>
          </cell>
          <cell r="H244">
            <v>1993</v>
          </cell>
          <cell r="I244">
            <v>0</v>
          </cell>
          <cell r="J244">
            <v>1993</v>
          </cell>
          <cell r="K244">
            <v>0</v>
          </cell>
        </row>
        <row r="245">
          <cell r="F245">
            <v>-7120</v>
          </cell>
          <cell r="G245">
            <v>0</v>
          </cell>
          <cell r="H245">
            <v>-7120</v>
          </cell>
          <cell r="I245">
            <v>0</v>
          </cell>
          <cell r="J245">
            <v>-7120</v>
          </cell>
          <cell r="K245">
            <v>0</v>
          </cell>
        </row>
        <row r="246">
          <cell r="F246">
            <v>-45600</v>
          </cell>
          <cell r="G246">
            <v>0</v>
          </cell>
          <cell r="H246">
            <v>-45600</v>
          </cell>
          <cell r="I246">
            <v>0</v>
          </cell>
          <cell r="J246">
            <v>-45600</v>
          </cell>
          <cell r="K246">
            <v>0</v>
          </cell>
        </row>
        <row r="247">
          <cell r="F247">
            <v>-297</v>
          </cell>
          <cell r="G247">
            <v>0</v>
          </cell>
          <cell r="H247">
            <v>-297</v>
          </cell>
          <cell r="I247">
            <v>0</v>
          </cell>
          <cell r="J247">
            <v>-297</v>
          </cell>
          <cell r="K247">
            <v>0</v>
          </cell>
        </row>
        <row r="248">
          <cell r="F248">
            <v>-1993</v>
          </cell>
          <cell r="G248">
            <v>0</v>
          </cell>
          <cell r="H248">
            <v>-1993</v>
          </cell>
          <cell r="I248">
            <v>0</v>
          </cell>
          <cell r="J248">
            <v>-1993</v>
          </cell>
          <cell r="K248">
            <v>0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F250">
            <v>12138</v>
          </cell>
          <cell r="G250">
            <v>0</v>
          </cell>
          <cell r="H250">
            <v>12138</v>
          </cell>
          <cell r="I250">
            <v>0</v>
          </cell>
          <cell r="J250">
            <v>12138</v>
          </cell>
          <cell r="K250">
            <v>0</v>
          </cell>
        </row>
        <row r="251">
          <cell r="F251">
            <v>-2145</v>
          </cell>
          <cell r="G251">
            <v>0</v>
          </cell>
          <cell r="H251">
            <v>-2145</v>
          </cell>
          <cell r="I251">
            <v>0</v>
          </cell>
          <cell r="J251">
            <v>-2145</v>
          </cell>
          <cell r="K251">
            <v>0</v>
          </cell>
        </row>
        <row r="252">
          <cell r="F252">
            <v>-3401</v>
          </cell>
          <cell r="G252">
            <v>0</v>
          </cell>
          <cell r="H252">
            <v>-3401</v>
          </cell>
          <cell r="I252">
            <v>0</v>
          </cell>
          <cell r="J252">
            <v>-3401</v>
          </cell>
          <cell r="K252">
            <v>0</v>
          </cell>
        </row>
        <row r="253">
          <cell r="F253">
            <v>1614189</v>
          </cell>
          <cell r="G253">
            <v>0</v>
          </cell>
          <cell r="H253">
            <v>1614189</v>
          </cell>
          <cell r="I253">
            <v>218144</v>
          </cell>
          <cell r="J253">
            <v>1832333</v>
          </cell>
          <cell r="K253">
            <v>0</v>
          </cell>
        </row>
        <row r="255">
          <cell r="F255">
            <v>68830</v>
          </cell>
          <cell r="G255">
            <v>0</v>
          </cell>
          <cell r="H255">
            <v>68830</v>
          </cell>
          <cell r="I255">
            <v>0</v>
          </cell>
          <cell r="J255">
            <v>68830</v>
          </cell>
          <cell r="K255">
            <v>0</v>
          </cell>
        </row>
        <row r="256">
          <cell r="F256">
            <v>62436</v>
          </cell>
          <cell r="G256">
            <v>0</v>
          </cell>
          <cell r="H256">
            <v>62436</v>
          </cell>
          <cell r="I256">
            <v>0</v>
          </cell>
          <cell r="J256">
            <v>62436</v>
          </cell>
          <cell r="K256">
            <v>0</v>
          </cell>
        </row>
        <row r="257">
          <cell r="F257">
            <v>1447</v>
          </cell>
          <cell r="G257">
            <v>0</v>
          </cell>
          <cell r="H257">
            <v>1447</v>
          </cell>
          <cell r="I257">
            <v>0</v>
          </cell>
          <cell r="J257">
            <v>1447</v>
          </cell>
          <cell r="K257">
            <v>0</v>
          </cell>
        </row>
        <row r="258">
          <cell r="F258">
            <v>132713</v>
          </cell>
          <cell r="G258">
            <v>0</v>
          </cell>
          <cell r="H258">
            <v>132713</v>
          </cell>
          <cell r="I258">
            <v>0</v>
          </cell>
          <cell r="J258">
            <v>132713</v>
          </cell>
          <cell r="K258">
            <v>0</v>
          </cell>
        </row>
        <row r="260">
          <cell r="F260">
            <v>-103924</v>
          </cell>
          <cell r="G260">
            <v>0</v>
          </cell>
          <cell r="H260">
            <v>-103924</v>
          </cell>
          <cell r="I260">
            <v>0</v>
          </cell>
          <cell r="J260">
            <v>-103924</v>
          </cell>
          <cell r="K260">
            <v>0</v>
          </cell>
        </row>
        <row r="261">
          <cell r="F261">
            <v>115534</v>
          </cell>
          <cell r="G261">
            <v>0</v>
          </cell>
          <cell r="H261">
            <v>115534</v>
          </cell>
          <cell r="I261">
            <v>0</v>
          </cell>
          <cell r="J261">
            <v>115534</v>
          </cell>
          <cell r="K261">
            <v>0</v>
          </cell>
        </row>
        <row r="262">
          <cell r="F262">
            <v>11610</v>
          </cell>
          <cell r="G262">
            <v>0</v>
          </cell>
          <cell r="H262">
            <v>11610</v>
          </cell>
          <cell r="I262">
            <v>0</v>
          </cell>
          <cell r="J262">
            <v>11610</v>
          </cell>
          <cell r="K262">
            <v>0</v>
          </cell>
        </row>
        <row r="264">
          <cell r="F264">
            <v>1753</v>
          </cell>
          <cell r="G264">
            <v>0</v>
          </cell>
          <cell r="H264">
            <v>1753</v>
          </cell>
          <cell r="I264">
            <v>0</v>
          </cell>
          <cell r="J264">
            <v>1753</v>
          </cell>
          <cell r="K264">
            <v>0</v>
          </cell>
        </row>
        <row r="265">
          <cell r="F265">
            <v>8669</v>
          </cell>
          <cell r="G265">
            <v>0</v>
          </cell>
          <cell r="H265">
            <v>8669</v>
          </cell>
          <cell r="I265">
            <v>0</v>
          </cell>
          <cell r="J265">
            <v>8669</v>
          </cell>
          <cell r="K265">
            <v>0</v>
          </cell>
        </row>
        <row r="266">
          <cell r="F266">
            <v>8318</v>
          </cell>
          <cell r="G266">
            <v>0</v>
          </cell>
          <cell r="H266">
            <v>8318</v>
          </cell>
          <cell r="I266">
            <v>0</v>
          </cell>
          <cell r="J266">
            <v>8318</v>
          </cell>
          <cell r="K266">
            <v>0</v>
          </cell>
        </row>
        <row r="267">
          <cell r="F267">
            <v>14908</v>
          </cell>
          <cell r="G267">
            <v>0</v>
          </cell>
          <cell r="H267">
            <v>14908</v>
          </cell>
          <cell r="I267">
            <v>0</v>
          </cell>
          <cell r="J267">
            <v>14908</v>
          </cell>
          <cell r="K267">
            <v>0</v>
          </cell>
        </row>
        <row r="268">
          <cell r="F268">
            <v>9737</v>
          </cell>
          <cell r="G268">
            <v>0</v>
          </cell>
          <cell r="H268">
            <v>9737</v>
          </cell>
          <cell r="I268">
            <v>0</v>
          </cell>
          <cell r="J268">
            <v>9737</v>
          </cell>
          <cell r="K268">
            <v>0</v>
          </cell>
        </row>
        <row r="269">
          <cell r="F269">
            <v>6769</v>
          </cell>
          <cell r="G269">
            <v>0</v>
          </cell>
          <cell r="H269">
            <v>6769</v>
          </cell>
          <cell r="I269">
            <v>0</v>
          </cell>
          <cell r="J269">
            <v>6769</v>
          </cell>
          <cell r="K269">
            <v>0</v>
          </cell>
        </row>
        <row r="270">
          <cell r="F270">
            <v>9019</v>
          </cell>
          <cell r="G270">
            <v>0</v>
          </cell>
          <cell r="H270">
            <v>9019</v>
          </cell>
          <cell r="I270">
            <v>0</v>
          </cell>
          <cell r="J270">
            <v>9019</v>
          </cell>
          <cell r="K270">
            <v>0</v>
          </cell>
        </row>
        <row r="271">
          <cell r="F271">
            <v>19834</v>
          </cell>
          <cell r="G271">
            <v>0</v>
          </cell>
          <cell r="H271">
            <v>19834</v>
          </cell>
          <cell r="I271">
            <v>0</v>
          </cell>
          <cell r="J271">
            <v>19834</v>
          </cell>
          <cell r="K271">
            <v>0</v>
          </cell>
        </row>
        <row r="272">
          <cell r="F272">
            <v>79007</v>
          </cell>
          <cell r="G272">
            <v>0</v>
          </cell>
          <cell r="H272">
            <v>79007</v>
          </cell>
          <cell r="I272">
            <v>0</v>
          </cell>
          <cell r="J272">
            <v>79007</v>
          </cell>
          <cell r="K272">
            <v>0</v>
          </cell>
        </row>
        <row r="274">
          <cell r="F274">
            <v>678213</v>
          </cell>
          <cell r="G274">
            <v>0</v>
          </cell>
          <cell r="H274">
            <v>678213</v>
          </cell>
          <cell r="I274">
            <v>0</v>
          </cell>
          <cell r="J274">
            <v>678213</v>
          </cell>
          <cell r="K274">
            <v>0</v>
          </cell>
        </row>
        <row r="275">
          <cell r="F275">
            <v>211537</v>
          </cell>
          <cell r="G275">
            <v>0</v>
          </cell>
          <cell r="H275">
            <v>211537</v>
          </cell>
          <cell r="I275">
            <v>0</v>
          </cell>
          <cell r="J275">
            <v>211537</v>
          </cell>
          <cell r="K275">
            <v>0</v>
          </cell>
        </row>
        <row r="276">
          <cell r="F276">
            <v>1610</v>
          </cell>
          <cell r="G276">
            <v>0</v>
          </cell>
          <cell r="H276">
            <v>1610</v>
          </cell>
          <cell r="I276">
            <v>0</v>
          </cell>
          <cell r="J276">
            <v>1610</v>
          </cell>
          <cell r="K276">
            <v>0</v>
          </cell>
        </row>
        <row r="277">
          <cell r="F277">
            <v>15115</v>
          </cell>
          <cell r="G277">
            <v>0</v>
          </cell>
          <cell r="H277">
            <v>15115</v>
          </cell>
          <cell r="I277">
            <v>0</v>
          </cell>
          <cell r="J277">
            <v>15115</v>
          </cell>
          <cell r="K277">
            <v>0</v>
          </cell>
        </row>
        <row r="278">
          <cell r="F278">
            <v>27968</v>
          </cell>
          <cell r="G278">
            <v>0</v>
          </cell>
          <cell r="H278">
            <v>27968</v>
          </cell>
          <cell r="I278">
            <v>0</v>
          </cell>
          <cell r="J278">
            <v>27968</v>
          </cell>
          <cell r="K278">
            <v>0</v>
          </cell>
        </row>
        <row r="279">
          <cell r="F279">
            <v>51793</v>
          </cell>
          <cell r="G279">
            <v>0</v>
          </cell>
          <cell r="H279">
            <v>51793</v>
          </cell>
          <cell r="I279">
            <v>0</v>
          </cell>
          <cell r="J279">
            <v>51793</v>
          </cell>
          <cell r="K279">
            <v>0</v>
          </cell>
        </row>
        <row r="280">
          <cell r="F280">
            <v>10282</v>
          </cell>
          <cell r="G280">
            <v>0</v>
          </cell>
          <cell r="H280">
            <v>10282</v>
          </cell>
          <cell r="I280">
            <v>0</v>
          </cell>
          <cell r="J280">
            <v>10282</v>
          </cell>
          <cell r="K280">
            <v>0</v>
          </cell>
        </row>
        <row r="281">
          <cell r="F281">
            <v>970</v>
          </cell>
          <cell r="G281">
            <v>0</v>
          </cell>
          <cell r="H281">
            <v>970</v>
          </cell>
          <cell r="I281">
            <v>0</v>
          </cell>
          <cell r="J281">
            <v>970</v>
          </cell>
          <cell r="K281">
            <v>0</v>
          </cell>
        </row>
        <row r="282">
          <cell r="F282">
            <v>437</v>
          </cell>
          <cell r="G282">
            <v>0</v>
          </cell>
          <cell r="H282">
            <v>437</v>
          </cell>
          <cell r="I282">
            <v>0</v>
          </cell>
          <cell r="J282">
            <v>437</v>
          </cell>
          <cell r="K282">
            <v>0</v>
          </cell>
        </row>
        <row r="283">
          <cell r="F283">
            <v>59402</v>
          </cell>
          <cell r="G283">
            <v>0</v>
          </cell>
          <cell r="H283">
            <v>59402</v>
          </cell>
          <cell r="I283">
            <v>0</v>
          </cell>
          <cell r="J283">
            <v>59402</v>
          </cell>
          <cell r="K283">
            <v>0</v>
          </cell>
        </row>
        <row r="284">
          <cell r="F284">
            <v>55440</v>
          </cell>
          <cell r="G284">
            <v>0</v>
          </cell>
          <cell r="H284">
            <v>55440</v>
          </cell>
          <cell r="I284">
            <v>0</v>
          </cell>
          <cell r="J284">
            <v>55440</v>
          </cell>
          <cell r="K284">
            <v>0</v>
          </cell>
        </row>
        <row r="285">
          <cell r="F285">
            <v>2524</v>
          </cell>
          <cell r="G285">
            <v>0</v>
          </cell>
          <cell r="H285">
            <v>2524</v>
          </cell>
          <cell r="I285">
            <v>0</v>
          </cell>
          <cell r="J285">
            <v>2524</v>
          </cell>
          <cell r="K285">
            <v>0</v>
          </cell>
        </row>
        <row r="286">
          <cell r="F286">
            <v>106205</v>
          </cell>
          <cell r="G286">
            <v>0</v>
          </cell>
          <cell r="H286">
            <v>106205</v>
          </cell>
          <cell r="I286">
            <v>0</v>
          </cell>
          <cell r="J286">
            <v>106205</v>
          </cell>
          <cell r="K286">
            <v>0</v>
          </cell>
        </row>
        <row r="287">
          <cell r="F287">
            <v>24175</v>
          </cell>
          <cell r="G287">
            <v>0</v>
          </cell>
          <cell r="H287">
            <v>24175</v>
          </cell>
          <cell r="I287">
            <v>0</v>
          </cell>
          <cell r="J287">
            <v>24175</v>
          </cell>
          <cell r="K287">
            <v>0</v>
          </cell>
        </row>
        <row r="288">
          <cell r="F288">
            <v>103751</v>
          </cell>
          <cell r="G288">
            <v>0</v>
          </cell>
          <cell r="H288">
            <v>103751</v>
          </cell>
          <cell r="I288">
            <v>0</v>
          </cell>
          <cell r="J288">
            <v>103751</v>
          </cell>
          <cell r="K288">
            <v>0</v>
          </cell>
        </row>
        <row r="289">
          <cell r="F289">
            <v>34297</v>
          </cell>
          <cell r="G289">
            <v>0</v>
          </cell>
          <cell r="H289">
            <v>34297</v>
          </cell>
          <cell r="I289">
            <v>0</v>
          </cell>
          <cell r="J289">
            <v>34297</v>
          </cell>
          <cell r="K289">
            <v>0</v>
          </cell>
        </row>
        <row r="290">
          <cell r="F290">
            <v>1112</v>
          </cell>
          <cell r="G290">
            <v>0</v>
          </cell>
          <cell r="H290">
            <v>1112</v>
          </cell>
          <cell r="I290">
            <v>0</v>
          </cell>
          <cell r="J290">
            <v>1112</v>
          </cell>
          <cell r="K290">
            <v>0</v>
          </cell>
        </row>
        <row r="291">
          <cell r="F291">
            <v>9593</v>
          </cell>
          <cell r="G291">
            <v>0</v>
          </cell>
          <cell r="H291">
            <v>9593</v>
          </cell>
          <cell r="I291">
            <v>0</v>
          </cell>
          <cell r="J291">
            <v>9593</v>
          </cell>
          <cell r="K291">
            <v>0</v>
          </cell>
        </row>
        <row r="292">
          <cell r="F292">
            <v>2630</v>
          </cell>
          <cell r="G292">
            <v>0</v>
          </cell>
          <cell r="H292">
            <v>2630</v>
          </cell>
          <cell r="I292">
            <v>0</v>
          </cell>
          <cell r="J292">
            <v>2630</v>
          </cell>
          <cell r="K292">
            <v>0</v>
          </cell>
        </row>
        <row r="293">
          <cell r="F293">
            <v>502</v>
          </cell>
          <cell r="G293">
            <v>0</v>
          </cell>
          <cell r="H293">
            <v>502</v>
          </cell>
          <cell r="I293">
            <v>0</v>
          </cell>
          <cell r="J293">
            <v>502</v>
          </cell>
          <cell r="K293">
            <v>0</v>
          </cell>
        </row>
        <row r="294">
          <cell r="F294">
            <v>2131</v>
          </cell>
          <cell r="G294">
            <v>0</v>
          </cell>
          <cell r="H294">
            <v>2131</v>
          </cell>
          <cell r="I294">
            <v>0</v>
          </cell>
          <cell r="J294">
            <v>2131</v>
          </cell>
          <cell r="K294">
            <v>0</v>
          </cell>
        </row>
        <row r="295">
          <cell r="F295">
            <v>40494</v>
          </cell>
          <cell r="G295">
            <v>0</v>
          </cell>
          <cell r="H295">
            <v>40494</v>
          </cell>
          <cell r="I295">
            <v>0</v>
          </cell>
          <cell r="J295">
            <v>40494</v>
          </cell>
          <cell r="K295">
            <v>0</v>
          </cell>
        </row>
        <row r="296">
          <cell r="F296">
            <v>1601</v>
          </cell>
          <cell r="G296">
            <v>0</v>
          </cell>
          <cell r="H296">
            <v>1601</v>
          </cell>
          <cell r="I296">
            <v>0</v>
          </cell>
          <cell r="J296">
            <v>1601</v>
          </cell>
          <cell r="K296">
            <v>0</v>
          </cell>
        </row>
        <row r="297"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F298">
            <v>-341205</v>
          </cell>
          <cell r="G298">
            <v>0</v>
          </cell>
          <cell r="H298">
            <v>-341205</v>
          </cell>
          <cell r="I298">
            <v>0</v>
          </cell>
          <cell r="J298">
            <v>-341205</v>
          </cell>
          <cell r="K298">
            <v>0</v>
          </cell>
        </row>
        <row r="299">
          <cell r="F299">
            <v>-983730</v>
          </cell>
          <cell r="G299">
            <v>0</v>
          </cell>
          <cell r="H299">
            <v>-983730</v>
          </cell>
          <cell r="I299">
            <v>0</v>
          </cell>
          <cell r="J299">
            <v>-983730</v>
          </cell>
          <cell r="K299">
            <v>0</v>
          </cell>
        </row>
        <row r="300">
          <cell r="F300">
            <v>7438</v>
          </cell>
          <cell r="G300">
            <v>0</v>
          </cell>
          <cell r="H300">
            <v>7438</v>
          </cell>
          <cell r="I300">
            <v>0</v>
          </cell>
          <cell r="J300">
            <v>7438</v>
          </cell>
          <cell r="K300">
            <v>0</v>
          </cell>
        </row>
        <row r="301">
          <cell r="F301">
            <v>4977</v>
          </cell>
          <cell r="G301">
            <v>0</v>
          </cell>
          <cell r="H301">
            <v>4977</v>
          </cell>
          <cell r="I301">
            <v>0</v>
          </cell>
          <cell r="J301">
            <v>4977</v>
          </cell>
          <cell r="K301">
            <v>0</v>
          </cell>
        </row>
        <row r="302">
          <cell r="F302">
            <v>129262</v>
          </cell>
          <cell r="G302">
            <v>0</v>
          </cell>
          <cell r="H302">
            <v>129262</v>
          </cell>
          <cell r="I302">
            <v>0</v>
          </cell>
          <cell r="J302">
            <v>129262</v>
          </cell>
          <cell r="K302">
            <v>0</v>
          </cell>
        </row>
        <row r="304">
          <cell r="F304">
            <v>11102</v>
          </cell>
          <cell r="G304">
            <v>0</v>
          </cell>
          <cell r="H304">
            <v>11102</v>
          </cell>
          <cell r="I304">
            <v>0</v>
          </cell>
          <cell r="J304">
            <v>11102</v>
          </cell>
          <cell r="K304">
            <v>0</v>
          </cell>
        </row>
        <row r="305">
          <cell r="F305">
            <v>61499</v>
          </cell>
          <cell r="G305">
            <v>0</v>
          </cell>
          <cell r="H305">
            <v>61499</v>
          </cell>
          <cell r="I305">
            <v>0</v>
          </cell>
          <cell r="J305">
            <v>61499</v>
          </cell>
          <cell r="K305">
            <v>0</v>
          </cell>
        </row>
        <row r="306">
          <cell r="F306">
            <v>80567</v>
          </cell>
          <cell r="G306">
            <v>0</v>
          </cell>
          <cell r="H306">
            <v>80567</v>
          </cell>
          <cell r="I306">
            <v>0</v>
          </cell>
          <cell r="J306">
            <v>80567</v>
          </cell>
          <cell r="K306">
            <v>0</v>
          </cell>
        </row>
        <row r="307">
          <cell r="F307">
            <v>74767</v>
          </cell>
          <cell r="G307">
            <v>0</v>
          </cell>
          <cell r="H307">
            <v>74767</v>
          </cell>
          <cell r="I307">
            <v>0</v>
          </cell>
          <cell r="J307">
            <v>74767</v>
          </cell>
          <cell r="K307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F309">
            <v>14603</v>
          </cell>
          <cell r="G309">
            <v>0</v>
          </cell>
          <cell r="H309">
            <v>14603</v>
          </cell>
          <cell r="I309">
            <v>0</v>
          </cell>
          <cell r="J309">
            <v>14603</v>
          </cell>
          <cell r="K309">
            <v>0</v>
          </cell>
        </row>
        <row r="310">
          <cell r="F310">
            <v>477155</v>
          </cell>
          <cell r="G310">
            <v>0</v>
          </cell>
          <cell r="H310">
            <v>477155</v>
          </cell>
          <cell r="I310">
            <v>0</v>
          </cell>
          <cell r="J310">
            <v>477155</v>
          </cell>
          <cell r="K310">
            <v>0</v>
          </cell>
        </row>
        <row r="311">
          <cell r="F311">
            <v>130701</v>
          </cell>
          <cell r="G311">
            <v>0</v>
          </cell>
          <cell r="H311">
            <v>130701</v>
          </cell>
          <cell r="I311">
            <v>0</v>
          </cell>
          <cell r="J311">
            <v>130701</v>
          </cell>
          <cell r="K311">
            <v>0</v>
          </cell>
        </row>
        <row r="312"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F313">
            <v>850394</v>
          </cell>
          <cell r="G313">
            <v>0</v>
          </cell>
          <cell r="H313">
            <v>850394</v>
          </cell>
          <cell r="I313">
            <v>0</v>
          </cell>
          <cell r="J313">
            <v>850394</v>
          </cell>
          <cell r="K313">
            <v>0</v>
          </cell>
        </row>
        <row r="315"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F316">
            <v>1417</v>
          </cell>
          <cell r="G316">
            <v>0</v>
          </cell>
          <cell r="H316">
            <v>1417</v>
          </cell>
          <cell r="I316">
            <v>0</v>
          </cell>
          <cell r="J316">
            <v>1417</v>
          </cell>
          <cell r="K316">
            <v>0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F318">
            <v>19188</v>
          </cell>
          <cell r="G318">
            <v>0</v>
          </cell>
          <cell r="H318">
            <v>19188</v>
          </cell>
          <cell r="I318">
            <v>0</v>
          </cell>
          <cell r="J318">
            <v>19188</v>
          </cell>
          <cell r="K318">
            <v>0</v>
          </cell>
        </row>
        <row r="319">
          <cell r="F319">
            <v>2070</v>
          </cell>
          <cell r="G319">
            <v>0</v>
          </cell>
          <cell r="H319">
            <v>2070</v>
          </cell>
          <cell r="I319">
            <v>0</v>
          </cell>
          <cell r="J319">
            <v>2070</v>
          </cell>
          <cell r="K319">
            <v>0</v>
          </cell>
        </row>
        <row r="320">
          <cell r="F320">
            <v>708</v>
          </cell>
          <cell r="G320">
            <v>0</v>
          </cell>
          <cell r="H320">
            <v>708</v>
          </cell>
          <cell r="I320">
            <v>0</v>
          </cell>
          <cell r="J320">
            <v>708</v>
          </cell>
          <cell r="K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F323">
            <v>-21305</v>
          </cell>
          <cell r="G323">
            <v>0</v>
          </cell>
          <cell r="H323">
            <v>-21305</v>
          </cell>
          <cell r="I323">
            <v>0</v>
          </cell>
          <cell r="J323">
            <v>-21305</v>
          </cell>
          <cell r="K323">
            <v>0</v>
          </cell>
        </row>
        <row r="324">
          <cell r="F324">
            <v>2078</v>
          </cell>
          <cell r="G324">
            <v>0</v>
          </cell>
          <cell r="H324">
            <v>2078</v>
          </cell>
          <cell r="I324">
            <v>0</v>
          </cell>
          <cell r="J324">
            <v>2078</v>
          </cell>
          <cell r="K324">
            <v>0</v>
          </cell>
        </row>
        <row r="326">
          <cell r="F326">
            <v>-7229</v>
          </cell>
          <cell r="G326">
            <v>0</v>
          </cell>
          <cell r="H326">
            <v>-7229</v>
          </cell>
          <cell r="I326">
            <v>0</v>
          </cell>
          <cell r="J326">
            <v>-7229</v>
          </cell>
          <cell r="K326">
            <v>0</v>
          </cell>
        </row>
        <row r="327">
          <cell r="F327">
            <v>-4341000</v>
          </cell>
          <cell r="G327">
            <v>0</v>
          </cell>
          <cell r="H327">
            <v>-4341000</v>
          </cell>
          <cell r="I327">
            <v>0</v>
          </cell>
          <cell r="J327">
            <v>-4341000</v>
          </cell>
          <cell r="K327">
            <v>0</v>
          </cell>
        </row>
        <row r="328">
          <cell r="F328">
            <v>5855</v>
          </cell>
          <cell r="G328">
            <v>0</v>
          </cell>
          <cell r="H328">
            <v>5855</v>
          </cell>
          <cell r="I328">
            <v>0</v>
          </cell>
          <cell r="J328">
            <v>5855</v>
          </cell>
          <cell r="K328">
            <v>0</v>
          </cell>
        </row>
        <row r="329">
          <cell r="F329">
            <v>-4342374</v>
          </cell>
          <cell r="G329">
            <v>0</v>
          </cell>
          <cell r="H329">
            <v>-4342374</v>
          </cell>
          <cell r="I329">
            <v>0</v>
          </cell>
          <cell r="J329">
            <v>-4342374</v>
          </cell>
          <cell r="K329">
            <v>0</v>
          </cell>
        </row>
        <row r="331">
          <cell r="F331">
            <v>-101150</v>
          </cell>
          <cell r="G331">
            <v>0</v>
          </cell>
          <cell r="H331">
            <v>-101150</v>
          </cell>
          <cell r="I331">
            <v>0</v>
          </cell>
          <cell r="J331">
            <v>-101150</v>
          </cell>
          <cell r="K331">
            <v>0</v>
          </cell>
        </row>
        <row r="332">
          <cell r="F332">
            <v>-3564</v>
          </cell>
          <cell r="G332">
            <v>0</v>
          </cell>
          <cell r="H332">
            <v>-3564</v>
          </cell>
          <cell r="I332">
            <v>0</v>
          </cell>
          <cell r="J332">
            <v>-3564</v>
          </cell>
          <cell r="K332">
            <v>0</v>
          </cell>
        </row>
        <row r="333">
          <cell r="F333">
            <v>32382</v>
          </cell>
          <cell r="G333">
            <v>0</v>
          </cell>
          <cell r="H333">
            <v>32382</v>
          </cell>
          <cell r="I333">
            <v>0</v>
          </cell>
          <cell r="J333">
            <v>32382</v>
          </cell>
          <cell r="K333">
            <v>0</v>
          </cell>
        </row>
        <row r="334">
          <cell r="F334">
            <v>-1834</v>
          </cell>
          <cell r="G334">
            <v>0</v>
          </cell>
          <cell r="H334">
            <v>-1834</v>
          </cell>
          <cell r="I334">
            <v>0</v>
          </cell>
          <cell r="J334">
            <v>-1834</v>
          </cell>
          <cell r="K334">
            <v>0</v>
          </cell>
        </row>
        <row r="335">
          <cell r="F335">
            <v>-616883</v>
          </cell>
          <cell r="G335">
            <v>0</v>
          </cell>
          <cell r="H335">
            <v>-616883</v>
          </cell>
          <cell r="I335">
            <v>0</v>
          </cell>
          <cell r="J335">
            <v>-616883</v>
          </cell>
          <cell r="K335">
            <v>0</v>
          </cell>
        </row>
        <row r="336">
          <cell r="F336">
            <v>-157</v>
          </cell>
          <cell r="G336">
            <v>0</v>
          </cell>
          <cell r="H336">
            <v>-157</v>
          </cell>
          <cell r="I336">
            <v>0</v>
          </cell>
          <cell r="J336">
            <v>-157</v>
          </cell>
          <cell r="K336">
            <v>0</v>
          </cell>
        </row>
        <row r="337">
          <cell r="F337">
            <v>-691206</v>
          </cell>
          <cell r="G337">
            <v>0</v>
          </cell>
          <cell r="H337">
            <v>-691206</v>
          </cell>
          <cell r="I337">
            <v>0</v>
          </cell>
          <cell r="J337">
            <v>-691206</v>
          </cell>
          <cell r="K337">
            <v>0</v>
          </cell>
        </row>
        <row r="339">
          <cell r="F339">
            <v>-18388</v>
          </cell>
          <cell r="G339">
            <v>0</v>
          </cell>
          <cell r="H339">
            <v>-18388</v>
          </cell>
          <cell r="I339">
            <v>0</v>
          </cell>
          <cell r="J339">
            <v>-18388</v>
          </cell>
          <cell r="K339">
            <v>0</v>
          </cell>
        </row>
        <row r="340">
          <cell r="F340">
            <v>24357</v>
          </cell>
          <cell r="G340">
            <v>0</v>
          </cell>
          <cell r="H340">
            <v>24357</v>
          </cell>
          <cell r="I340">
            <v>0</v>
          </cell>
          <cell r="J340">
            <v>24357</v>
          </cell>
          <cell r="K340">
            <v>0</v>
          </cell>
        </row>
        <row r="341">
          <cell r="F341">
            <v>5969</v>
          </cell>
          <cell r="G341">
            <v>0</v>
          </cell>
          <cell r="H341">
            <v>5969</v>
          </cell>
          <cell r="I341">
            <v>0</v>
          </cell>
          <cell r="J341">
            <v>5969</v>
          </cell>
          <cell r="K341">
            <v>0</v>
          </cell>
        </row>
        <row r="342">
          <cell r="F342">
            <v>13369264</v>
          </cell>
          <cell r="G342">
            <v>-183485</v>
          </cell>
          <cell r="H342">
            <v>13185779</v>
          </cell>
          <cell r="I342">
            <v>247904</v>
          </cell>
          <cell r="J342">
            <v>13433683</v>
          </cell>
          <cell r="K342">
            <v>0</v>
          </cell>
        </row>
      </sheetData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UNIT"/>
      <sheetName val="דוחות"/>
      <sheetName val="UNIT.XLS"/>
      <sheetName val="ב-ר-1-97"/>
      <sheetName val="UNIT_XLS"/>
    </sheetNames>
    <definedNames>
      <definedName name="מאקרו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prepaid expense12.04"/>
      <sheetName val="הוצ' לשלם12.04"/>
      <sheetName val="כרטסת רכיבים מופ 12.04"/>
      <sheetName val="הבראה"/>
      <sheetName val="פיצויים"/>
      <sheetName val="הפרשה לחופשה"/>
      <sheetName val="מאזן בוחן סופי"/>
      <sheetName val="Tables"/>
      <sheetName val="prepaid_expense12_04"/>
      <sheetName val="הוצ'_לשלם12_04"/>
      <sheetName val="כרטסת_רכיבים_מופ_12_04"/>
      <sheetName val="הפרשה_לחופשה"/>
      <sheetName val="מאזן_בוחן_סופי"/>
      <sheetName val="ביאורי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זרה"/>
      <sheetName val="חישובי המדגם"/>
      <sheetName val="פריטים שנבחרו במדגם"/>
      <sheetName val="Tickmarks"/>
      <sheetName val="מלאי תעשיות שווי"/>
      <sheetName val="CMA_SampleDesign"/>
      <sheetName val="DialogInsert"/>
    </sheetNames>
    <sheetDataSet>
      <sheetData sheetId="0" refreshError="1"/>
      <sheetData sheetId="1" refreshError="1">
        <row r="1241">
          <cell r="F1241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RAD Budget template"/>
      <sheetName val="GL-PC"/>
    </sheetNames>
    <sheetDataSet>
      <sheetData sheetId="0" refreshError="1"/>
      <sheetData sheetId="1">
        <row r="4">
          <cell r="B4" t="str">
            <v>Travel - Domestic G&amp;A</v>
          </cell>
        </row>
        <row r="8">
          <cell r="B8" t="str">
            <v>Subcontractor R&amp;D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tend Budget code table"/>
      <sheetName val="Xtend 8dig Budget Code"/>
      <sheetName val="Xtend 8dig Budget Code (Short)"/>
      <sheetName val="Xtend 8dig Budget Code (Long)"/>
      <sheetName val="Xtend 8dig Budget Code (tool)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נדקס מיון"/>
      <sheetName val="העמסות"/>
      <sheetName val="אינדקס לפי מיון "/>
      <sheetName val="AMAZAN01"/>
      <sheetName val="AMAZAN02"/>
      <sheetName val="AMAZAN03"/>
      <sheetName val="AMAZAN04"/>
      <sheetName val="AMAZAN05"/>
      <sheetName val="AMAZAN06"/>
      <sheetName val="מאזן מצטבר ל- 31.3.01"/>
      <sheetName val="רווח והפסד ל- 31.3.01"/>
      <sheetName val="מאזן אפריל-יוני 2001"/>
      <sheetName val="רו'ה אפריל-יוני 2001"/>
      <sheetName val="מאזן ל- 31.3.02"/>
      <sheetName val="רווח והפסד ל- 31.3.02"/>
      <sheetName val="מאזן אפריל-יוני 2002"/>
      <sheetName val="מאזן אפריל-יוני 02-ב"/>
      <sheetName val="רווח והפסד אפריל-יוני 2002"/>
      <sheetName val="דו&quot;ח רווח והפסד 2001-2002 נ'ע"/>
      <sheetName val="רווח והפסד לפי קבוצות"/>
      <sheetName val="מאזן מצטבר ינואר-יוני 2001"/>
      <sheetName val="מאזן מצטבר ינואר-יוני 2002"/>
      <sheetName val="מצטבר 30.6.02"/>
      <sheetName val="רו'ה 30.6.02"/>
      <sheetName val="איחוד נתונים 1.02-6.02"/>
      <sheetName val="לפי קבוצות 1.02-6.02"/>
      <sheetName val="איחוד נתונים 2001-2002"/>
      <sheetName val="רו'ה 7-9 על פי 1-6"/>
      <sheetName val="רו'ה ריכוז לפי קבוצות 7-12.02"/>
      <sheetName val="דו&quot;ח רווח והפסד  7-12.02"/>
      <sheetName val="עלויות פתוח והעמסות"/>
      <sheetName val="רו'ה 7-12 על פי 1-6"/>
      <sheetName val="מאזן תנועות 9.02"/>
      <sheetName val="מאזן תנועות 10.02"/>
      <sheetName val="מיון הוצאות הנהלה וכלליות"/>
      <sheetName val="רו'ה 10-12.02"/>
      <sheetName val="דו&quot;ח רווח והפסד  1-9.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 t="str">
            <v>קבוצה</v>
          </cell>
          <cell r="B2" t="str">
            <v>תאור הקבוצה</v>
          </cell>
          <cell r="C2" t="str">
            <v>חובה-7/02</v>
          </cell>
          <cell r="D2" t="str">
            <v>העמסות</v>
          </cell>
          <cell r="E2" t="str">
            <v>סה"כ 7/02</v>
          </cell>
          <cell r="F2" t="str">
            <v>זכות-7/02</v>
          </cell>
          <cell r="G2" t="str">
            <v>חובה-8/02</v>
          </cell>
          <cell r="H2" t="str">
            <v>העמסות</v>
          </cell>
          <cell r="I2" t="str">
            <v>סה"כ 8/02</v>
          </cell>
          <cell r="J2" t="str">
            <v>זכות-8/02</v>
          </cell>
          <cell r="K2" t="str">
            <v>חובה-9/02</v>
          </cell>
          <cell r="L2" t="str">
            <v>העמסות</v>
          </cell>
          <cell r="M2" t="str">
            <v>סה"כ 9/02</v>
          </cell>
          <cell r="N2" t="str">
            <v>זכות-9/02</v>
          </cell>
          <cell r="O2" t="str">
            <v>סה"כ רבעון 3</v>
          </cell>
        </row>
        <row r="3">
          <cell r="A3">
            <v>101</v>
          </cell>
          <cell r="B3" t="str">
            <v>הכנסות מיעוץ</v>
          </cell>
          <cell r="C3">
            <v>0</v>
          </cell>
          <cell r="F3">
            <v>710484</v>
          </cell>
          <cell r="G3">
            <v>0</v>
          </cell>
          <cell r="J3">
            <v>626061</v>
          </cell>
          <cell r="K3">
            <v>0</v>
          </cell>
          <cell r="N3">
            <v>774061</v>
          </cell>
          <cell r="O3">
            <v>2110606</v>
          </cell>
        </row>
        <row r="4">
          <cell r="A4">
            <v>102</v>
          </cell>
          <cell r="B4" t="str">
            <v>הכנסות מפרוייקטים</v>
          </cell>
          <cell r="C4">
            <v>0</v>
          </cell>
          <cell r="F4">
            <v>0</v>
          </cell>
          <cell r="G4">
            <v>0</v>
          </cell>
          <cell r="J4">
            <v>0</v>
          </cell>
          <cell r="K4">
            <v>0</v>
          </cell>
          <cell r="N4">
            <v>0</v>
          </cell>
          <cell r="O4">
            <v>0</v>
          </cell>
        </row>
        <row r="5">
          <cell r="A5">
            <v>112</v>
          </cell>
          <cell r="B5" t="str">
            <v>הכנסות מיצוא</v>
          </cell>
          <cell r="C5">
            <v>0</v>
          </cell>
          <cell r="F5">
            <v>582800</v>
          </cell>
          <cell r="G5">
            <v>0</v>
          </cell>
          <cell r="J5">
            <v>578100</v>
          </cell>
          <cell r="K5">
            <v>0</v>
          </cell>
          <cell r="N5">
            <v>507600</v>
          </cell>
          <cell r="O5">
            <v>1668500</v>
          </cell>
        </row>
        <row r="6">
          <cell r="A6">
            <v>800</v>
          </cell>
          <cell r="B6" t="str">
            <v>הוצאות יעוץ</v>
          </cell>
          <cell r="C6">
            <v>403893</v>
          </cell>
          <cell r="D6">
            <v>15637</v>
          </cell>
          <cell r="E6">
            <v>419530</v>
          </cell>
          <cell r="F6">
            <v>0</v>
          </cell>
          <cell r="G6">
            <v>549488</v>
          </cell>
          <cell r="H6">
            <v>8396</v>
          </cell>
          <cell r="I6">
            <v>557884</v>
          </cell>
          <cell r="J6">
            <v>0</v>
          </cell>
          <cell r="K6">
            <v>645667</v>
          </cell>
          <cell r="L6">
            <v>25006</v>
          </cell>
          <cell r="M6">
            <v>670673</v>
          </cell>
          <cell r="N6">
            <v>0</v>
          </cell>
          <cell r="O6">
            <v>1648087</v>
          </cell>
        </row>
        <row r="7">
          <cell r="A7">
            <v>810</v>
          </cell>
          <cell r="B7" t="str">
            <v>הוצאות פרוייקטים</v>
          </cell>
          <cell r="C7">
            <v>123911</v>
          </cell>
          <cell r="D7">
            <v>26062</v>
          </cell>
          <cell r="E7">
            <v>149973</v>
          </cell>
          <cell r="F7">
            <v>0</v>
          </cell>
          <cell r="G7">
            <v>92315</v>
          </cell>
          <cell r="H7">
            <v>13993</v>
          </cell>
          <cell r="I7">
            <v>106308</v>
          </cell>
          <cell r="J7">
            <v>0</v>
          </cell>
          <cell r="K7">
            <v>230829</v>
          </cell>
          <cell r="L7">
            <v>41677</v>
          </cell>
          <cell r="M7">
            <v>272506</v>
          </cell>
          <cell r="N7">
            <v>0</v>
          </cell>
          <cell r="O7">
            <v>528787</v>
          </cell>
        </row>
        <row r="8">
          <cell r="A8">
            <v>820</v>
          </cell>
          <cell r="B8" t="str">
            <v>הוצאות הנהלה</v>
          </cell>
          <cell r="C8">
            <v>105738</v>
          </cell>
          <cell r="D8">
            <v>15637</v>
          </cell>
          <cell r="E8">
            <v>121375</v>
          </cell>
          <cell r="F8">
            <v>0</v>
          </cell>
          <cell r="G8">
            <v>99477</v>
          </cell>
          <cell r="H8">
            <v>8396</v>
          </cell>
          <cell r="I8">
            <v>107873</v>
          </cell>
          <cell r="J8">
            <v>0</v>
          </cell>
          <cell r="K8">
            <v>142903</v>
          </cell>
          <cell r="L8">
            <v>25006</v>
          </cell>
          <cell r="M8">
            <v>167909</v>
          </cell>
          <cell r="N8">
            <v>0</v>
          </cell>
          <cell r="O8">
            <v>397157</v>
          </cell>
        </row>
        <row r="9">
          <cell r="A9">
            <v>830</v>
          </cell>
          <cell r="B9" t="str">
            <v>הוצאות שווק ומכירות</v>
          </cell>
          <cell r="C9">
            <v>89560</v>
          </cell>
          <cell r="D9">
            <v>10425</v>
          </cell>
          <cell r="E9">
            <v>99985</v>
          </cell>
          <cell r="F9">
            <v>0</v>
          </cell>
          <cell r="G9">
            <v>89908</v>
          </cell>
          <cell r="H9">
            <v>5597</v>
          </cell>
          <cell r="I9">
            <v>95505</v>
          </cell>
          <cell r="J9">
            <v>0</v>
          </cell>
          <cell r="K9">
            <v>91226</v>
          </cell>
          <cell r="L9">
            <v>16671</v>
          </cell>
          <cell r="M9">
            <v>107897</v>
          </cell>
          <cell r="N9">
            <v>0</v>
          </cell>
          <cell r="O9">
            <v>303387</v>
          </cell>
        </row>
        <row r="10">
          <cell r="A10">
            <v>840</v>
          </cell>
          <cell r="B10" t="str">
            <v>הוצאות מו"פ</v>
          </cell>
          <cell r="C10">
            <v>214942</v>
          </cell>
          <cell r="D10">
            <v>36486</v>
          </cell>
          <cell r="E10">
            <v>251428</v>
          </cell>
          <cell r="F10">
            <v>0</v>
          </cell>
          <cell r="G10">
            <v>210815</v>
          </cell>
          <cell r="H10">
            <v>19590</v>
          </cell>
          <cell r="I10">
            <v>230405</v>
          </cell>
          <cell r="J10">
            <v>0</v>
          </cell>
          <cell r="K10">
            <v>216578</v>
          </cell>
          <cell r="L10">
            <v>58347</v>
          </cell>
          <cell r="M10">
            <v>274925</v>
          </cell>
          <cell r="N10">
            <v>0</v>
          </cell>
          <cell r="O10">
            <v>756758</v>
          </cell>
        </row>
        <row r="11">
          <cell r="A11">
            <v>860</v>
          </cell>
          <cell r="B11" t="str">
            <v>הוצאות מימון</v>
          </cell>
          <cell r="C11">
            <v>1454</v>
          </cell>
          <cell r="E11">
            <v>1454</v>
          </cell>
          <cell r="F11">
            <v>0</v>
          </cell>
          <cell r="G11">
            <v>-1404</v>
          </cell>
          <cell r="I11">
            <v>-1404</v>
          </cell>
          <cell r="J11">
            <v>0</v>
          </cell>
          <cell r="K11">
            <v>52528</v>
          </cell>
          <cell r="M11">
            <v>52528</v>
          </cell>
          <cell r="N11">
            <v>0</v>
          </cell>
          <cell r="O11">
            <v>52578</v>
          </cell>
        </row>
        <row r="12">
          <cell r="A12">
            <v>900</v>
          </cell>
          <cell r="B12" t="str">
            <v>הוצאות לחלוקה</v>
          </cell>
          <cell r="C12">
            <v>65415</v>
          </cell>
          <cell r="F12">
            <v>0</v>
          </cell>
          <cell r="G12">
            <v>39953</v>
          </cell>
          <cell r="J12">
            <v>0</v>
          </cell>
          <cell r="K12">
            <v>72287</v>
          </cell>
          <cell r="N12">
            <v>0</v>
          </cell>
        </row>
        <row r="13">
          <cell r="A13">
            <v>910</v>
          </cell>
          <cell r="B13" t="str">
            <v>הוצאות לחלוקה</v>
          </cell>
          <cell r="C13">
            <v>38832</v>
          </cell>
          <cell r="F13">
            <v>0</v>
          </cell>
          <cell r="G13">
            <v>16017</v>
          </cell>
          <cell r="J13">
            <v>0</v>
          </cell>
          <cell r="K13">
            <v>94419</v>
          </cell>
          <cell r="N13">
            <v>0</v>
          </cell>
        </row>
        <row r="14">
          <cell r="A14" t="str">
            <v xml:space="preserve"> כולל</v>
          </cell>
          <cell r="C14">
            <v>1043745</v>
          </cell>
          <cell r="D14">
            <v>104247</v>
          </cell>
          <cell r="E14">
            <v>1043745</v>
          </cell>
          <cell r="F14">
            <v>1293284</v>
          </cell>
          <cell r="G14">
            <v>1096569</v>
          </cell>
          <cell r="H14">
            <v>55972</v>
          </cell>
          <cell r="I14">
            <v>1096571</v>
          </cell>
          <cell r="J14">
            <v>1204161</v>
          </cell>
          <cell r="K14">
            <v>1546437</v>
          </cell>
          <cell r="L14">
            <v>166707</v>
          </cell>
          <cell r="M14">
            <v>1546438</v>
          </cell>
          <cell r="N14">
            <v>1281661</v>
          </cell>
          <cell r="O14">
            <v>7465860</v>
          </cell>
        </row>
        <row r="17">
          <cell r="A17" t="str">
            <v>קבוצה</v>
          </cell>
          <cell r="B17" t="str">
            <v>תאור הקבוצה</v>
          </cell>
          <cell r="C17" t="str">
            <v>חובה-10/02</v>
          </cell>
          <cell r="D17" t="str">
            <v>העמסות</v>
          </cell>
          <cell r="E17" t="str">
            <v>סה"כ 10/02</v>
          </cell>
          <cell r="F17" t="str">
            <v>זכות-10/02</v>
          </cell>
          <cell r="G17" t="str">
            <v>חובה-11/02</v>
          </cell>
          <cell r="H17" t="str">
            <v>העמסות</v>
          </cell>
          <cell r="I17" t="str">
            <v>סה"כ 11/02</v>
          </cell>
          <cell r="J17" t="str">
            <v>זכות-11/02</v>
          </cell>
          <cell r="K17" t="str">
            <v>חובה-12/02</v>
          </cell>
          <cell r="L17" t="str">
            <v>העמסות</v>
          </cell>
          <cell r="M17" t="str">
            <v>סה"כ 12/02</v>
          </cell>
          <cell r="N17" t="str">
            <v>זכות-12/02</v>
          </cell>
          <cell r="O17" t="str">
            <v>סה"כ רבעון 4</v>
          </cell>
        </row>
        <row r="18">
          <cell r="A18">
            <v>101</v>
          </cell>
          <cell r="B18" t="str">
            <v>הכנסות מיעוץ</v>
          </cell>
          <cell r="C18">
            <v>0</v>
          </cell>
          <cell r="F18">
            <v>770084</v>
          </cell>
          <cell r="G18">
            <v>0</v>
          </cell>
          <cell r="J18">
            <v>770084</v>
          </cell>
          <cell r="K18">
            <v>0</v>
          </cell>
          <cell r="N18">
            <v>770084</v>
          </cell>
          <cell r="O18">
            <v>2310252</v>
          </cell>
        </row>
        <row r="19">
          <cell r="A19">
            <v>102</v>
          </cell>
          <cell r="B19" t="str">
            <v>הכנסות מפרוייקטים</v>
          </cell>
          <cell r="C19">
            <v>0</v>
          </cell>
          <cell r="F19">
            <v>0</v>
          </cell>
          <cell r="G19">
            <v>0</v>
          </cell>
          <cell r="J19">
            <v>0</v>
          </cell>
          <cell r="K19">
            <v>0</v>
          </cell>
          <cell r="N19">
            <v>0</v>
          </cell>
          <cell r="O19">
            <v>0</v>
          </cell>
        </row>
        <row r="20">
          <cell r="A20">
            <v>112</v>
          </cell>
          <cell r="B20" t="str">
            <v>הכנסות מיצוא</v>
          </cell>
          <cell r="C20">
            <v>0</v>
          </cell>
          <cell r="F20">
            <v>653300</v>
          </cell>
          <cell r="G20">
            <v>0</v>
          </cell>
          <cell r="J20">
            <v>507600</v>
          </cell>
          <cell r="K20">
            <v>0</v>
          </cell>
          <cell r="N20">
            <v>507600</v>
          </cell>
          <cell r="O20">
            <v>1668500</v>
          </cell>
        </row>
        <row r="21">
          <cell r="A21">
            <v>800</v>
          </cell>
          <cell r="B21" t="str">
            <v>הוצאות יעוץ</v>
          </cell>
          <cell r="C21">
            <v>579174</v>
          </cell>
          <cell r="D21">
            <v>7358</v>
          </cell>
          <cell r="E21">
            <v>586532</v>
          </cell>
          <cell r="F21">
            <v>0</v>
          </cell>
          <cell r="G21">
            <v>480642</v>
          </cell>
          <cell r="H21">
            <v>9638</v>
          </cell>
          <cell r="I21">
            <v>490280</v>
          </cell>
          <cell r="J21">
            <v>0</v>
          </cell>
          <cell r="K21">
            <v>690071</v>
          </cell>
          <cell r="L21">
            <v>31187</v>
          </cell>
          <cell r="M21">
            <v>721258</v>
          </cell>
          <cell r="N21">
            <v>0</v>
          </cell>
          <cell r="O21">
            <v>1798070</v>
          </cell>
        </row>
        <row r="22">
          <cell r="A22">
            <v>810</v>
          </cell>
          <cell r="B22" t="str">
            <v>הוצאות פרוייקטים</v>
          </cell>
          <cell r="C22">
            <v>116888</v>
          </cell>
          <cell r="D22">
            <v>12264</v>
          </cell>
          <cell r="E22">
            <v>129152</v>
          </cell>
          <cell r="F22">
            <v>0</v>
          </cell>
          <cell r="G22">
            <v>163149</v>
          </cell>
          <cell r="H22">
            <v>16064</v>
          </cell>
          <cell r="I22">
            <v>179213</v>
          </cell>
          <cell r="J22">
            <v>0</v>
          </cell>
          <cell r="K22">
            <v>175376</v>
          </cell>
          <cell r="L22">
            <v>51978</v>
          </cell>
          <cell r="M22">
            <v>227354</v>
          </cell>
          <cell r="N22">
            <v>0</v>
          </cell>
          <cell r="O22">
            <v>535719</v>
          </cell>
        </row>
        <row r="23">
          <cell r="A23">
            <v>820</v>
          </cell>
          <cell r="B23" t="str">
            <v>הוצאות הנהלה</v>
          </cell>
          <cell r="C23">
            <v>123428</v>
          </cell>
          <cell r="D23">
            <v>7358</v>
          </cell>
          <cell r="E23">
            <v>130786</v>
          </cell>
          <cell r="F23">
            <v>0</v>
          </cell>
          <cell r="G23">
            <v>100072</v>
          </cell>
          <cell r="H23">
            <v>9638</v>
          </cell>
          <cell r="I23">
            <v>109710</v>
          </cell>
          <cell r="J23">
            <v>0</v>
          </cell>
          <cell r="K23">
            <v>112944</v>
          </cell>
          <cell r="L23">
            <v>31187</v>
          </cell>
          <cell r="M23">
            <v>144131</v>
          </cell>
          <cell r="N23">
            <v>0</v>
          </cell>
          <cell r="O23">
            <v>384627</v>
          </cell>
        </row>
        <row r="24">
          <cell r="A24">
            <v>830</v>
          </cell>
          <cell r="B24" t="str">
            <v>הוצאות שווק ומכירות</v>
          </cell>
          <cell r="C24">
            <v>88397</v>
          </cell>
          <cell r="D24">
            <v>4905</v>
          </cell>
          <cell r="E24">
            <v>93302</v>
          </cell>
          <cell r="F24">
            <v>0</v>
          </cell>
          <cell r="G24">
            <v>92058</v>
          </cell>
          <cell r="H24">
            <v>6426</v>
          </cell>
          <cell r="I24">
            <v>98484</v>
          </cell>
          <cell r="J24">
            <v>0</v>
          </cell>
          <cell r="K24">
            <v>91933</v>
          </cell>
          <cell r="L24">
            <v>20791</v>
          </cell>
          <cell r="M24">
            <v>112724</v>
          </cell>
          <cell r="N24">
            <v>0</v>
          </cell>
          <cell r="O24">
            <v>304510</v>
          </cell>
        </row>
        <row r="25">
          <cell r="A25">
            <v>840</v>
          </cell>
          <cell r="B25" t="str">
            <v>הוצאות מו"פ</v>
          </cell>
          <cell r="C25">
            <v>187221</v>
          </cell>
          <cell r="D25">
            <v>17169</v>
          </cell>
          <cell r="E25">
            <v>204390</v>
          </cell>
          <cell r="F25">
            <v>0</v>
          </cell>
          <cell r="G25">
            <v>205157</v>
          </cell>
          <cell r="H25">
            <v>22489</v>
          </cell>
          <cell r="I25">
            <v>227646</v>
          </cell>
          <cell r="J25">
            <v>0</v>
          </cell>
          <cell r="K25">
            <v>235688</v>
          </cell>
          <cell r="L25">
            <v>72769</v>
          </cell>
          <cell r="M25">
            <v>308457</v>
          </cell>
          <cell r="N25">
            <v>0</v>
          </cell>
          <cell r="O25">
            <v>740493</v>
          </cell>
        </row>
        <row r="26">
          <cell r="A26">
            <v>860</v>
          </cell>
          <cell r="B26" t="str">
            <v>הוצאות מימון</v>
          </cell>
          <cell r="C26">
            <v>-101</v>
          </cell>
          <cell r="E26">
            <v>-101</v>
          </cell>
          <cell r="F26">
            <v>0</v>
          </cell>
          <cell r="G26">
            <v>3137</v>
          </cell>
          <cell r="I26">
            <v>3137</v>
          </cell>
          <cell r="J26">
            <v>0</v>
          </cell>
          <cell r="K26">
            <v>78950</v>
          </cell>
          <cell r="M26">
            <v>78950</v>
          </cell>
          <cell r="N26">
            <v>0</v>
          </cell>
          <cell r="O26">
            <v>81986</v>
          </cell>
        </row>
        <row r="27">
          <cell r="A27">
            <v>900</v>
          </cell>
          <cell r="B27" t="str">
            <v>הוצאות לחלוקה</v>
          </cell>
          <cell r="C27">
            <v>21783</v>
          </cell>
          <cell r="F27">
            <v>0</v>
          </cell>
          <cell r="G27">
            <v>34040</v>
          </cell>
          <cell r="J27">
            <v>0</v>
          </cell>
          <cell r="K27">
            <v>92654</v>
          </cell>
          <cell r="N27">
            <v>0</v>
          </cell>
        </row>
        <row r="28">
          <cell r="A28">
            <v>910</v>
          </cell>
          <cell r="B28" t="str">
            <v>הוצאות לחלוקה</v>
          </cell>
          <cell r="C28">
            <v>27271</v>
          </cell>
          <cell r="F28">
            <v>0</v>
          </cell>
          <cell r="G28">
            <v>30215</v>
          </cell>
          <cell r="J28">
            <v>0</v>
          </cell>
          <cell r="K28">
            <v>115257</v>
          </cell>
          <cell r="N28">
            <v>0</v>
          </cell>
        </row>
        <row r="29">
          <cell r="A29" t="str">
            <v xml:space="preserve"> כולל</v>
          </cell>
          <cell r="C29">
            <v>1144061</v>
          </cell>
          <cell r="D29">
            <v>49054</v>
          </cell>
          <cell r="E29">
            <v>1144061</v>
          </cell>
          <cell r="F29">
            <v>1423384</v>
          </cell>
          <cell r="G29">
            <v>1108470</v>
          </cell>
          <cell r="H29">
            <v>64255</v>
          </cell>
          <cell r="I29">
            <v>1108470</v>
          </cell>
          <cell r="J29">
            <v>1277684</v>
          </cell>
          <cell r="K29">
            <v>1592873</v>
          </cell>
          <cell r="L29">
            <v>207912</v>
          </cell>
          <cell r="M29">
            <v>1592874</v>
          </cell>
          <cell r="N29">
            <v>1277684</v>
          </cell>
          <cell r="O29">
            <v>7824157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s from Company"/>
      <sheetName val="Accounting Figures"/>
      <sheetName val="Basis"/>
    </sheetNames>
    <sheetDataSet>
      <sheetData sheetId="0" refreshError="1"/>
      <sheetData sheetId="1" refreshError="1"/>
      <sheetData sheetId="2" refreshError="1">
        <row r="6">
          <cell r="B6">
            <v>2190.4855271667298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odule1"/>
      <sheetName val="פרויקטים"/>
      <sheetName val="ביצוע שנתי  97 לפי רבעונים"/>
      <sheetName val="בצוע לפי אנשי מכירות"/>
      <sheetName val="ביצוע-מקומי-חו&quot;ל"/>
      <sheetName val="ביצוע שנתי 97"/>
      <sheetName val="הכנסות מראש"/>
      <sheetName val="חופשה "/>
      <sheetName val="TAB-HAJNASOT-LEKABEL"/>
      <sheetName val="התאמת מעמ"/>
      <sheetName val="התאמת 102"/>
      <sheetName val="גמח_סלסה  3"/>
      <sheetName val="גמח_סלסה 2"/>
      <sheetName val="קבלני משנה"/>
      <sheetName val="פירוט פרויקטים"/>
      <sheetName val="TAB-SALES-96"/>
      <sheetName val="TAB-SALES-97"/>
      <sheetName val="חשבוניות 1-3.97"/>
      <sheetName val="Non-Statistical Sampling Master"/>
      <sheetName val="ביצוע_שנתי__97_לפי_רבעונים"/>
      <sheetName val="בצוע_לפי_אנשי_מכירות"/>
      <sheetName val="ביצוע_שנתי_97"/>
      <sheetName val="הכנסות_מראש"/>
      <sheetName val="חופשה_"/>
      <sheetName val="התאמת_מעמ"/>
      <sheetName val="התאמת_102"/>
      <sheetName val="גמח_סלסה__3"/>
      <sheetName val="גמח_סלסה_2"/>
      <sheetName val="קבלני_משנה"/>
      <sheetName val="פירוט_פרויקטים"/>
      <sheetName val="חשבוניות_1-3_97"/>
      <sheetName val="העמסת הוצאות משותפות"/>
      <sheetName val="Inputs &amp; Assumptions"/>
      <sheetName val="income stmt by bus unit rounded"/>
      <sheetName val="חישובי המדגם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S12" t="str">
            <v>ksafim</v>
          </cell>
          <cell r="U12" t="str">
            <v>STATUS</v>
          </cell>
          <cell r="X12" t="str">
            <v>COUNTRY</v>
          </cell>
          <cell r="Y12" t="str">
            <v>CUSTOMER</v>
          </cell>
          <cell r="Z12" t="str">
            <v>MODULE</v>
          </cell>
          <cell r="AA12" t="str">
            <v>SUB-MODULE</v>
          </cell>
          <cell r="AB12" t="str">
            <v>VALUE</v>
          </cell>
          <cell r="AC12" t="str">
            <v>95-96</v>
          </cell>
          <cell r="AD12" t="str">
            <v>,1-3.97</v>
          </cell>
          <cell r="AE12" t="str">
            <v>4-6.97</v>
          </cell>
          <cell r="AF12" t="str">
            <v>7-9.97</v>
          </cell>
          <cell r="AG12" t="str">
            <v>10-12.97</v>
          </cell>
          <cell r="AH12">
            <v>1997</v>
          </cell>
          <cell r="AI12" t="str">
            <v>יתרת פרויקט</v>
          </cell>
        </row>
        <row r="13">
          <cell r="S13">
            <v>10</v>
          </cell>
          <cell r="U13" t="str">
            <v>Contract</v>
          </cell>
          <cell r="X13" t="str">
            <v>ISRAEL</v>
          </cell>
          <cell r="Y13" t="str">
            <v>BEZEQ TRAFFIC</v>
          </cell>
          <cell r="Z13" t="str">
            <v>PMM</v>
          </cell>
          <cell r="AA13" t="str">
            <v>BZKPMM95</v>
          </cell>
          <cell r="AB13">
            <v>225721</v>
          </cell>
          <cell r="AC13">
            <v>183721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42000</v>
          </cell>
        </row>
        <row r="14">
          <cell r="S14">
            <v>12</v>
          </cell>
          <cell r="U14" t="str">
            <v>Contract</v>
          </cell>
          <cell r="X14" t="str">
            <v>ISRAEL</v>
          </cell>
          <cell r="Y14" t="str">
            <v>BEZEQ TRAFFIC</v>
          </cell>
          <cell r="Z14">
            <v>0</v>
          </cell>
          <cell r="AA14" t="str">
            <v>13x96</v>
          </cell>
          <cell r="AB14">
            <v>76520</v>
          </cell>
          <cell r="AC14">
            <v>33198</v>
          </cell>
          <cell r="AD14">
            <v>25802</v>
          </cell>
          <cell r="AE14">
            <v>0</v>
          </cell>
          <cell r="AF14">
            <v>0</v>
          </cell>
          <cell r="AG14">
            <v>0</v>
          </cell>
          <cell r="AH14">
            <v>25802</v>
          </cell>
          <cell r="AI14">
            <v>17520</v>
          </cell>
        </row>
        <row r="15">
          <cell r="S15">
            <v>13</v>
          </cell>
          <cell r="U15" t="str">
            <v>Contract</v>
          </cell>
          <cell r="X15" t="str">
            <v>ISRAEL</v>
          </cell>
          <cell r="Y15" t="str">
            <v>BEZEQ TRAFFIC</v>
          </cell>
          <cell r="Z15">
            <v>0</v>
          </cell>
          <cell r="AA15" t="str">
            <v>BZKPMM-SMF-1</v>
          </cell>
          <cell r="AB15">
            <v>267340</v>
          </cell>
          <cell r="AC15">
            <v>147000</v>
          </cell>
          <cell r="AD15">
            <v>75000</v>
          </cell>
          <cell r="AE15">
            <v>0</v>
          </cell>
          <cell r="AF15">
            <v>0</v>
          </cell>
          <cell r="AG15">
            <v>0</v>
          </cell>
          <cell r="AH15">
            <v>75000</v>
          </cell>
          <cell r="AI15">
            <v>45340</v>
          </cell>
        </row>
        <row r="16">
          <cell r="S16">
            <v>15</v>
          </cell>
          <cell r="U16" t="str">
            <v>Contract</v>
          </cell>
          <cell r="X16" t="str">
            <v>ISRAEL</v>
          </cell>
          <cell r="Y16" t="str">
            <v>BEZEQ TRAFFIC</v>
          </cell>
          <cell r="Z16">
            <v>0</v>
          </cell>
          <cell r="AA16" t="str">
            <v>תא קולי</v>
          </cell>
          <cell r="AB16">
            <v>175000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175000</v>
          </cell>
        </row>
        <row r="17">
          <cell r="S17">
            <v>16</v>
          </cell>
          <cell r="U17" t="str">
            <v>Negotiation</v>
          </cell>
          <cell r="X17" t="str">
            <v>ISRAEL</v>
          </cell>
          <cell r="Y17" t="str">
            <v>BEZEQ TRAFFIC</v>
          </cell>
          <cell r="Z17">
            <v>0</v>
          </cell>
          <cell r="AA17" t="str">
            <v>BZKPMM97</v>
          </cell>
          <cell r="AB17">
            <v>154338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154338</v>
          </cell>
        </row>
        <row r="18">
          <cell r="S18">
            <v>17</v>
          </cell>
          <cell r="U18" t="str">
            <v>Contract</v>
          </cell>
          <cell r="X18" t="str">
            <v>ISRAEL</v>
          </cell>
          <cell r="Y18" t="str">
            <v>BEZEQ BAKARA</v>
          </cell>
          <cell r="Z18">
            <v>0</v>
          </cell>
          <cell r="AA18" t="str">
            <v>ACD 95</v>
          </cell>
          <cell r="AB18">
            <v>145756</v>
          </cell>
          <cell r="AC18">
            <v>143000</v>
          </cell>
          <cell r="AD18">
            <v>1756</v>
          </cell>
          <cell r="AE18">
            <v>0</v>
          </cell>
          <cell r="AF18">
            <v>0</v>
          </cell>
          <cell r="AG18">
            <v>0</v>
          </cell>
          <cell r="AH18">
            <v>1756</v>
          </cell>
          <cell r="AI18">
            <v>1000</v>
          </cell>
        </row>
        <row r="19">
          <cell r="S19">
            <v>20</v>
          </cell>
          <cell r="U19" t="str">
            <v>Contract</v>
          </cell>
          <cell r="X19" t="str">
            <v>ISRAEL</v>
          </cell>
          <cell r="Y19" t="str">
            <v>BEZEQ BAKARA</v>
          </cell>
          <cell r="Z19">
            <v>0</v>
          </cell>
          <cell r="AA19" t="str">
            <v>ACD 96</v>
          </cell>
          <cell r="AB19">
            <v>240240</v>
          </cell>
          <cell r="AC19">
            <v>170000</v>
          </cell>
          <cell r="AD19">
            <v>23000</v>
          </cell>
          <cell r="AE19">
            <v>0</v>
          </cell>
          <cell r="AF19">
            <v>0</v>
          </cell>
          <cell r="AG19">
            <v>0</v>
          </cell>
          <cell r="AH19">
            <v>23000</v>
          </cell>
          <cell r="AI19">
            <v>47240</v>
          </cell>
        </row>
        <row r="20">
          <cell r="S20">
            <v>25</v>
          </cell>
          <cell r="U20" t="str">
            <v>Contract</v>
          </cell>
          <cell r="X20" t="str">
            <v>ISRAEL</v>
          </cell>
          <cell r="Y20" t="str">
            <v>BEZEQ INTERNL</v>
          </cell>
          <cell r="Z20" t="str">
            <v>RTP</v>
          </cell>
          <cell r="AA20" t="str">
            <v>RTP96</v>
          </cell>
          <cell r="AB20">
            <v>494000</v>
          </cell>
          <cell r="AC20">
            <v>421000</v>
          </cell>
          <cell r="AD20">
            <v>12000</v>
          </cell>
          <cell r="AE20">
            <v>0</v>
          </cell>
          <cell r="AF20">
            <v>0</v>
          </cell>
          <cell r="AG20">
            <v>0</v>
          </cell>
          <cell r="AH20">
            <v>12000</v>
          </cell>
          <cell r="AI20">
            <v>61000</v>
          </cell>
        </row>
        <row r="21">
          <cell r="S21">
            <v>30</v>
          </cell>
          <cell r="U21" t="str">
            <v>Contract</v>
          </cell>
          <cell r="X21" t="str">
            <v>ISRAEL</v>
          </cell>
          <cell r="Y21" t="str">
            <v>BEZEQ INTERNL</v>
          </cell>
          <cell r="Z21" t="str">
            <v>ITMC</v>
          </cell>
          <cell r="AA21" t="str">
            <v>ITMC95</v>
          </cell>
          <cell r="AB21">
            <v>266446</v>
          </cell>
          <cell r="AC21">
            <v>228000</v>
          </cell>
          <cell r="AD21">
            <v>30000</v>
          </cell>
          <cell r="AE21">
            <v>0</v>
          </cell>
          <cell r="AF21">
            <v>0</v>
          </cell>
          <cell r="AG21">
            <v>0</v>
          </cell>
          <cell r="AH21">
            <v>30000</v>
          </cell>
          <cell r="AI21">
            <v>8446</v>
          </cell>
        </row>
        <row r="22">
          <cell r="S22">
            <v>31</v>
          </cell>
          <cell r="U22" t="str">
            <v>Contract</v>
          </cell>
          <cell r="X22" t="str">
            <v>ISRAEL</v>
          </cell>
          <cell r="Y22" t="str">
            <v>BEZEQ INTERNL</v>
          </cell>
          <cell r="Z22" t="str">
            <v>CDR</v>
          </cell>
          <cell r="AA22" t="str">
            <v>CDR</v>
          </cell>
          <cell r="AB22">
            <v>166500</v>
          </cell>
          <cell r="AC22">
            <v>113000</v>
          </cell>
          <cell r="AD22">
            <v>45000</v>
          </cell>
          <cell r="AE22">
            <v>0</v>
          </cell>
          <cell r="AF22">
            <v>0</v>
          </cell>
          <cell r="AG22">
            <v>0</v>
          </cell>
          <cell r="AH22">
            <v>45000</v>
          </cell>
          <cell r="AI22">
            <v>8500</v>
          </cell>
        </row>
        <row r="23">
          <cell r="S23">
            <v>32</v>
          </cell>
          <cell r="U23" t="str">
            <v>unsold</v>
          </cell>
          <cell r="X23" t="str">
            <v>ISRAEL</v>
          </cell>
          <cell r="Y23" t="str">
            <v>BEZEQ INTERNL</v>
          </cell>
          <cell r="Z23">
            <v>0</v>
          </cell>
          <cell r="AA23" t="str">
            <v>RTP-97</v>
          </cell>
          <cell r="AB23">
            <v>159449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159449</v>
          </cell>
        </row>
        <row r="24">
          <cell r="S24">
            <v>36</v>
          </cell>
          <cell r="U24" t="str">
            <v>Contract</v>
          </cell>
          <cell r="X24" t="str">
            <v>ISRAEL</v>
          </cell>
          <cell r="Y24" t="str">
            <v>BEZEQ BAKARA</v>
          </cell>
          <cell r="Z24">
            <v>0</v>
          </cell>
          <cell r="AA24" t="str">
            <v>TAMAM96</v>
          </cell>
          <cell r="AB24">
            <v>636350</v>
          </cell>
          <cell r="AC24">
            <v>401000</v>
          </cell>
          <cell r="AD24">
            <v>160546</v>
          </cell>
          <cell r="AE24">
            <v>0</v>
          </cell>
          <cell r="AF24">
            <v>0</v>
          </cell>
          <cell r="AG24">
            <v>0</v>
          </cell>
          <cell r="AH24">
            <v>160546</v>
          </cell>
          <cell r="AI24">
            <v>74804</v>
          </cell>
        </row>
        <row r="25">
          <cell r="S25">
            <v>37</v>
          </cell>
          <cell r="U25" t="str">
            <v>Contract</v>
          </cell>
          <cell r="X25" t="str">
            <v>ISRAEL</v>
          </cell>
          <cell r="Y25" t="str">
            <v>BEZEQ BAKARA</v>
          </cell>
          <cell r="Z25">
            <v>0</v>
          </cell>
          <cell r="AA25" t="str">
            <v>TAMAM-SUPPORT</v>
          </cell>
          <cell r="AB25">
            <v>390390</v>
          </cell>
          <cell r="AC25">
            <v>269500</v>
          </cell>
          <cell r="AD25">
            <v>57428</v>
          </cell>
          <cell r="AE25">
            <v>0</v>
          </cell>
          <cell r="AF25">
            <v>0</v>
          </cell>
          <cell r="AG25">
            <v>0</v>
          </cell>
          <cell r="AH25">
            <v>57428</v>
          </cell>
          <cell r="AI25">
            <v>63462</v>
          </cell>
        </row>
        <row r="26">
          <cell r="S26">
            <v>38</v>
          </cell>
          <cell r="U26" t="str">
            <v>Contract</v>
          </cell>
          <cell r="X26" t="str">
            <v>ISRAEL</v>
          </cell>
          <cell r="Y26" t="str">
            <v>BEZEQ BAKARA</v>
          </cell>
          <cell r="Z26">
            <v>0</v>
          </cell>
          <cell r="AA26" t="str">
            <v>TAMAM-TRAINING</v>
          </cell>
          <cell r="AB26">
            <v>66595</v>
          </cell>
          <cell r="AC26">
            <v>50100</v>
          </cell>
          <cell r="AD26">
            <v>16495</v>
          </cell>
          <cell r="AE26">
            <v>0</v>
          </cell>
          <cell r="AF26">
            <v>0</v>
          </cell>
          <cell r="AG26">
            <v>0</v>
          </cell>
          <cell r="AH26">
            <v>16495</v>
          </cell>
          <cell r="AI26">
            <v>0</v>
          </cell>
        </row>
        <row r="27">
          <cell r="S27">
            <v>39</v>
          </cell>
          <cell r="U27" t="str">
            <v>Contract</v>
          </cell>
          <cell r="X27" t="e">
            <v>#N/A</v>
          </cell>
          <cell r="Y27" t="e">
            <v>#N/A</v>
          </cell>
          <cell r="Z27" t="e">
            <v>#N/A</v>
          </cell>
          <cell r="AA27" t="e">
            <v>#N/A</v>
          </cell>
          <cell r="AB27">
            <v>50000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50000</v>
          </cell>
        </row>
        <row r="28">
          <cell r="S28">
            <v>40</v>
          </cell>
          <cell r="U28" t="str">
            <v>Negotiation</v>
          </cell>
          <cell r="X28" t="str">
            <v>ISRAEL</v>
          </cell>
          <cell r="Y28" t="str">
            <v>BEZEQ BAKARA</v>
          </cell>
          <cell r="Z28">
            <v>0</v>
          </cell>
          <cell r="AA28" t="str">
            <v>TAMAM-97</v>
          </cell>
          <cell r="AB28">
            <v>1006000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1006000</v>
          </cell>
        </row>
        <row r="29">
          <cell r="S29">
            <v>45</v>
          </cell>
          <cell r="U29" t="str">
            <v>Contract</v>
          </cell>
          <cell r="X29" t="str">
            <v>ISRAEL</v>
          </cell>
          <cell r="Y29" t="str">
            <v>BEZEQ BAKARA</v>
          </cell>
          <cell r="Z29" t="str">
            <v>EXPERT</v>
          </cell>
          <cell r="AA29" t="str">
            <v>EXPERT 96</v>
          </cell>
          <cell r="AB29">
            <v>282750</v>
          </cell>
          <cell r="AC29">
            <v>75786</v>
          </cell>
          <cell r="AD29">
            <v>80991</v>
          </cell>
          <cell r="AE29">
            <v>0</v>
          </cell>
          <cell r="AF29">
            <v>0</v>
          </cell>
          <cell r="AG29">
            <v>0</v>
          </cell>
          <cell r="AH29">
            <v>80991</v>
          </cell>
          <cell r="AI29">
            <v>125973</v>
          </cell>
        </row>
        <row r="30">
          <cell r="S30">
            <v>55</v>
          </cell>
          <cell r="U30" t="str">
            <v>Contract</v>
          </cell>
          <cell r="X30" t="str">
            <v>USA</v>
          </cell>
          <cell r="Y30" t="str">
            <v>TELNEX</v>
          </cell>
          <cell r="Z30" t="str">
            <v>SS7</v>
          </cell>
          <cell r="AA30" t="str">
            <v>LCI-SS7-95</v>
          </cell>
          <cell r="AB30">
            <v>375000</v>
          </cell>
          <cell r="AC30">
            <v>375000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S31">
            <v>61</v>
          </cell>
          <cell r="U31" t="str">
            <v>Contract</v>
          </cell>
          <cell r="X31" t="str">
            <v>ISRAEL</v>
          </cell>
          <cell r="Y31" t="str">
            <v>CELLCOM</v>
          </cell>
          <cell r="Z31">
            <v>0</v>
          </cell>
          <cell r="AA31" t="str">
            <v>CELLCOM-TCAM96</v>
          </cell>
          <cell r="AB31">
            <v>300000</v>
          </cell>
          <cell r="AC31">
            <v>200000</v>
          </cell>
          <cell r="AD31">
            <v>40000</v>
          </cell>
          <cell r="AE31">
            <v>0</v>
          </cell>
          <cell r="AF31">
            <v>0</v>
          </cell>
          <cell r="AG31">
            <v>0</v>
          </cell>
          <cell r="AH31">
            <v>40000</v>
          </cell>
          <cell r="AI31">
            <v>60000</v>
          </cell>
        </row>
        <row r="32">
          <cell r="S32">
            <v>62</v>
          </cell>
          <cell r="U32" t="str">
            <v>Contract</v>
          </cell>
          <cell r="X32" t="str">
            <v>ISRAEL</v>
          </cell>
          <cell r="Y32" t="str">
            <v>CELLCOM</v>
          </cell>
          <cell r="Z32">
            <v>0</v>
          </cell>
          <cell r="AA32" t="str">
            <v>CELLCOM-TCAM97</v>
          </cell>
          <cell r="AB32">
            <v>262000</v>
          </cell>
          <cell r="AC32">
            <v>0</v>
          </cell>
          <cell r="AD32">
            <v>59500</v>
          </cell>
          <cell r="AE32">
            <v>0</v>
          </cell>
          <cell r="AF32">
            <v>0</v>
          </cell>
          <cell r="AG32">
            <v>0</v>
          </cell>
          <cell r="AH32">
            <v>59500</v>
          </cell>
          <cell r="AI32">
            <v>202500</v>
          </cell>
        </row>
        <row r="33">
          <cell r="S33">
            <v>63</v>
          </cell>
          <cell r="U33" t="str">
            <v>Contract</v>
          </cell>
          <cell r="X33" t="str">
            <v>ISRAEL</v>
          </cell>
          <cell r="Y33" t="str">
            <v>CELLCOM</v>
          </cell>
          <cell r="Z33">
            <v>0</v>
          </cell>
          <cell r="AA33" t="str">
            <v>CELLCOM96-CONFIG</v>
          </cell>
          <cell r="AB33">
            <v>150000</v>
          </cell>
          <cell r="AC33">
            <v>52000</v>
          </cell>
          <cell r="AD33">
            <v>90000</v>
          </cell>
          <cell r="AE33">
            <v>0</v>
          </cell>
          <cell r="AF33">
            <v>0</v>
          </cell>
          <cell r="AG33">
            <v>0</v>
          </cell>
          <cell r="AH33">
            <v>90000</v>
          </cell>
          <cell r="AI33">
            <v>8000</v>
          </cell>
        </row>
        <row r="34">
          <cell r="S34">
            <v>64</v>
          </cell>
          <cell r="U34" t="str">
            <v>Contract</v>
          </cell>
          <cell r="X34" t="str">
            <v>ISRAEL</v>
          </cell>
          <cell r="Y34" t="str">
            <v>CELLCOM</v>
          </cell>
          <cell r="Z34">
            <v>0</v>
          </cell>
          <cell r="AA34" t="str">
            <v>CELLCOM-SS7</v>
          </cell>
          <cell r="AB34">
            <v>56000</v>
          </cell>
          <cell r="AC34">
            <v>56000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S35">
            <v>72</v>
          </cell>
          <cell r="U35" t="str">
            <v>Contract</v>
          </cell>
          <cell r="X35" t="str">
            <v>ISRAEL</v>
          </cell>
          <cell r="Y35" t="str">
            <v>BEZEQ BACHAN</v>
          </cell>
          <cell r="Z35">
            <v>0</v>
          </cell>
          <cell r="AA35" t="str">
            <v>BHN-REGIONS</v>
          </cell>
          <cell r="AB35">
            <v>271167</v>
          </cell>
          <cell r="AC35">
            <v>186000</v>
          </cell>
          <cell r="AD35">
            <v>85167</v>
          </cell>
          <cell r="AE35">
            <v>0</v>
          </cell>
          <cell r="AF35">
            <v>0</v>
          </cell>
          <cell r="AG35">
            <v>0</v>
          </cell>
          <cell r="AH35">
            <v>85167</v>
          </cell>
          <cell r="AI35">
            <v>0</v>
          </cell>
        </row>
        <row r="36">
          <cell r="S36">
            <v>73</v>
          </cell>
          <cell r="U36" t="str">
            <v>Contract</v>
          </cell>
          <cell r="X36" t="str">
            <v>ISRAEL</v>
          </cell>
          <cell r="Y36" t="str">
            <v>BEZEQ BACHAN</v>
          </cell>
          <cell r="Z36">
            <v>0</v>
          </cell>
          <cell r="AA36" t="str">
            <v>BHN-add</v>
          </cell>
          <cell r="AB36">
            <v>134724</v>
          </cell>
          <cell r="AC36">
            <v>85000</v>
          </cell>
          <cell r="AD36">
            <v>37000</v>
          </cell>
          <cell r="AE36">
            <v>0</v>
          </cell>
          <cell r="AF36">
            <v>0</v>
          </cell>
          <cell r="AG36">
            <v>0</v>
          </cell>
          <cell r="AH36">
            <v>37000</v>
          </cell>
          <cell r="AI36">
            <v>12724</v>
          </cell>
        </row>
        <row r="37">
          <cell r="S37">
            <v>74</v>
          </cell>
          <cell r="U37" t="str">
            <v>Negotiation</v>
          </cell>
          <cell r="X37" t="str">
            <v>ISRAEL</v>
          </cell>
          <cell r="Y37" t="str">
            <v>BEZEQ BACHAN</v>
          </cell>
          <cell r="Z37">
            <v>0</v>
          </cell>
          <cell r="AA37" t="str">
            <v>BHN97-A</v>
          </cell>
          <cell r="AB37">
            <v>180000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180000</v>
          </cell>
        </row>
        <row r="38">
          <cell r="S38">
            <v>75</v>
          </cell>
          <cell r="U38" t="str">
            <v>unsold</v>
          </cell>
          <cell r="X38" t="str">
            <v>ISRAEL</v>
          </cell>
          <cell r="Y38" t="str">
            <v>BEZEQ BACHAN</v>
          </cell>
          <cell r="Z38">
            <v>0</v>
          </cell>
          <cell r="AA38" t="str">
            <v>BHN97-B</v>
          </cell>
          <cell r="AB38">
            <v>189833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189833</v>
          </cell>
        </row>
        <row r="39">
          <cell r="S39">
            <v>81</v>
          </cell>
          <cell r="U39" t="str">
            <v>Contract</v>
          </cell>
          <cell r="X39" t="str">
            <v>ISRAEL</v>
          </cell>
          <cell r="Y39" t="str">
            <v>PELEPHONE</v>
          </cell>
          <cell r="Z39">
            <v>0</v>
          </cell>
          <cell r="AA39" t="str">
            <v>PELEPHONE96</v>
          </cell>
          <cell r="AB39">
            <v>530000</v>
          </cell>
          <cell r="AC39">
            <v>379000</v>
          </cell>
          <cell r="AD39">
            <v>80000</v>
          </cell>
          <cell r="AE39">
            <v>0</v>
          </cell>
          <cell r="AF39">
            <v>0</v>
          </cell>
          <cell r="AG39">
            <v>0</v>
          </cell>
          <cell r="AH39">
            <v>80000</v>
          </cell>
          <cell r="AI39">
            <v>71000</v>
          </cell>
        </row>
        <row r="40">
          <cell r="S40">
            <v>82</v>
          </cell>
          <cell r="U40" t="str">
            <v>unsold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>
            <v>64800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64800</v>
          </cell>
        </row>
        <row r="41">
          <cell r="S41">
            <v>83</v>
          </cell>
          <cell r="U41" t="str">
            <v>Contract</v>
          </cell>
          <cell r="X41" t="str">
            <v>ISRAEL</v>
          </cell>
          <cell r="Y41" t="str">
            <v>GOLDEN-LINES</v>
          </cell>
          <cell r="Z41">
            <v>0</v>
          </cell>
          <cell r="AA41" t="str">
            <v>GOLDEN-LINES-CONSULTING</v>
          </cell>
          <cell r="AB41">
            <v>36000</v>
          </cell>
          <cell r="AC41">
            <v>0</v>
          </cell>
          <cell r="AD41">
            <v>24000</v>
          </cell>
          <cell r="AE41">
            <v>0</v>
          </cell>
          <cell r="AF41">
            <v>0</v>
          </cell>
          <cell r="AG41">
            <v>0</v>
          </cell>
          <cell r="AH41">
            <v>24000</v>
          </cell>
          <cell r="AI41">
            <v>12000</v>
          </cell>
        </row>
        <row r="42">
          <cell r="S42">
            <v>84</v>
          </cell>
          <cell r="U42" t="str">
            <v>Contract</v>
          </cell>
          <cell r="X42" t="str">
            <v>ISRAEL</v>
          </cell>
          <cell r="Y42" t="str">
            <v>GOLDEN-LINES</v>
          </cell>
          <cell r="Z42">
            <v>0</v>
          </cell>
          <cell r="AA42" t="str">
            <v>GOLDEN-LINES-98</v>
          </cell>
          <cell r="AB42">
            <v>500000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500000</v>
          </cell>
        </row>
        <row r="43">
          <cell r="S43">
            <v>90</v>
          </cell>
          <cell r="U43" t="str">
            <v>Contract</v>
          </cell>
          <cell r="X43" t="str">
            <v>USA</v>
          </cell>
          <cell r="Y43" t="str">
            <v>LCI</v>
          </cell>
          <cell r="Z43" t="str">
            <v>NMS</v>
          </cell>
          <cell r="AA43" t="str">
            <v>LCI-NMS-BASE</v>
          </cell>
          <cell r="AB43">
            <v>514500</v>
          </cell>
          <cell r="AC43">
            <v>425000</v>
          </cell>
          <cell r="AD43">
            <v>65000</v>
          </cell>
          <cell r="AE43">
            <v>0</v>
          </cell>
          <cell r="AF43">
            <v>0</v>
          </cell>
          <cell r="AG43">
            <v>0</v>
          </cell>
          <cell r="AH43">
            <v>65000</v>
          </cell>
          <cell r="AI43">
            <v>24500</v>
          </cell>
        </row>
        <row r="44">
          <cell r="S44">
            <v>91</v>
          </cell>
          <cell r="U44" t="str">
            <v>unsold</v>
          </cell>
          <cell r="X44" t="str">
            <v>USA</v>
          </cell>
          <cell r="Y44" t="str">
            <v>LCI</v>
          </cell>
          <cell r="Z44" t="str">
            <v>NMS</v>
          </cell>
          <cell r="AA44" t="str">
            <v>LCI-NMS-97</v>
          </cell>
          <cell r="AB44">
            <v>200000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200000</v>
          </cell>
        </row>
        <row r="45">
          <cell r="S45">
            <v>95</v>
          </cell>
          <cell r="U45" t="str">
            <v>Contract</v>
          </cell>
          <cell r="X45" t="str">
            <v>ARGENTINA</v>
          </cell>
          <cell r="Y45" t="str">
            <v>MOVICOM</v>
          </cell>
          <cell r="Z45" t="str">
            <v>TXEM</v>
          </cell>
          <cell r="AA45" t="str">
            <v>ARG-TXEM-BASE</v>
          </cell>
          <cell r="AB45">
            <v>465000</v>
          </cell>
          <cell r="AC45">
            <v>435000</v>
          </cell>
          <cell r="AD45">
            <v>15000</v>
          </cell>
          <cell r="AE45">
            <v>0</v>
          </cell>
          <cell r="AF45">
            <v>0</v>
          </cell>
          <cell r="AG45">
            <v>0</v>
          </cell>
          <cell r="AH45">
            <v>15000</v>
          </cell>
          <cell r="AI45">
            <v>15000</v>
          </cell>
        </row>
        <row r="46">
          <cell r="S46">
            <v>100</v>
          </cell>
          <cell r="U46" t="str">
            <v>Contract</v>
          </cell>
          <cell r="X46" t="str">
            <v>HUNGARY</v>
          </cell>
          <cell r="Y46" t="str">
            <v>MOTOROLA</v>
          </cell>
          <cell r="Z46" t="str">
            <v>NMS</v>
          </cell>
          <cell r="AA46" t="str">
            <v>MOT-HUNGARY-BASE</v>
          </cell>
          <cell r="AB46">
            <v>1870500</v>
          </cell>
          <cell r="AC46">
            <v>1506000</v>
          </cell>
          <cell r="AD46">
            <v>219000</v>
          </cell>
          <cell r="AE46">
            <v>0</v>
          </cell>
          <cell r="AF46">
            <v>0</v>
          </cell>
          <cell r="AG46">
            <v>0</v>
          </cell>
          <cell r="AH46">
            <v>219000</v>
          </cell>
          <cell r="AI46">
            <v>145500</v>
          </cell>
        </row>
        <row r="47">
          <cell r="S47">
            <v>110</v>
          </cell>
          <cell r="U47" t="str">
            <v>Contract</v>
          </cell>
          <cell r="X47" t="str">
            <v>USA</v>
          </cell>
          <cell r="Y47" t="str">
            <v>TCG</v>
          </cell>
          <cell r="Z47">
            <v>0</v>
          </cell>
          <cell r="AA47" t="str">
            <v>TCG-PHASE-1</v>
          </cell>
          <cell r="AB47">
            <v>811250</v>
          </cell>
          <cell r="AC47">
            <v>505000</v>
          </cell>
          <cell r="AD47">
            <v>200000</v>
          </cell>
          <cell r="AE47">
            <v>0</v>
          </cell>
          <cell r="AF47">
            <v>0</v>
          </cell>
          <cell r="AG47">
            <v>0</v>
          </cell>
          <cell r="AH47">
            <v>200000</v>
          </cell>
          <cell r="AI47">
            <v>106250</v>
          </cell>
        </row>
        <row r="48">
          <cell r="S48">
            <v>111</v>
          </cell>
          <cell r="U48" t="str">
            <v>Contract</v>
          </cell>
          <cell r="X48" t="str">
            <v>USA</v>
          </cell>
          <cell r="Y48" t="str">
            <v>TCG</v>
          </cell>
          <cell r="Z48">
            <v>0</v>
          </cell>
          <cell r="AA48" t="str">
            <v>TCG-PHASE-2</v>
          </cell>
          <cell r="AB48">
            <v>520000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520000</v>
          </cell>
        </row>
        <row r="49">
          <cell r="S49">
            <v>113</v>
          </cell>
          <cell r="U49" t="str">
            <v>Contract</v>
          </cell>
          <cell r="X49" t="str">
            <v>USA</v>
          </cell>
          <cell r="Y49" t="str">
            <v>TCG</v>
          </cell>
          <cell r="Z49">
            <v>0</v>
          </cell>
          <cell r="AA49" t="str">
            <v>TCG-switch</v>
          </cell>
          <cell r="AB49">
            <v>614000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614000</v>
          </cell>
        </row>
        <row r="50">
          <cell r="S50">
            <v>120</v>
          </cell>
          <cell r="U50" t="str">
            <v>Contract</v>
          </cell>
          <cell r="X50" t="str">
            <v>CANADA</v>
          </cell>
          <cell r="Y50" t="str">
            <v>ED-TEL</v>
          </cell>
          <cell r="Z50" t="str">
            <v>NETRAC</v>
          </cell>
          <cell r="AA50" t="str">
            <v>ED-TEL95-EXT</v>
          </cell>
          <cell r="AB50">
            <v>100000</v>
          </cell>
          <cell r="AC50">
            <v>80000</v>
          </cell>
          <cell r="AD50">
            <v>10000</v>
          </cell>
          <cell r="AE50">
            <v>0</v>
          </cell>
          <cell r="AF50">
            <v>0</v>
          </cell>
          <cell r="AG50">
            <v>0</v>
          </cell>
          <cell r="AH50">
            <v>10000</v>
          </cell>
          <cell r="AI50">
            <v>10000</v>
          </cell>
        </row>
        <row r="51">
          <cell r="S51">
            <v>125</v>
          </cell>
          <cell r="U51" t="str">
            <v>Contract</v>
          </cell>
          <cell r="X51" t="str">
            <v>CANADA</v>
          </cell>
          <cell r="Y51" t="str">
            <v>ED-TEL</v>
          </cell>
          <cell r="Z51">
            <v>0</v>
          </cell>
          <cell r="AA51" t="str">
            <v>ED-TEL-SS7</v>
          </cell>
          <cell r="AB51">
            <v>133728.08366656414</v>
          </cell>
          <cell r="AC51">
            <v>40000</v>
          </cell>
          <cell r="AD51">
            <v>50000</v>
          </cell>
          <cell r="AE51">
            <v>0</v>
          </cell>
          <cell r="AF51">
            <v>0</v>
          </cell>
          <cell r="AG51">
            <v>0</v>
          </cell>
          <cell r="AH51">
            <v>50000</v>
          </cell>
          <cell r="AI51">
            <v>43728.08366656414</v>
          </cell>
        </row>
        <row r="52">
          <cell r="S52">
            <v>130</v>
          </cell>
          <cell r="U52" t="str">
            <v>Contract</v>
          </cell>
          <cell r="X52" t="str">
            <v>COLOMBIA</v>
          </cell>
          <cell r="Y52" t="str">
            <v>EPM</v>
          </cell>
          <cell r="Z52" t="str">
            <v>PMM</v>
          </cell>
          <cell r="AA52" t="str">
            <v>EPM-PMM-96</v>
          </cell>
          <cell r="AB52">
            <v>377470</v>
          </cell>
          <cell r="AC52">
            <v>80000</v>
          </cell>
          <cell r="AD52">
            <v>75000</v>
          </cell>
          <cell r="AE52">
            <v>0</v>
          </cell>
          <cell r="AF52">
            <v>0</v>
          </cell>
          <cell r="AG52">
            <v>0</v>
          </cell>
          <cell r="AH52">
            <v>75000</v>
          </cell>
          <cell r="AI52">
            <v>222470</v>
          </cell>
        </row>
        <row r="53">
          <cell r="S53">
            <v>131</v>
          </cell>
          <cell r="U53" t="str">
            <v>unsold</v>
          </cell>
          <cell r="X53" t="str">
            <v>COLOMBIA</v>
          </cell>
          <cell r="Y53" t="str">
            <v>EPM</v>
          </cell>
          <cell r="Z53" t="str">
            <v>PMM</v>
          </cell>
          <cell r="AA53" t="str">
            <v>EPM-PMM-97</v>
          </cell>
          <cell r="AB53">
            <v>600000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600000</v>
          </cell>
        </row>
        <row r="54">
          <cell r="S54">
            <v>132</v>
          </cell>
          <cell r="U54" t="str">
            <v>Contract</v>
          </cell>
          <cell r="X54" t="str">
            <v>CANADA</v>
          </cell>
          <cell r="Y54" t="str">
            <v>MTS-MOBILITY</v>
          </cell>
          <cell r="Z54" t="str">
            <v>TCAM</v>
          </cell>
          <cell r="AA54" t="str">
            <v>MTS-TCAM96</v>
          </cell>
          <cell r="AB54">
            <v>372500</v>
          </cell>
          <cell r="AC54">
            <v>230000</v>
          </cell>
          <cell r="AD54">
            <v>130000</v>
          </cell>
          <cell r="AE54">
            <v>0</v>
          </cell>
          <cell r="AF54">
            <v>0</v>
          </cell>
          <cell r="AG54">
            <v>0</v>
          </cell>
          <cell r="AH54">
            <v>130000</v>
          </cell>
          <cell r="AI54">
            <v>12500</v>
          </cell>
        </row>
        <row r="55">
          <cell r="S55">
            <v>135</v>
          </cell>
          <cell r="U55" t="str">
            <v>Contract</v>
          </cell>
          <cell r="X55" t="str">
            <v>CANADA</v>
          </cell>
          <cell r="Y55" t="str">
            <v>MTS-MOBILITY</v>
          </cell>
          <cell r="Z55">
            <v>0</v>
          </cell>
          <cell r="AA55" t="str">
            <v>MTS-SS7</v>
          </cell>
          <cell r="AB55">
            <v>89135.019811033213</v>
          </cell>
          <cell r="AC55">
            <v>0</v>
          </cell>
          <cell r="AD55">
            <v>60000</v>
          </cell>
          <cell r="AE55">
            <v>0</v>
          </cell>
          <cell r="AF55">
            <v>0</v>
          </cell>
          <cell r="AG55">
            <v>0</v>
          </cell>
          <cell r="AH55">
            <v>60000</v>
          </cell>
          <cell r="AI55">
            <v>29135.019811033213</v>
          </cell>
        </row>
        <row r="56">
          <cell r="S56">
            <v>137</v>
          </cell>
          <cell r="U56" t="str">
            <v>Contract</v>
          </cell>
          <cell r="X56" t="str">
            <v>CANADA</v>
          </cell>
          <cell r="Y56" t="str">
            <v>TELUS - PMM</v>
          </cell>
          <cell r="Z56" t="str">
            <v xml:space="preserve"> PMM</v>
          </cell>
          <cell r="AA56" t="str">
            <v>TELUS - PMM (AGT)</v>
          </cell>
          <cell r="AB56">
            <v>505098.44559585489</v>
          </cell>
          <cell r="AC56">
            <v>190000</v>
          </cell>
          <cell r="AD56">
            <v>214000</v>
          </cell>
          <cell r="AE56">
            <v>0</v>
          </cell>
          <cell r="AF56">
            <v>0</v>
          </cell>
          <cell r="AG56">
            <v>0</v>
          </cell>
          <cell r="AH56">
            <v>214000</v>
          </cell>
          <cell r="AI56">
            <v>101098.44559585489</v>
          </cell>
        </row>
        <row r="57">
          <cell r="S57">
            <v>138</v>
          </cell>
          <cell r="U57" t="str">
            <v>Contract</v>
          </cell>
          <cell r="X57" t="str">
            <v>CYPRUS</v>
          </cell>
          <cell r="Y57" t="str">
            <v>CYTA</v>
          </cell>
          <cell r="Z57" t="str">
            <v>PMM</v>
          </cell>
          <cell r="AA57" t="str">
            <v>CYTA</v>
          </cell>
          <cell r="AB57">
            <v>1206243</v>
          </cell>
          <cell r="AC57">
            <v>0</v>
          </cell>
          <cell r="AD57">
            <v>150000</v>
          </cell>
          <cell r="AE57">
            <v>0</v>
          </cell>
          <cell r="AF57">
            <v>0</v>
          </cell>
          <cell r="AG57">
            <v>0</v>
          </cell>
          <cell r="AH57">
            <v>150000</v>
          </cell>
          <cell r="AI57">
            <v>1056243</v>
          </cell>
        </row>
        <row r="58">
          <cell r="S58">
            <v>139</v>
          </cell>
          <cell r="U58" t="str">
            <v>Contract</v>
          </cell>
          <cell r="X58" t="str">
            <v>CANADA</v>
          </cell>
          <cell r="Y58" t="str">
            <v>TELUS</v>
          </cell>
          <cell r="Z58">
            <v>0</v>
          </cell>
          <cell r="AA58" t="str">
            <v>TELUS-NMS</v>
          </cell>
          <cell r="AB58">
            <v>685266.07197785296</v>
          </cell>
          <cell r="AC58">
            <v>0</v>
          </cell>
          <cell r="AD58">
            <v>100000</v>
          </cell>
          <cell r="AE58">
            <v>0</v>
          </cell>
          <cell r="AF58">
            <v>0</v>
          </cell>
          <cell r="AG58">
            <v>0</v>
          </cell>
          <cell r="AH58">
            <v>100000</v>
          </cell>
          <cell r="AI58">
            <v>585266.07197785296</v>
          </cell>
        </row>
        <row r="59">
          <cell r="S59">
            <v>140</v>
          </cell>
          <cell r="U59" t="str">
            <v>Contract</v>
          </cell>
          <cell r="X59" t="str">
            <v>USA</v>
          </cell>
          <cell r="Y59" t="str">
            <v>CTEL</v>
          </cell>
          <cell r="Z59">
            <v>0</v>
          </cell>
          <cell r="AA59" t="str">
            <v>CTEL</v>
          </cell>
          <cell r="AB59">
            <v>260000</v>
          </cell>
          <cell r="AC59">
            <v>30000</v>
          </cell>
          <cell r="AD59">
            <v>85000</v>
          </cell>
          <cell r="AE59">
            <v>0</v>
          </cell>
          <cell r="AF59">
            <v>0</v>
          </cell>
          <cell r="AG59">
            <v>0</v>
          </cell>
          <cell r="AH59">
            <v>85000</v>
          </cell>
          <cell r="AI59">
            <v>145000</v>
          </cell>
        </row>
        <row r="60">
          <cell r="S60">
            <v>142</v>
          </cell>
          <cell r="U60" t="str">
            <v>Negotiation</v>
          </cell>
          <cell r="X60" t="str">
            <v>CANADA</v>
          </cell>
          <cell r="Y60" t="str">
            <v>TELUS</v>
          </cell>
          <cell r="Z60">
            <v>0</v>
          </cell>
          <cell r="AA60" t="str">
            <v>MULTI-MEDIA</v>
          </cell>
          <cell r="AB60">
            <v>1378000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1378000</v>
          </cell>
        </row>
        <row r="61">
          <cell r="S61">
            <v>245</v>
          </cell>
          <cell r="U61" t="str">
            <v>Contract</v>
          </cell>
          <cell r="X61" t="str">
            <v>USA</v>
          </cell>
          <cell r="Y61" t="str">
            <v>LCI</v>
          </cell>
          <cell r="Z61">
            <v>0</v>
          </cell>
          <cell r="AA61" t="str">
            <v>LCI-ADD</v>
          </cell>
          <cell r="AB61">
            <v>12500</v>
          </cell>
          <cell r="AC61">
            <v>12500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S62">
            <v>246</v>
          </cell>
          <cell r="U62" t="str">
            <v>Contract</v>
          </cell>
          <cell r="X62" t="str">
            <v>ISRAEL</v>
          </cell>
          <cell r="Y62" t="str">
            <v>BEEPER</v>
          </cell>
          <cell r="Z62">
            <v>0</v>
          </cell>
          <cell r="AA62" t="str">
            <v>BEEPER-MIRS</v>
          </cell>
          <cell r="AB62">
            <v>10000</v>
          </cell>
          <cell r="AC62">
            <v>5974</v>
          </cell>
          <cell r="AD62">
            <v>8450</v>
          </cell>
          <cell r="AE62">
            <v>0</v>
          </cell>
          <cell r="AF62">
            <v>0</v>
          </cell>
          <cell r="AG62">
            <v>0</v>
          </cell>
          <cell r="AH62">
            <v>8450</v>
          </cell>
          <cell r="AI62">
            <v>-4424</v>
          </cell>
        </row>
        <row r="63">
          <cell r="S63">
            <v>300</v>
          </cell>
          <cell r="U63" t="str">
            <v>Contract</v>
          </cell>
          <cell r="X63" t="str">
            <v>ISRAEL</v>
          </cell>
          <cell r="Y63" t="str">
            <v>BEEPER</v>
          </cell>
          <cell r="Z63">
            <v>0</v>
          </cell>
          <cell r="AA63" t="str">
            <v>BEEPER-SL1</v>
          </cell>
          <cell r="AB63">
            <v>60240</v>
          </cell>
          <cell r="AC63">
            <v>30120</v>
          </cell>
          <cell r="AD63">
            <v>7530</v>
          </cell>
          <cell r="AE63">
            <v>0</v>
          </cell>
          <cell r="AF63">
            <v>0</v>
          </cell>
          <cell r="AG63">
            <v>0</v>
          </cell>
          <cell r="AH63">
            <v>7530</v>
          </cell>
          <cell r="AI63">
            <v>22590</v>
          </cell>
        </row>
        <row r="64">
          <cell r="S64">
            <v>305</v>
          </cell>
          <cell r="U64" t="str">
            <v>Contract</v>
          </cell>
          <cell r="X64" t="str">
            <v>ISRAEL</v>
          </cell>
          <cell r="Y64" t="str">
            <v>BEZEQ BAKARA</v>
          </cell>
          <cell r="Z64">
            <v>0</v>
          </cell>
          <cell r="AA64" t="str">
            <v>TAMAM-SL2</v>
          </cell>
          <cell r="AB64">
            <v>226800</v>
          </cell>
          <cell r="AC64">
            <v>75600</v>
          </cell>
          <cell r="AD64">
            <v>18900</v>
          </cell>
          <cell r="AE64">
            <v>0</v>
          </cell>
          <cell r="AF64">
            <v>0</v>
          </cell>
          <cell r="AG64">
            <v>0</v>
          </cell>
          <cell r="AH64">
            <v>18900</v>
          </cell>
          <cell r="AI64">
            <v>132300</v>
          </cell>
        </row>
        <row r="65">
          <cell r="S65">
            <v>310</v>
          </cell>
          <cell r="U65" t="str">
            <v>Contract</v>
          </cell>
          <cell r="X65" t="str">
            <v>ISRAEL</v>
          </cell>
          <cell r="Y65" t="str">
            <v>BEZEQ BAKARA</v>
          </cell>
          <cell r="Z65">
            <v>0</v>
          </cell>
          <cell r="AA65" t="str">
            <v>TAMAM-SL1</v>
          </cell>
          <cell r="AB65">
            <v>285556</v>
          </cell>
          <cell r="AC65">
            <v>189998</v>
          </cell>
          <cell r="AD65">
            <v>48098</v>
          </cell>
          <cell r="AE65">
            <v>0</v>
          </cell>
          <cell r="AF65">
            <v>0</v>
          </cell>
          <cell r="AG65">
            <v>0</v>
          </cell>
          <cell r="AH65">
            <v>48098</v>
          </cell>
          <cell r="AI65">
            <v>47460</v>
          </cell>
        </row>
        <row r="66">
          <cell r="S66">
            <v>311</v>
          </cell>
          <cell r="U66" t="str">
            <v>Contract</v>
          </cell>
          <cell r="X66" t="str">
            <v>ISRAEL</v>
          </cell>
          <cell r="Y66" t="str">
            <v>BEZEQ BAKARA</v>
          </cell>
          <cell r="Z66">
            <v>0</v>
          </cell>
          <cell r="AA66" t="str">
            <v>TAMAM-SL2</v>
          </cell>
          <cell r="AB66">
            <v>150000</v>
          </cell>
          <cell r="AC66">
            <v>0</v>
          </cell>
          <cell r="AD66">
            <v>37500</v>
          </cell>
          <cell r="AE66">
            <v>0</v>
          </cell>
          <cell r="AF66">
            <v>0</v>
          </cell>
          <cell r="AG66">
            <v>0</v>
          </cell>
          <cell r="AH66">
            <v>37500</v>
          </cell>
          <cell r="AI66">
            <v>112500</v>
          </cell>
        </row>
        <row r="67">
          <cell r="S67">
            <v>312</v>
          </cell>
          <cell r="U67" t="str">
            <v>Negotiation</v>
          </cell>
          <cell r="X67" t="str">
            <v>ISRAEL</v>
          </cell>
          <cell r="Y67" t="str">
            <v>BEZEQ BACHAN</v>
          </cell>
          <cell r="Z67">
            <v>0</v>
          </cell>
          <cell r="AA67" t="str">
            <v>BHN-sl1</v>
          </cell>
          <cell r="AB67">
            <v>22700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22700</v>
          </cell>
        </row>
        <row r="68">
          <cell r="S68">
            <v>313</v>
          </cell>
          <cell r="U68" t="str">
            <v>Contract</v>
          </cell>
          <cell r="X68" t="str">
            <v>ISRAEL</v>
          </cell>
          <cell r="Y68" t="str">
            <v>BEZEQ BACHAN</v>
          </cell>
          <cell r="Z68">
            <v>0</v>
          </cell>
          <cell r="AA68" t="str">
            <v>BHN-sl2</v>
          </cell>
          <cell r="AB68">
            <v>45000</v>
          </cell>
          <cell r="AC68">
            <v>0</v>
          </cell>
          <cell r="AD68">
            <v>16666.666666666668</v>
          </cell>
          <cell r="AE68">
            <v>0</v>
          </cell>
          <cell r="AF68">
            <v>0</v>
          </cell>
          <cell r="AG68">
            <v>0</v>
          </cell>
          <cell r="AH68">
            <v>16666.666666666668</v>
          </cell>
          <cell r="AI68">
            <v>28333.333333333332</v>
          </cell>
        </row>
        <row r="69">
          <cell r="S69">
            <v>315</v>
          </cell>
          <cell r="U69" t="str">
            <v>Contract</v>
          </cell>
          <cell r="X69" t="str">
            <v>ISRAEL</v>
          </cell>
          <cell r="Y69" t="str">
            <v>OTHER</v>
          </cell>
          <cell r="Z69">
            <v>0</v>
          </cell>
          <cell r="AA69" t="str">
            <v>ITIM-SUPPORT</v>
          </cell>
          <cell r="AB69">
            <v>11760</v>
          </cell>
          <cell r="AC69">
            <v>5880</v>
          </cell>
          <cell r="AD69">
            <v>1470</v>
          </cell>
          <cell r="AE69">
            <v>0</v>
          </cell>
          <cell r="AF69">
            <v>0</v>
          </cell>
          <cell r="AG69">
            <v>0</v>
          </cell>
          <cell r="AH69">
            <v>1470</v>
          </cell>
          <cell r="AI69">
            <v>4410</v>
          </cell>
        </row>
        <row r="70">
          <cell r="S70">
            <v>320</v>
          </cell>
          <cell r="U70" t="str">
            <v>Contract</v>
          </cell>
          <cell r="X70" t="str">
            <v>ISRAEL</v>
          </cell>
          <cell r="Y70" t="str">
            <v>BEZEQ INTERNL</v>
          </cell>
          <cell r="Z70">
            <v>0</v>
          </cell>
          <cell r="AA70" t="str">
            <v>RTP96-SL1</v>
          </cell>
          <cell r="AB70">
            <v>121935.16666666667</v>
          </cell>
          <cell r="AC70">
            <v>94617</v>
          </cell>
          <cell r="AD70">
            <v>16391</v>
          </cell>
          <cell r="AE70">
            <v>0</v>
          </cell>
          <cell r="AF70">
            <v>0</v>
          </cell>
          <cell r="AG70">
            <v>0</v>
          </cell>
          <cell r="AH70">
            <v>16391</v>
          </cell>
          <cell r="AI70">
            <v>10927.166666666672</v>
          </cell>
        </row>
        <row r="71">
          <cell r="S71">
            <v>326</v>
          </cell>
          <cell r="U71" t="str">
            <v>Contract</v>
          </cell>
          <cell r="X71" t="str">
            <v>ISRAEL</v>
          </cell>
          <cell r="Y71" t="str">
            <v>BEZEQ INTERNL</v>
          </cell>
          <cell r="Z71">
            <v>0</v>
          </cell>
          <cell r="AA71" t="str">
            <v>RTP96-SL2</v>
          </cell>
          <cell r="AB71">
            <v>137935</v>
          </cell>
          <cell r="AC71">
            <v>82895</v>
          </cell>
          <cell r="AD71">
            <v>30000</v>
          </cell>
          <cell r="AE71">
            <v>0</v>
          </cell>
          <cell r="AF71">
            <v>0</v>
          </cell>
          <cell r="AG71">
            <v>0</v>
          </cell>
          <cell r="AH71">
            <v>30000</v>
          </cell>
          <cell r="AI71">
            <v>25040</v>
          </cell>
        </row>
        <row r="72">
          <cell r="S72">
            <v>327</v>
          </cell>
          <cell r="U72" t="str">
            <v>unsold</v>
          </cell>
          <cell r="X72" t="str">
            <v>ISRAEL</v>
          </cell>
          <cell r="Y72" t="str">
            <v>BEZEQ INTERNL</v>
          </cell>
          <cell r="Z72">
            <v>0</v>
          </cell>
          <cell r="AA72" t="str">
            <v>RTP97-SL2</v>
          </cell>
          <cell r="AB72">
            <v>38246.833333333336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38246.833333333336</v>
          </cell>
        </row>
        <row r="73">
          <cell r="S73">
            <v>328</v>
          </cell>
          <cell r="U73" t="str">
            <v>unsold</v>
          </cell>
          <cell r="X73" t="str">
            <v>ISRAEL</v>
          </cell>
          <cell r="Y73" t="str">
            <v>BEZEQ TRAFFIC</v>
          </cell>
          <cell r="Z73">
            <v>0</v>
          </cell>
          <cell r="AA73" t="str">
            <v>BZKPMM-SL2</v>
          </cell>
          <cell r="AB73">
            <v>80000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80000</v>
          </cell>
        </row>
        <row r="74">
          <cell r="S74">
            <v>330</v>
          </cell>
          <cell r="U74" t="str">
            <v>Contract</v>
          </cell>
          <cell r="X74" t="str">
            <v>CANADA</v>
          </cell>
          <cell r="Y74" t="str">
            <v>ED-TEL</v>
          </cell>
          <cell r="Z74">
            <v>0</v>
          </cell>
          <cell r="AA74" t="str">
            <v>EDTEL-SL1</v>
          </cell>
          <cell r="AB74">
            <v>195203.47896150404</v>
          </cell>
          <cell r="AC74">
            <v>97262</v>
          </cell>
          <cell r="AD74">
            <v>24485.369740376009</v>
          </cell>
          <cell r="AE74">
            <v>0</v>
          </cell>
          <cell r="AF74">
            <v>0</v>
          </cell>
          <cell r="AG74">
            <v>0</v>
          </cell>
          <cell r="AH74">
            <v>24485.369740376009</v>
          </cell>
          <cell r="AI74">
            <v>73456.109221128019</v>
          </cell>
        </row>
        <row r="75">
          <cell r="S75">
            <v>335</v>
          </cell>
          <cell r="U75" t="str">
            <v>Contract</v>
          </cell>
          <cell r="X75" t="str">
            <v>CANADA</v>
          </cell>
          <cell r="Y75" t="str">
            <v>ED-TEL</v>
          </cell>
          <cell r="Z75">
            <v>0</v>
          </cell>
          <cell r="AA75" t="str">
            <v>EDTEL-SL2</v>
          </cell>
          <cell r="AB75">
            <v>73289.376603998811</v>
          </cell>
          <cell r="AC75">
            <v>43851</v>
          </cell>
          <cell r="AD75">
            <v>7359.5941509997028</v>
          </cell>
          <cell r="AE75">
            <v>0</v>
          </cell>
          <cell r="AF75">
            <v>0</v>
          </cell>
          <cell r="AG75">
            <v>0</v>
          </cell>
          <cell r="AH75">
            <v>7359.5941509997028</v>
          </cell>
          <cell r="AI75">
            <v>22078.782452999109</v>
          </cell>
        </row>
        <row r="76">
          <cell r="S76">
            <v>336</v>
          </cell>
          <cell r="U76" t="str">
            <v>Contract</v>
          </cell>
          <cell r="X76" t="str">
            <v>ISRAEL</v>
          </cell>
          <cell r="Y76" t="str">
            <v>PELEPHONE</v>
          </cell>
          <cell r="Z76">
            <v>0</v>
          </cell>
          <cell r="AA76" t="str">
            <v>PELEPHONE-SL1</v>
          </cell>
          <cell r="AB76">
            <v>29300</v>
          </cell>
          <cell r="AC76">
            <v>14650</v>
          </cell>
          <cell r="AD76">
            <v>7325</v>
          </cell>
          <cell r="AE76">
            <v>0</v>
          </cell>
          <cell r="AF76">
            <v>0</v>
          </cell>
          <cell r="AG76">
            <v>0</v>
          </cell>
          <cell r="AH76">
            <v>7325</v>
          </cell>
          <cell r="AI76">
            <v>7325</v>
          </cell>
        </row>
        <row r="77">
          <cell r="S77">
            <v>337</v>
          </cell>
          <cell r="U77" t="str">
            <v>unsold</v>
          </cell>
          <cell r="X77" t="str">
            <v>ISRAEL</v>
          </cell>
          <cell r="Y77" t="str">
            <v>PELEPHONE</v>
          </cell>
          <cell r="Z77">
            <v>0</v>
          </cell>
          <cell r="AA77" t="str">
            <v>PELEPHONE-SL1-97</v>
          </cell>
          <cell r="AB77">
            <v>29300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29300</v>
          </cell>
        </row>
        <row r="78">
          <cell r="S78">
            <v>340</v>
          </cell>
          <cell r="U78" t="str">
            <v>Contract</v>
          </cell>
          <cell r="X78" t="str">
            <v>COLOMBIA</v>
          </cell>
          <cell r="Y78" t="str">
            <v>EPM</v>
          </cell>
          <cell r="Z78">
            <v>0</v>
          </cell>
          <cell r="AA78" t="str">
            <v>EPM-PMM-SL1</v>
          </cell>
          <cell r="AB78">
            <v>230142</v>
          </cell>
          <cell r="AC78">
            <v>219338</v>
          </cell>
          <cell r="AD78">
            <v>10804</v>
          </cell>
          <cell r="AE78">
            <v>0</v>
          </cell>
          <cell r="AF78">
            <v>0</v>
          </cell>
          <cell r="AG78">
            <v>0</v>
          </cell>
          <cell r="AH78">
            <v>10804</v>
          </cell>
          <cell r="AI78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S3" t="str">
            <v>ביפר-SL1</v>
          </cell>
          <cell r="T3" t="str">
            <v>ISRAEL</v>
          </cell>
          <cell r="U3" t="str">
            <v>BEEPER</v>
          </cell>
          <cell r="W3" t="str">
            <v>BEEPER-SL1</v>
          </cell>
          <cell r="X3">
            <v>12</v>
          </cell>
          <cell r="Y3" t="str">
            <v>YAKI</v>
          </cell>
          <cell r="Z3">
            <v>30120</v>
          </cell>
        </row>
        <row r="4">
          <cell r="U4" t="str">
            <v>BEEPER</v>
          </cell>
          <cell r="W4" t="str">
            <v>BEEPER-add</v>
          </cell>
          <cell r="Y4" t="str">
            <v>YAKI</v>
          </cell>
          <cell r="Z4">
            <v>6774</v>
          </cell>
        </row>
        <row r="5">
          <cell r="S5" t="str">
            <v>ביפר-מירס</v>
          </cell>
          <cell r="T5" t="str">
            <v>ISRAEL</v>
          </cell>
          <cell r="U5" t="str">
            <v>BEEPER</v>
          </cell>
          <cell r="W5" t="str">
            <v>BEEPER-MIRS</v>
          </cell>
          <cell r="X5">
            <v>13</v>
          </cell>
          <cell r="Y5" t="str">
            <v>YAKI</v>
          </cell>
        </row>
        <row r="6">
          <cell r="S6" t="str">
            <v>בחן קווים-מחוזות</v>
          </cell>
          <cell r="T6" t="str">
            <v>ISRAEL</v>
          </cell>
          <cell r="U6" t="str">
            <v>BEZEQ BACHAN</v>
          </cell>
          <cell r="W6" t="str">
            <v>BHN-REGIONS</v>
          </cell>
          <cell r="X6">
            <v>40</v>
          </cell>
          <cell r="Y6" t="str">
            <v>SHAUL</v>
          </cell>
          <cell r="Z6">
            <v>160000</v>
          </cell>
        </row>
        <row r="7">
          <cell r="S7" t="str">
            <v>בחן קווים- תוספות ב'</v>
          </cell>
          <cell r="T7" t="str">
            <v>ISRAEL</v>
          </cell>
          <cell r="U7" t="str">
            <v>BEZEQ BACHAN</v>
          </cell>
          <cell r="W7" t="str">
            <v>BHN-add</v>
          </cell>
          <cell r="X7">
            <v>41</v>
          </cell>
          <cell r="Y7" t="str">
            <v>SHAUL</v>
          </cell>
          <cell r="Z7">
            <v>85000</v>
          </cell>
        </row>
        <row r="8">
          <cell r="S8" t="str">
            <v xml:space="preserve"> בחן תוספות 2001-ישראנט</v>
          </cell>
          <cell r="T8" t="str">
            <v>ISRAEL</v>
          </cell>
          <cell r="U8" t="str">
            <v>BEZEQ BACHAN</v>
          </cell>
          <cell r="W8" t="str">
            <v>BHN97-A</v>
          </cell>
          <cell r="X8">
            <v>46</v>
          </cell>
          <cell r="Y8" t="str">
            <v>SHAUL</v>
          </cell>
        </row>
        <row r="9">
          <cell r="S9" t="str">
            <v>בחן קוים 97-ב'</v>
          </cell>
          <cell r="T9" t="str">
            <v>ISRAEL</v>
          </cell>
          <cell r="U9" t="str">
            <v>BEZEQ BACHAN</v>
          </cell>
          <cell r="W9" t="str">
            <v>BHN97-B</v>
          </cell>
          <cell r="X9">
            <v>47</v>
          </cell>
          <cell r="Y9" t="str">
            <v>SHAUL</v>
          </cell>
        </row>
        <row r="10">
          <cell r="S10" t="str">
            <v>בחן - SL2</v>
          </cell>
          <cell r="T10" t="str">
            <v>ISRAEL</v>
          </cell>
          <cell r="U10" t="str">
            <v>BEZEQ BACHAN</v>
          </cell>
          <cell r="W10" t="str">
            <v>BHN-sl2</v>
          </cell>
          <cell r="X10">
            <v>48</v>
          </cell>
          <cell r="Y10" t="str">
            <v>SHAUL</v>
          </cell>
        </row>
        <row r="11">
          <cell r="S11" t="str">
            <v>בחן - SL1</v>
          </cell>
          <cell r="T11" t="str">
            <v>ISRAEL</v>
          </cell>
          <cell r="U11" t="str">
            <v>BEZEQ BACHAN</v>
          </cell>
          <cell r="W11" t="str">
            <v>BHN-sl1</v>
          </cell>
          <cell r="X11">
            <v>49</v>
          </cell>
          <cell r="Y11" t="str">
            <v>SHAUL</v>
          </cell>
        </row>
        <row r="12">
          <cell r="S12" t="str">
            <v>בחן-קווים תכנה</v>
          </cell>
          <cell r="T12" t="str">
            <v>ISRAEL</v>
          </cell>
          <cell r="U12" t="str">
            <v>BEZEQ BACHAN</v>
          </cell>
          <cell r="V12">
            <v>2001</v>
          </cell>
          <cell r="W12" t="str">
            <v>BHN-BASE</v>
          </cell>
          <cell r="Y12" t="str">
            <v>SHAUL</v>
          </cell>
          <cell r="Z12">
            <v>30974</v>
          </cell>
        </row>
        <row r="13">
          <cell r="S13" t="str">
            <v>בחן קווים 95</v>
          </cell>
          <cell r="T13" t="str">
            <v>ISRAEL</v>
          </cell>
          <cell r="U13" t="str">
            <v>BEZEQ BACHAN</v>
          </cell>
          <cell r="W13" t="str">
            <v>BHN-95</v>
          </cell>
          <cell r="Y13" t="str">
            <v>SHAUL</v>
          </cell>
          <cell r="Z13">
            <v>32745</v>
          </cell>
        </row>
        <row r="14">
          <cell r="S14" t="str">
            <v>בחן קוים תוספות ב</v>
          </cell>
          <cell r="T14" t="str">
            <v>ISRAEL</v>
          </cell>
          <cell r="U14" t="str">
            <v>BEZEQ BACHAN</v>
          </cell>
          <cell r="W14" t="str">
            <v>BHN-ADD96B</v>
          </cell>
          <cell r="Y14" t="str">
            <v>SHAUL</v>
          </cell>
          <cell r="Z14">
            <v>85000</v>
          </cell>
        </row>
        <row r="15">
          <cell r="S15" t="str">
            <v>ACD 95</v>
          </cell>
          <cell r="T15" t="str">
            <v>ISRAEL</v>
          </cell>
          <cell r="U15" t="str">
            <v>BEZEQ BAKARA</v>
          </cell>
          <cell r="W15" t="str">
            <v>ACD 95</v>
          </cell>
          <cell r="X15">
            <v>55</v>
          </cell>
          <cell r="Y15" t="str">
            <v>SHAUL</v>
          </cell>
          <cell r="Z15">
            <v>52000</v>
          </cell>
        </row>
        <row r="16">
          <cell r="S16" t="str">
            <v>ACD 96</v>
          </cell>
          <cell r="T16" t="str">
            <v>ISRAEL</v>
          </cell>
          <cell r="U16" t="str">
            <v>BEZEQ BAKARA</v>
          </cell>
          <cell r="W16" t="str">
            <v>ACD 96</v>
          </cell>
          <cell r="X16">
            <v>60</v>
          </cell>
          <cell r="Y16" t="str">
            <v>SHAUL</v>
          </cell>
          <cell r="Z16">
            <v>170000</v>
          </cell>
        </row>
        <row r="17">
          <cell r="S17" t="str">
            <v>מומחה 96</v>
          </cell>
          <cell r="T17" t="str">
            <v>ISRAEL</v>
          </cell>
          <cell r="U17" t="str">
            <v>BEZEQ BAKARA</v>
          </cell>
          <cell r="V17" t="str">
            <v>EXPERT</v>
          </cell>
          <cell r="W17" t="str">
            <v>EXPERT 96</v>
          </cell>
          <cell r="X17">
            <v>70</v>
          </cell>
          <cell r="Y17" t="str">
            <v>SHAUL</v>
          </cell>
          <cell r="Z17">
            <v>75786</v>
          </cell>
        </row>
        <row r="18">
          <cell r="S18" t="str">
            <v>תמ"מ 96-97</v>
          </cell>
          <cell r="T18" t="str">
            <v>ISRAEL</v>
          </cell>
          <cell r="U18" t="str">
            <v>BEZEQ BAKARA</v>
          </cell>
          <cell r="W18" t="str">
            <v>TAMAM96</v>
          </cell>
          <cell r="X18">
            <v>85</v>
          </cell>
          <cell r="Y18" t="str">
            <v>SHAUL</v>
          </cell>
          <cell r="Z18">
            <v>401000</v>
          </cell>
        </row>
        <row r="19">
          <cell r="S19" t="str">
            <v>תממ תוספות 97-תחזוקה</v>
          </cell>
          <cell r="T19" t="str">
            <v>ISRAEL</v>
          </cell>
          <cell r="U19" t="str">
            <v>BEZEQ BAKARA</v>
          </cell>
          <cell r="W19" t="str">
            <v>TAMAM-SUPPORT</v>
          </cell>
          <cell r="X19">
            <v>86</v>
          </cell>
          <cell r="Y19" t="str">
            <v>SHAUL</v>
          </cell>
          <cell r="Z19">
            <v>269500</v>
          </cell>
        </row>
        <row r="20">
          <cell r="S20" t="str">
            <v>תממ תוספות 97-הדרכה</v>
          </cell>
          <cell r="T20" t="str">
            <v>ISRAEL</v>
          </cell>
          <cell r="U20" t="str">
            <v>BEZEQ BAKARA</v>
          </cell>
          <cell r="W20" t="str">
            <v>TAMAM-TRAINING</v>
          </cell>
          <cell r="X20">
            <v>87</v>
          </cell>
          <cell r="Y20" t="str">
            <v>SHAUL</v>
          </cell>
          <cell r="Z20">
            <v>50100</v>
          </cell>
        </row>
        <row r="21">
          <cell r="S21" t="str">
            <v>שדרוג</v>
          </cell>
          <cell r="T21" t="str">
            <v>ISRAEL</v>
          </cell>
          <cell r="U21" t="str">
            <v>BEZEQ BAKARA</v>
          </cell>
          <cell r="W21" t="str">
            <v>שדרוג</v>
          </cell>
          <cell r="X21">
            <v>87</v>
          </cell>
          <cell r="Y21" t="str">
            <v>SHAUL</v>
          </cell>
        </row>
        <row r="22">
          <cell r="S22" t="str">
            <v xml:space="preserve">בקרה ארצית-97 </v>
          </cell>
          <cell r="T22" t="str">
            <v>ISRAEL</v>
          </cell>
          <cell r="U22" t="str">
            <v>BEZEQ BAKARA</v>
          </cell>
          <cell r="W22" t="str">
            <v>TAMAM-97</v>
          </cell>
          <cell r="X22">
            <v>88</v>
          </cell>
          <cell r="Y22" t="str">
            <v>SHAUL</v>
          </cell>
        </row>
        <row r="23">
          <cell r="S23" t="str">
            <v>בקרה ארצית -SL2</v>
          </cell>
          <cell r="T23" t="str">
            <v>ISRAEL</v>
          </cell>
          <cell r="U23" t="str">
            <v>BEZEQ BAKARA</v>
          </cell>
          <cell r="W23" t="str">
            <v>TAMAM-SL2</v>
          </cell>
          <cell r="X23">
            <v>110</v>
          </cell>
          <cell r="Y23" t="str">
            <v>SHAUL</v>
          </cell>
          <cell r="Z23">
            <v>151200</v>
          </cell>
        </row>
        <row r="24">
          <cell r="S24" t="str">
            <v>בקרה ארצית 97- SL2</v>
          </cell>
          <cell r="T24" t="str">
            <v>ISRAEL</v>
          </cell>
          <cell r="U24" t="str">
            <v>BEZEQ BAKARA</v>
          </cell>
          <cell r="W24" t="str">
            <v>TAMAM-SL2</v>
          </cell>
          <cell r="X24">
            <v>110</v>
          </cell>
          <cell r="Y24" t="str">
            <v>SHAUL</v>
          </cell>
        </row>
        <row r="25">
          <cell r="S25" t="str">
            <v>בקרה ארצית - SL1</v>
          </cell>
          <cell r="T25" t="str">
            <v>ISRAEL</v>
          </cell>
          <cell r="U25" t="str">
            <v>BEZEQ BAKARA</v>
          </cell>
          <cell r="W25" t="str">
            <v>TAMAM-SL1</v>
          </cell>
          <cell r="X25">
            <v>120</v>
          </cell>
          <cell r="Y25" t="str">
            <v>SHAUL</v>
          </cell>
          <cell r="Z25">
            <v>94560</v>
          </cell>
        </row>
        <row r="26">
          <cell r="S26" t="str">
            <v>ACD סוקר</v>
          </cell>
          <cell r="T26" t="str">
            <v>ISRAEL</v>
          </cell>
          <cell r="U26" t="str">
            <v>BEZEQ BAKARA</v>
          </cell>
          <cell r="W26" t="str">
            <v>ACD-SOKER</v>
          </cell>
          <cell r="Y26" t="str">
            <v>SHAUL</v>
          </cell>
        </row>
        <row r="27">
          <cell r="S27" t="str">
            <v>תמ"מ 95-96</v>
          </cell>
          <cell r="T27" t="str">
            <v>ISRAEL</v>
          </cell>
          <cell r="U27" t="str">
            <v>BEZEQ BAKARA</v>
          </cell>
          <cell r="V27" t="str">
            <v>TAMAM</v>
          </cell>
          <cell r="W27" t="str">
            <v>TAMAM95</v>
          </cell>
          <cell r="Y27" t="str">
            <v>SHAUL</v>
          </cell>
          <cell r="Z27">
            <v>184344</v>
          </cell>
        </row>
        <row r="28">
          <cell r="S28" t="str">
            <v>ITMC 95</v>
          </cell>
          <cell r="T28" t="str">
            <v>ISRAEL</v>
          </cell>
          <cell r="U28" t="str">
            <v>BEZEQ INTERNL</v>
          </cell>
          <cell r="V28" t="str">
            <v>ITMC</v>
          </cell>
          <cell r="W28" t="str">
            <v>ITMC95</v>
          </cell>
          <cell r="X28">
            <v>131</v>
          </cell>
          <cell r="Y28" t="str">
            <v>YAKI</v>
          </cell>
          <cell r="Z28">
            <v>208000</v>
          </cell>
        </row>
        <row r="29">
          <cell r="S29" t="str">
            <v>CDR</v>
          </cell>
          <cell r="T29" t="str">
            <v>ISRAEL</v>
          </cell>
          <cell r="U29" t="str">
            <v>BEZEQ INTERNL</v>
          </cell>
          <cell r="V29" t="str">
            <v>CDR</v>
          </cell>
          <cell r="W29" t="str">
            <v>CDR</v>
          </cell>
          <cell r="X29">
            <v>132</v>
          </cell>
          <cell r="Y29" t="str">
            <v>YAKI</v>
          </cell>
          <cell r="Z29">
            <v>113000</v>
          </cell>
        </row>
        <row r="30">
          <cell r="S30" t="str">
            <v>RTP 96</v>
          </cell>
          <cell r="T30" t="str">
            <v>ISRAEL</v>
          </cell>
          <cell r="U30" t="str">
            <v>BEZEQ INTERNL</v>
          </cell>
          <cell r="V30" t="str">
            <v>RTP</v>
          </cell>
          <cell r="W30" t="str">
            <v>RTP96</v>
          </cell>
          <cell r="X30">
            <v>148</v>
          </cell>
          <cell r="Y30" t="str">
            <v>YAKI</v>
          </cell>
          <cell r="Z30">
            <v>421000</v>
          </cell>
        </row>
        <row r="31">
          <cell r="S31" t="str">
            <v>CDR-sl1</v>
          </cell>
          <cell r="T31" t="str">
            <v>ISRAEL</v>
          </cell>
          <cell r="U31" t="str">
            <v>BEZEQ INTERNL</v>
          </cell>
          <cell r="W31" t="str">
            <v>CDR-sl1</v>
          </cell>
          <cell r="X31">
            <v>151</v>
          </cell>
          <cell r="Y31" t="str">
            <v>YAKI</v>
          </cell>
          <cell r="Z31">
            <v>10000</v>
          </cell>
        </row>
        <row r="32">
          <cell r="S32" t="str">
            <v>RTP96-SL1</v>
          </cell>
          <cell r="T32" t="str">
            <v>ISRAEL</v>
          </cell>
          <cell r="U32" t="str">
            <v>BEZEQ INTERNL</v>
          </cell>
          <cell r="W32" t="str">
            <v>RTP96-SL1</v>
          </cell>
          <cell r="X32">
            <v>160</v>
          </cell>
          <cell r="Y32" t="str">
            <v>YAKI</v>
          </cell>
          <cell r="Z32">
            <v>65567</v>
          </cell>
        </row>
        <row r="33">
          <cell r="S33" t="str">
            <v>RTP96-SL2</v>
          </cell>
          <cell r="T33" t="str">
            <v>ISRAEL</v>
          </cell>
          <cell r="U33" t="str">
            <v>BEZEQ INTERNL</v>
          </cell>
          <cell r="W33" t="str">
            <v>RTP96-SL2</v>
          </cell>
          <cell r="X33">
            <v>165</v>
          </cell>
          <cell r="Y33" t="str">
            <v>YAKI</v>
          </cell>
          <cell r="Z33">
            <v>62895</v>
          </cell>
        </row>
        <row r="34">
          <cell r="S34" t="str">
            <v>RTP97</v>
          </cell>
          <cell r="T34" t="str">
            <v>ISRAEL</v>
          </cell>
          <cell r="U34" t="str">
            <v>BEZEQ INTERNL</v>
          </cell>
          <cell r="W34" t="str">
            <v>RTP-97</v>
          </cell>
          <cell r="X34">
            <v>166</v>
          </cell>
          <cell r="Y34" t="str">
            <v>YAKI</v>
          </cell>
        </row>
        <row r="35">
          <cell r="S35" t="str">
            <v>RTP97-SL2</v>
          </cell>
          <cell r="T35" t="str">
            <v>ISRAEL</v>
          </cell>
          <cell r="U35" t="str">
            <v>BEZEQ INTERNL</v>
          </cell>
          <cell r="W35" t="str">
            <v>RTP97-SL2</v>
          </cell>
          <cell r="X35">
            <v>167</v>
          </cell>
          <cell r="Y35" t="str">
            <v>YAKI</v>
          </cell>
        </row>
        <row r="36">
          <cell r="S36" t="str">
            <v>RTP-SYBASE</v>
          </cell>
          <cell r="T36" t="str">
            <v>ISRAEL</v>
          </cell>
          <cell r="U36" t="str">
            <v>BEZEQ INTERNL</v>
          </cell>
          <cell r="W36" t="str">
            <v>RTP-SYBASE</v>
          </cell>
          <cell r="Y36" t="str">
            <v>YAKI</v>
          </cell>
          <cell r="Z36">
            <v>50526</v>
          </cell>
        </row>
        <row r="37">
          <cell r="S37" t="str">
            <v>RTP-ADD</v>
          </cell>
          <cell r="T37" t="str">
            <v>ISRAEL</v>
          </cell>
          <cell r="U37" t="str">
            <v>BEZEQ INTERNL</v>
          </cell>
          <cell r="W37" t="str">
            <v>RTP-ADD</v>
          </cell>
          <cell r="Y37" t="str">
            <v>YAKI</v>
          </cell>
          <cell r="Z37">
            <v>5974</v>
          </cell>
        </row>
        <row r="38">
          <cell r="S38" t="str">
            <v>תנועה ב' 95</v>
          </cell>
          <cell r="T38" t="str">
            <v>ISRAEL</v>
          </cell>
          <cell r="U38" t="str">
            <v>BEZEQ TRAFFIC</v>
          </cell>
          <cell r="V38" t="str">
            <v>PMM</v>
          </cell>
          <cell r="W38" t="str">
            <v>BZKPMM95</v>
          </cell>
          <cell r="X38">
            <v>180</v>
          </cell>
          <cell r="Y38" t="str">
            <v>SHAUL</v>
          </cell>
          <cell r="Z38">
            <v>118721</v>
          </cell>
        </row>
        <row r="39">
          <cell r="S39" t="str">
            <v>13X96</v>
          </cell>
          <cell r="T39" t="str">
            <v>ISRAEL</v>
          </cell>
          <cell r="U39" t="str">
            <v>BEZEQ TRAFFIC</v>
          </cell>
          <cell r="W39" t="str">
            <v>13x96</v>
          </cell>
          <cell r="X39">
            <v>201</v>
          </cell>
          <cell r="Y39" t="str">
            <v>SHAUL</v>
          </cell>
          <cell r="Z39">
            <v>33198</v>
          </cell>
        </row>
        <row r="40">
          <cell r="S40" t="str">
            <v>תנועה-MD</v>
          </cell>
          <cell r="T40" t="str">
            <v>ISRAEL</v>
          </cell>
          <cell r="U40" t="str">
            <v>BEZEQ TRAFFIC</v>
          </cell>
          <cell r="W40" t="str">
            <v>BZKPMM-SMF-1</v>
          </cell>
          <cell r="X40">
            <v>202</v>
          </cell>
          <cell r="Y40" t="str">
            <v>SHAUL</v>
          </cell>
          <cell r="Z40">
            <v>147000</v>
          </cell>
        </row>
        <row r="41">
          <cell r="S41" t="str">
            <v>תא-קולי</v>
          </cell>
          <cell r="T41" t="str">
            <v>ISRAEL</v>
          </cell>
          <cell r="U41" t="str">
            <v>BEZEQ TRAFFIC</v>
          </cell>
          <cell r="W41" t="str">
            <v>תא קולי</v>
          </cell>
          <cell r="X41">
            <v>204</v>
          </cell>
          <cell r="Y41" t="str">
            <v>SHAUL</v>
          </cell>
        </row>
        <row r="42">
          <cell r="S42" t="str">
            <v>תנועה 97</v>
          </cell>
          <cell r="T42" t="str">
            <v>ISRAEL</v>
          </cell>
          <cell r="U42" t="str">
            <v>BEZEQ TRAFFIC</v>
          </cell>
          <cell r="W42" t="str">
            <v>BZKPMM97</v>
          </cell>
          <cell r="X42">
            <v>205</v>
          </cell>
          <cell r="Y42" t="str">
            <v>SHAUL</v>
          </cell>
        </row>
        <row r="43">
          <cell r="S43" t="str">
            <v>תנועה - SL2</v>
          </cell>
          <cell r="T43" t="str">
            <v>ISRAEL</v>
          </cell>
          <cell r="U43" t="str">
            <v>BEZEQ TRAFFIC</v>
          </cell>
          <cell r="W43" t="str">
            <v>BZKPMM-SL2</v>
          </cell>
          <cell r="X43">
            <v>206</v>
          </cell>
          <cell r="Y43" t="str">
            <v>SHAUL</v>
          </cell>
        </row>
        <row r="44">
          <cell r="S44" t="str">
            <v>תנועה ב 96</v>
          </cell>
          <cell r="T44" t="str">
            <v>ISRAEL</v>
          </cell>
          <cell r="U44" t="str">
            <v>BEZEQ TRAFFIC</v>
          </cell>
          <cell r="W44" t="str">
            <v>BZKPMM96</v>
          </cell>
          <cell r="Y44" t="str">
            <v>SHAUL</v>
          </cell>
          <cell r="Z44">
            <v>14515</v>
          </cell>
        </row>
        <row r="45">
          <cell r="S45" t="str">
            <v>CELLCOM  SS7</v>
          </cell>
          <cell r="T45" t="str">
            <v>ISRAEL</v>
          </cell>
          <cell r="U45" t="str">
            <v>CELLCOM</v>
          </cell>
          <cell r="W45" t="str">
            <v>CELLCOM-SS7</v>
          </cell>
          <cell r="X45">
            <v>210</v>
          </cell>
          <cell r="Y45" t="str">
            <v>YAKI</v>
          </cell>
          <cell r="Z45">
            <v>56000</v>
          </cell>
        </row>
        <row r="46">
          <cell r="S46" t="str">
            <v>CELLCOM 96</v>
          </cell>
          <cell r="T46" t="str">
            <v>ISRAEL</v>
          </cell>
          <cell r="U46" t="str">
            <v>CELLCOM</v>
          </cell>
          <cell r="W46" t="str">
            <v>CELLCOM-TCAM96</v>
          </cell>
          <cell r="X46">
            <v>221</v>
          </cell>
          <cell r="Y46" t="str">
            <v>YAKI</v>
          </cell>
          <cell r="Z46">
            <v>200000</v>
          </cell>
        </row>
        <row r="47">
          <cell r="S47" t="str">
            <v>CELLCOM 96-config</v>
          </cell>
          <cell r="T47" t="str">
            <v>ISRAEL</v>
          </cell>
          <cell r="U47" t="str">
            <v>CELLCOM</v>
          </cell>
          <cell r="W47" t="str">
            <v>CELLCOM96-CONFIG</v>
          </cell>
          <cell r="X47">
            <v>222</v>
          </cell>
          <cell r="Y47" t="str">
            <v>YAKI</v>
          </cell>
          <cell r="Z47">
            <v>52000</v>
          </cell>
        </row>
        <row r="48">
          <cell r="S48" t="str">
            <v>CELLCOM 97</v>
          </cell>
          <cell r="T48" t="str">
            <v>ISRAEL</v>
          </cell>
          <cell r="U48" t="str">
            <v>CELLCOM</v>
          </cell>
          <cell r="W48" t="str">
            <v>CELLCOM-TCAM97</v>
          </cell>
          <cell r="X48">
            <v>224</v>
          </cell>
          <cell r="Y48" t="str">
            <v>YAKI</v>
          </cell>
        </row>
        <row r="49">
          <cell r="S49" t="str">
            <v>סלקום97-SL1</v>
          </cell>
          <cell r="T49" t="str">
            <v>ISRAEL</v>
          </cell>
          <cell r="U49" t="str">
            <v>CELLCOM</v>
          </cell>
          <cell r="W49" t="str">
            <v>CELLCOM-TCAM97-SL1</v>
          </cell>
          <cell r="X49">
            <v>225</v>
          </cell>
          <cell r="Y49" t="str">
            <v>YAKI</v>
          </cell>
        </row>
        <row r="50">
          <cell r="S50" t="str">
            <v>סלקום97-SL2</v>
          </cell>
          <cell r="T50" t="str">
            <v>ISRAEL</v>
          </cell>
          <cell r="U50" t="str">
            <v>CELLCOM</v>
          </cell>
          <cell r="W50" t="str">
            <v>CELLCOM-TCAM97-SL2</v>
          </cell>
          <cell r="X50">
            <v>226</v>
          </cell>
          <cell r="Y50" t="str">
            <v>YAKI</v>
          </cell>
        </row>
        <row r="51">
          <cell r="S51" t="str">
            <v>CELLCOM</v>
          </cell>
          <cell r="T51" t="str">
            <v>ISRAEL</v>
          </cell>
          <cell r="U51" t="str">
            <v>CELLCOM</v>
          </cell>
          <cell r="W51" t="str">
            <v>CELLCOM-TCAM95</v>
          </cell>
          <cell r="Y51" t="str">
            <v>YAKI</v>
          </cell>
          <cell r="Z51">
            <v>25000</v>
          </cell>
        </row>
        <row r="52">
          <cell r="S52" t="str">
            <v>סלקום-SL1</v>
          </cell>
          <cell r="T52" t="str">
            <v>ISRAEL</v>
          </cell>
          <cell r="U52" t="str">
            <v>CELLCOM</v>
          </cell>
          <cell r="W52" t="str">
            <v>CELLCOM-TCAM-SL1</v>
          </cell>
          <cell r="Y52" t="str">
            <v>YAKI</v>
          </cell>
          <cell r="Z52">
            <v>40000</v>
          </cell>
        </row>
        <row r="53">
          <cell r="S53" t="str">
            <v>CTEL</v>
          </cell>
          <cell r="T53" t="str">
            <v>USA</v>
          </cell>
          <cell r="U53" t="str">
            <v>CTEL</v>
          </cell>
          <cell r="W53" t="str">
            <v>CTEL</v>
          </cell>
          <cell r="X53">
            <v>362</v>
          </cell>
          <cell r="Y53" t="str">
            <v>TUT</v>
          </cell>
          <cell r="Z53">
            <v>30000</v>
          </cell>
        </row>
        <row r="54">
          <cell r="S54" t="str">
            <v>CTEL-97</v>
          </cell>
          <cell r="T54" t="str">
            <v>USA</v>
          </cell>
          <cell r="U54" t="str">
            <v>CTEL</v>
          </cell>
          <cell r="W54" t="str">
            <v>CTEL-97</v>
          </cell>
          <cell r="Y54" t="str">
            <v>TUT</v>
          </cell>
        </row>
        <row r="55">
          <cell r="S55" t="str">
            <v>CYTA</v>
          </cell>
          <cell r="T55" t="str">
            <v>CYPRUS</v>
          </cell>
          <cell r="U55" t="str">
            <v>CYTA</v>
          </cell>
          <cell r="V55" t="str">
            <v>PMM</v>
          </cell>
          <cell r="W55" t="str">
            <v>CYTA</v>
          </cell>
          <cell r="X55">
            <v>360</v>
          </cell>
          <cell r="Y55" t="str">
            <v>YAKI</v>
          </cell>
          <cell r="Z55">
            <v>0</v>
          </cell>
        </row>
        <row r="56">
          <cell r="S56" t="str">
            <v>TELUS - ED-TEL95</v>
          </cell>
          <cell r="T56" t="str">
            <v>CANADA</v>
          </cell>
          <cell r="U56" t="str">
            <v>ED-TEL</v>
          </cell>
          <cell r="V56" t="str">
            <v>NETRAC</v>
          </cell>
          <cell r="W56" t="str">
            <v>ED-TEL95-EXT</v>
          </cell>
          <cell r="X56">
            <v>320</v>
          </cell>
          <cell r="Y56" t="str">
            <v>BILL</v>
          </cell>
          <cell r="Z56">
            <v>80000</v>
          </cell>
        </row>
        <row r="57">
          <cell r="S57" t="str">
            <v>TELUS-ED-TEL-SYS7</v>
          </cell>
          <cell r="T57" t="str">
            <v>CANADA</v>
          </cell>
          <cell r="U57" t="str">
            <v>ED-TEL</v>
          </cell>
          <cell r="W57" t="str">
            <v>ED-TEL-SS7</v>
          </cell>
          <cell r="X57">
            <v>322</v>
          </cell>
          <cell r="Y57" t="str">
            <v>BILL</v>
          </cell>
          <cell r="Z57">
            <v>40000</v>
          </cell>
        </row>
        <row r="58">
          <cell r="S58" t="str">
            <v>קנדה- SL1</v>
          </cell>
          <cell r="T58" t="str">
            <v>CANADA</v>
          </cell>
          <cell r="U58" t="str">
            <v>ED-TEL</v>
          </cell>
          <cell r="W58" t="str">
            <v>EDTEL-SL1</v>
          </cell>
          <cell r="X58">
            <v>330</v>
          </cell>
          <cell r="Y58" t="str">
            <v>BILL</v>
          </cell>
          <cell r="Z58">
            <v>97262</v>
          </cell>
        </row>
        <row r="59">
          <cell r="S59" t="str">
            <v>קנדה- SL2</v>
          </cell>
          <cell r="T59" t="str">
            <v>CANADA</v>
          </cell>
          <cell r="U59" t="str">
            <v>ED-TEL</v>
          </cell>
          <cell r="W59" t="str">
            <v>EDTEL-SL2</v>
          </cell>
          <cell r="X59">
            <v>331</v>
          </cell>
          <cell r="Y59" t="str">
            <v>BILL</v>
          </cell>
          <cell r="Z59">
            <v>43851</v>
          </cell>
        </row>
        <row r="60">
          <cell r="S60" t="str">
            <v>קולומביה 96</v>
          </cell>
          <cell r="T60" t="str">
            <v>COLOMBIA</v>
          </cell>
          <cell r="U60" t="str">
            <v>EPM</v>
          </cell>
          <cell r="V60" t="str">
            <v>PMM</v>
          </cell>
          <cell r="W60" t="str">
            <v>EPM-PMM-96</v>
          </cell>
          <cell r="X60">
            <v>435</v>
          </cell>
          <cell r="Y60" t="str">
            <v>SHAUL</v>
          </cell>
          <cell r="Z60">
            <v>80000</v>
          </cell>
        </row>
        <row r="61">
          <cell r="S61" t="str">
            <v>קולומביה 97</v>
          </cell>
          <cell r="T61" t="str">
            <v>COLOMBIA</v>
          </cell>
          <cell r="U61" t="str">
            <v>EPM</v>
          </cell>
          <cell r="V61" t="str">
            <v>PMM</v>
          </cell>
          <cell r="W61" t="str">
            <v>EPM-PMM-97</v>
          </cell>
          <cell r="X61">
            <v>436</v>
          </cell>
          <cell r="Y61" t="str">
            <v>SHAUL</v>
          </cell>
        </row>
        <row r="62">
          <cell r="S62" t="str">
            <v>קולומביה- SL1|</v>
          </cell>
          <cell r="T62" t="str">
            <v>COLOMBIA</v>
          </cell>
          <cell r="U62" t="str">
            <v>EPM</v>
          </cell>
          <cell r="W62" t="str">
            <v>EPM-PMM-SL1</v>
          </cell>
          <cell r="X62">
            <v>440</v>
          </cell>
          <cell r="Y62" t="str">
            <v>SHAUL</v>
          </cell>
          <cell r="Z62">
            <v>153435</v>
          </cell>
        </row>
        <row r="63">
          <cell r="S63" t="str">
            <v>קולומביה97- SL1|</v>
          </cell>
          <cell r="T63" t="str">
            <v>COLOMBIA</v>
          </cell>
          <cell r="U63" t="str">
            <v>EPM</v>
          </cell>
          <cell r="W63" t="str">
            <v>EPM-PMM-SL1</v>
          </cell>
          <cell r="X63">
            <v>440</v>
          </cell>
          <cell r="Y63" t="str">
            <v>SHAUL</v>
          </cell>
        </row>
        <row r="64">
          <cell r="S64" t="str">
            <v>קולומביה 95</v>
          </cell>
          <cell r="T64" t="str">
            <v>COLOMBIA</v>
          </cell>
          <cell r="U64" t="str">
            <v>EPM</v>
          </cell>
          <cell r="W64" t="str">
            <v>EPM-PMM-95</v>
          </cell>
          <cell r="Y64" t="str">
            <v>SHAUL</v>
          </cell>
          <cell r="Z64">
            <v>2039</v>
          </cell>
        </row>
        <row r="65">
          <cell r="S65" t="str">
            <v>קווי זהב</v>
          </cell>
          <cell r="T65" t="str">
            <v>ISRAEL</v>
          </cell>
          <cell r="U65" t="str">
            <v>GOLDEN-LINES</v>
          </cell>
          <cell r="W65" t="str">
            <v>GOLDEN-LINES-CONSULTING</v>
          </cell>
          <cell r="X65">
            <v>207</v>
          </cell>
          <cell r="Y65" t="str">
            <v>YAKI</v>
          </cell>
        </row>
        <row r="66">
          <cell r="S66" t="str">
            <v>קווי זהב- 98</v>
          </cell>
          <cell r="T66" t="str">
            <v>ISRAEL</v>
          </cell>
          <cell r="U66" t="str">
            <v>GOLDEN-LINES</v>
          </cell>
          <cell r="W66" t="str">
            <v>GOLDEN-LINES-98</v>
          </cell>
          <cell r="X66">
            <v>208</v>
          </cell>
          <cell r="Y66" t="str">
            <v>YAKI</v>
          </cell>
        </row>
        <row r="67">
          <cell r="S67" t="str">
            <v>הונגריה -SL1</v>
          </cell>
          <cell r="T67" t="str">
            <v>HUNGARY</v>
          </cell>
          <cell r="U67" t="str">
            <v>HTC</v>
          </cell>
          <cell r="V67" t="str">
            <v>MOST</v>
          </cell>
          <cell r="W67" t="str">
            <v>HTC-BASE-SL1</v>
          </cell>
          <cell r="X67">
            <v>410</v>
          </cell>
          <cell r="Y67" t="str">
            <v>YAKI</v>
          </cell>
          <cell r="Z67">
            <v>90000</v>
          </cell>
        </row>
        <row r="68">
          <cell r="S68" t="str">
            <v>הונגריה 97-SL1</v>
          </cell>
          <cell r="T68" t="str">
            <v>HUNGARY</v>
          </cell>
          <cell r="U68" t="str">
            <v>HTC</v>
          </cell>
          <cell r="V68" t="str">
            <v>MOST</v>
          </cell>
          <cell r="W68" t="str">
            <v>HTC-BASE-SL1</v>
          </cell>
          <cell r="X68">
            <v>410</v>
          </cell>
          <cell r="Y68" t="str">
            <v>YAKI</v>
          </cell>
        </row>
        <row r="69">
          <cell r="S69" t="str">
            <v>LCI-NMS</v>
          </cell>
          <cell r="T69" t="str">
            <v>USA</v>
          </cell>
          <cell r="U69" t="str">
            <v>LCI</v>
          </cell>
          <cell r="V69" t="str">
            <v>NMS</v>
          </cell>
          <cell r="W69" t="str">
            <v>LCI-NMS-BASE</v>
          </cell>
          <cell r="X69">
            <v>370</v>
          </cell>
          <cell r="Y69" t="str">
            <v>GIDI</v>
          </cell>
          <cell r="Z69">
            <v>315000</v>
          </cell>
        </row>
        <row r="70">
          <cell r="S70" t="str">
            <v>LCI-NMS-97</v>
          </cell>
          <cell r="T70" t="str">
            <v>USA</v>
          </cell>
          <cell r="U70" t="str">
            <v>LCI</v>
          </cell>
          <cell r="V70" t="str">
            <v>NMS</v>
          </cell>
          <cell r="W70" t="str">
            <v>LCI-NMS-97</v>
          </cell>
          <cell r="X70">
            <v>371</v>
          </cell>
          <cell r="Y70" t="str">
            <v>GIDI</v>
          </cell>
        </row>
        <row r="71">
          <cell r="S71" t="str">
            <v>LCI-SS7-תוספות</v>
          </cell>
          <cell r="T71" t="str">
            <v>USA</v>
          </cell>
          <cell r="U71" t="str">
            <v>LCI</v>
          </cell>
          <cell r="W71" t="str">
            <v>LCI-ADD</v>
          </cell>
          <cell r="X71">
            <v>376</v>
          </cell>
          <cell r="Y71" t="str">
            <v>GIDI</v>
          </cell>
          <cell r="Z71">
            <v>12500</v>
          </cell>
        </row>
        <row r="72">
          <cell r="S72" t="str">
            <v>יעוץ LCI</v>
          </cell>
          <cell r="T72" t="str">
            <v>USA</v>
          </cell>
          <cell r="U72" t="str">
            <v>LCI</v>
          </cell>
          <cell r="W72" t="str">
            <v>CONSULTING-LCI</v>
          </cell>
          <cell r="Y72" t="str">
            <v>GIDI</v>
          </cell>
          <cell r="Z72">
            <v>0</v>
          </cell>
        </row>
        <row r="73">
          <cell r="S73" t="str">
            <v>מוטורולה</v>
          </cell>
          <cell r="T73" t="str">
            <v>HUNGARY</v>
          </cell>
          <cell r="U73" t="str">
            <v>MOTOROLA</v>
          </cell>
          <cell r="V73" t="str">
            <v>NMS</v>
          </cell>
          <cell r="W73" t="str">
            <v>MOT-HUNGARY-BASE</v>
          </cell>
          <cell r="X73">
            <v>420</v>
          </cell>
          <cell r="Y73" t="str">
            <v>TUT</v>
          </cell>
          <cell r="Z73">
            <v>1279000</v>
          </cell>
        </row>
        <row r="74">
          <cell r="S74" t="str">
            <v>motorola-sl1</v>
          </cell>
          <cell r="T74" t="str">
            <v>HUNGARY</v>
          </cell>
          <cell r="U74" t="str">
            <v>MOTOROLA</v>
          </cell>
          <cell r="W74" t="str">
            <v>MOT-HUNGARY-SL1</v>
          </cell>
          <cell r="X74">
            <v>421</v>
          </cell>
          <cell r="Y74" t="str">
            <v>TUT</v>
          </cell>
          <cell r="Z74">
            <v>0</v>
          </cell>
        </row>
        <row r="75">
          <cell r="S75" t="str">
            <v>ארגנטינה 95</v>
          </cell>
          <cell r="T75" t="str">
            <v>ARGENTINA</v>
          </cell>
          <cell r="U75" t="str">
            <v>MOVICOM</v>
          </cell>
          <cell r="V75" t="str">
            <v>TXEM</v>
          </cell>
          <cell r="W75" t="str">
            <v>ARG-TXEM-BASE</v>
          </cell>
          <cell r="X75">
            <v>300</v>
          </cell>
          <cell r="Y75" t="str">
            <v>SHAUL</v>
          </cell>
          <cell r="Z75">
            <v>235000</v>
          </cell>
        </row>
        <row r="76">
          <cell r="S76" t="str">
            <v>MTS-MOBILITY</v>
          </cell>
          <cell r="T76" t="str">
            <v>CANADA</v>
          </cell>
          <cell r="U76" t="str">
            <v>MTS-MOBILITY</v>
          </cell>
          <cell r="V76" t="str">
            <v>TCAM</v>
          </cell>
          <cell r="W76" t="str">
            <v>MTS-TCAM96</v>
          </cell>
          <cell r="X76">
            <v>355</v>
          </cell>
          <cell r="Y76" t="str">
            <v>BILL</v>
          </cell>
          <cell r="Z76">
            <v>230000</v>
          </cell>
        </row>
        <row r="77">
          <cell r="S77" t="str">
            <v>MTS-SYS7</v>
          </cell>
          <cell r="T77" t="str">
            <v>CANADA</v>
          </cell>
          <cell r="U77" t="str">
            <v>MTS-MOBILITY</v>
          </cell>
          <cell r="W77" t="str">
            <v>MTS-SS7</v>
          </cell>
          <cell r="X77">
            <v>356</v>
          </cell>
          <cell r="Y77" t="str">
            <v>BILL</v>
          </cell>
          <cell r="Z77">
            <v>0</v>
          </cell>
        </row>
        <row r="78">
          <cell r="S78" t="str">
            <v>עיתים</v>
          </cell>
          <cell r="T78" t="str">
            <v>ISRAEL</v>
          </cell>
          <cell r="U78" t="str">
            <v>OTHER</v>
          </cell>
          <cell r="W78" t="str">
            <v>ITIM-SUPPORT</v>
          </cell>
          <cell r="X78">
            <v>250</v>
          </cell>
          <cell r="Y78" t="str">
            <v>YAKI</v>
          </cell>
          <cell r="Z78">
            <v>5880</v>
          </cell>
        </row>
        <row r="79">
          <cell r="S79" t="str">
            <v>אפליקטיבי 95</v>
          </cell>
          <cell r="T79" t="str">
            <v>ISRAEL</v>
          </cell>
          <cell r="U79" t="str">
            <v>OTHER</v>
          </cell>
          <cell r="W79" t="str">
            <v>APPLI95</v>
          </cell>
          <cell r="Y79" t="str">
            <v>YAKI</v>
          </cell>
          <cell r="Z79">
            <v>8795</v>
          </cell>
        </row>
        <row r="80">
          <cell r="S80" t="str">
            <v>משהב"ט</v>
          </cell>
          <cell r="T80" t="str">
            <v>ISRAEL</v>
          </cell>
          <cell r="U80" t="str">
            <v>OTHER</v>
          </cell>
          <cell r="W80" t="str">
            <v>משהב"ט</v>
          </cell>
          <cell r="Y80" t="str">
            <v>YAKI</v>
          </cell>
          <cell r="Z80">
            <v>5437</v>
          </cell>
        </row>
        <row r="81">
          <cell r="S81" t="str">
            <v>OTHER</v>
          </cell>
          <cell r="T81" t="str">
            <v>ISRAEL</v>
          </cell>
          <cell r="U81" t="str">
            <v>OTHER</v>
          </cell>
          <cell r="W81" t="str">
            <v>COMMISSION</v>
          </cell>
          <cell r="Y81" t="str">
            <v>TUT</v>
          </cell>
          <cell r="Z81">
            <v>431677</v>
          </cell>
        </row>
        <row r="82">
          <cell r="S82" t="str">
            <v>פלאפון    96</v>
          </cell>
          <cell r="T82" t="str">
            <v>ISRAEL</v>
          </cell>
          <cell r="U82" t="str">
            <v>PELEPHONE</v>
          </cell>
          <cell r="W82" t="str">
            <v>PELEPHONE96</v>
          </cell>
          <cell r="X82">
            <v>270</v>
          </cell>
          <cell r="Y82" t="str">
            <v>SHAUL</v>
          </cell>
          <cell r="Z82">
            <v>379000</v>
          </cell>
        </row>
        <row r="83">
          <cell r="S83" t="str">
            <v>פלאפון-97</v>
          </cell>
          <cell r="T83" t="str">
            <v>ISRAEL</v>
          </cell>
          <cell r="U83" t="str">
            <v>PELEPHONE</v>
          </cell>
          <cell r="W83" t="str">
            <v>PELEPHONE-97</v>
          </cell>
          <cell r="X83">
            <v>273</v>
          </cell>
          <cell r="Y83" t="str">
            <v>SHAUL</v>
          </cell>
        </row>
        <row r="84">
          <cell r="S84" t="str">
            <v xml:space="preserve">פלאפון-97 -SL2 </v>
          </cell>
          <cell r="T84" t="str">
            <v>ISRAEL</v>
          </cell>
          <cell r="U84" t="str">
            <v>PELEPHONE</v>
          </cell>
          <cell r="W84" t="str">
            <v>PELEPHONE-97</v>
          </cell>
          <cell r="Y84" t="str">
            <v>SHAUL</v>
          </cell>
        </row>
        <row r="85">
          <cell r="S85" t="str">
            <v>פלאפון-95-SL1</v>
          </cell>
          <cell r="T85" t="str">
            <v>ISRAEL</v>
          </cell>
          <cell r="U85" t="str">
            <v>PELEPHONE</v>
          </cell>
          <cell r="W85" t="str">
            <v>PELEPHONE-SL1</v>
          </cell>
          <cell r="X85">
            <v>274</v>
          </cell>
          <cell r="Y85" t="str">
            <v>SHAUL</v>
          </cell>
          <cell r="Z85">
            <v>14650</v>
          </cell>
        </row>
        <row r="86">
          <cell r="S86" t="str">
            <v>פלאפון-97-SL1</v>
          </cell>
          <cell r="T86" t="str">
            <v>ISRAEL</v>
          </cell>
          <cell r="U86" t="str">
            <v>PELEPHONE</v>
          </cell>
          <cell r="W86" t="str">
            <v>PELEPHONE-SL1-97</v>
          </cell>
          <cell r="X86">
            <v>275</v>
          </cell>
          <cell r="Y86" t="str">
            <v>SHAUL</v>
          </cell>
        </row>
        <row r="87">
          <cell r="S87" t="str">
            <v>פלאפון תכנה</v>
          </cell>
          <cell r="T87" t="str">
            <v>ISRAEL</v>
          </cell>
          <cell r="U87" t="str">
            <v>PELEPHONE</v>
          </cell>
          <cell r="V87" t="str">
            <v>NMS</v>
          </cell>
          <cell r="W87" t="str">
            <v>PELEPHONE-BASE</v>
          </cell>
          <cell r="Y87" t="str">
            <v>SHAUL</v>
          </cell>
          <cell r="Z87">
            <v>39950</v>
          </cell>
        </row>
        <row r="88">
          <cell r="S88" t="str">
            <v>פלאפון-עדכון</v>
          </cell>
          <cell r="T88" t="str">
            <v>ISRAEL</v>
          </cell>
          <cell r="U88" t="str">
            <v>PELEPHONE</v>
          </cell>
          <cell r="W88" t="str">
            <v>PELEPHONE-ADD</v>
          </cell>
          <cell r="Y88" t="str">
            <v>SHAUL</v>
          </cell>
          <cell r="Z88">
            <v>38500</v>
          </cell>
        </row>
        <row r="89">
          <cell r="S89" t="str">
            <v>TCG-PHASE-1</v>
          </cell>
          <cell r="T89" t="str">
            <v>USA</v>
          </cell>
          <cell r="U89" t="str">
            <v>TCG</v>
          </cell>
          <cell r="W89" t="str">
            <v>TCG-PHASE-1</v>
          </cell>
          <cell r="X89">
            <v>390</v>
          </cell>
          <cell r="Y89" t="str">
            <v>GIDI</v>
          </cell>
          <cell r="Z89">
            <v>505000</v>
          </cell>
        </row>
        <row r="90">
          <cell r="S90" t="str">
            <v>TCG-PHASE-2</v>
          </cell>
          <cell r="T90" t="str">
            <v>USA</v>
          </cell>
          <cell r="U90" t="str">
            <v>TCG</v>
          </cell>
          <cell r="W90" t="str">
            <v>TCG-PHASE-2</v>
          </cell>
          <cell r="X90">
            <v>395</v>
          </cell>
          <cell r="Y90" t="str">
            <v>GIDI</v>
          </cell>
          <cell r="Z90">
            <v>0</v>
          </cell>
        </row>
        <row r="91">
          <cell r="S91" t="str">
            <v>TCG-switch</v>
          </cell>
          <cell r="T91" t="str">
            <v>USA</v>
          </cell>
          <cell r="U91" t="str">
            <v>TCG</v>
          </cell>
          <cell r="W91" t="str">
            <v>TCG-switch</v>
          </cell>
          <cell r="X91">
            <v>401</v>
          </cell>
          <cell r="Y91" t="str">
            <v>GIDI</v>
          </cell>
        </row>
        <row r="92">
          <cell r="S92" t="str">
            <v>TCG-TELTRAC</v>
          </cell>
          <cell r="T92" t="str">
            <v>USA</v>
          </cell>
          <cell r="U92" t="str">
            <v>TCG</v>
          </cell>
          <cell r="W92" t="str">
            <v>TCG-TELTRAC</v>
          </cell>
          <cell r="Y92" t="str">
            <v>GIDI</v>
          </cell>
        </row>
        <row r="93">
          <cell r="S93" t="str">
            <v>LCI - SYS7</v>
          </cell>
          <cell r="T93" t="str">
            <v>USA</v>
          </cell>
          <cell r="U93" t="str">
            <v>TELNEX</v>
          </cell>
          <cell r="V93" t="str">
            <v>SS7</v>
          </cell>
          <cell r="W93" t="str">
            <v>LCI-SS7-95</v>
          </cell>
          <cell r="X93">
            <v>380</v>
          </cell>
          <cell r="Y93" t="str">
            <v>GIDI</v>
          </cell>
          <cell r="Z93">
            <v>65000</v>
          </cell>
        </row>
        <row r="94">
          <cell r="S94" t="str">
            <v>יעוץ טלנקס</v>
          </cell>
          <cell r="T94" t="str">
            <v>USA</v>
          </cell>
          <cell r="U94" t="str">
            <v>TELNEX</v>
          </cell>
          <cell r="W94" t="str">
            <v>CONSULTING-TELN</v>
          </cell>
          <cell r="Y94" t="str">
            <v>GIDI</v>
          </cell>
          <cell r="Z94">
            <v>-3281</v>
          </cell>
        </row>
        <row r="95">
          <cell r="S95" t="str">
            <v>TELUS-NMS</v>
          </cell>
          <cell r="T95" t="str">
            <v>CANADA</v>
          </cell>
          <cell r="U95" t="str">
            <v>TELUS</v>
          </cell>
          <cell r="W95" t="str">
            <v>TELUS-NMS</v>
          </cell>
          <cell r="X95">
            <v>345</v>
          </cell>
          <cell r="Y95" t="str">
            <v>BILL</v>
          </cell>
          <cell r="Z95">
            <v>0</v>
          </cell>
        </row>
        <row r="96">
          <cell r="S96" t="str">
            <v>MULTI-MEDIA</v>
          </cell>
          <cell r="T96" t="str">
            <v>CANADA</v>
          </cell>
          <cell r="U96" t="str">
            <v>TELUS</v>
          </cell>
          <cell r="W96" t="str">
            <v>MULTI-MEDIA</v>
          </cell>
          <cell r="X96">
            <v>350</v>
          </cell>
          <cell r="Y96" t="str">
            <v>BILL</v>
          </cell>
          <cell r="Z96">
            <v>0</v>
          </cell>
        </row>
        <row r="97">
          <cell r="S97" t="str">
            <v>TELUS - PMM (AGT)</v>
          </cell>
          <cell r="T97" t="str">
            <v>CANADA</v>
          </cell>
          <cell r="U97" t="str">
            <v>TELUS - PMM</v>
          </cell>
          <cell r="V97" t="str">
            <v xml:space="preserve"> PMM</v>
          </cell>
          <cell r="W97" t="str">
            <v>TELUS - PMM (AGT)</v>
          </cell>
          <cell r="X97">
            <v>340</v>
          </cell>
          <cell r="Y97" t="str">
            <v>BILL</v>
          </cell>
          <cell r="Z97">
            <v>190000</v>
          </cell>
        </row>
        <row r="98">
          <cell r="S98" t="str">
            <v>TELUS-PMM-SL2</v>
          </cell>
          <cell r="T98" t="str">
            <v>CANADA</v>
          </cell>
          <cell r="U98" t="str">
            <v>TELUS - PMM</v>
          </cell>
          <cell r="V98" t="str">
            <v xml:space="preserve"> PMM</v>
          </cell>
          <cell r="W98" t="str">
            <v>TELUS - PMM-SL2</v>
          </cell>
          <cell r="X98">
            <v>341</v>
          </cell>
          <cell r="Y98" t="str">
            <v>BILL</v>
          </cell>
        </row>
      </sheetData>
      <sheetData sheetId="18" refreshError="1"/>
      <sheetData sheetId="19" refreshError="1"/>
      <sheetData sheetId="20"/>
      <sheetData sheetId="21"/>
      <sheetData sheetId="22">
        <row r="12">
          <cell r="S12" t="str">
            <v>ksafim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חות"/>
      <sheetName val="תקציב שעות"/>
      <sheetName val="תוכנית ביקורת"/>
      <sheetName val="כללי"/>
      <sheetName val="ברורים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 מסכם"/>
      <sheetName val="רכבים"/>
      <sheetName val="חו&quot;ל"/>
      <sheetName val="אירוח מקומי"/>
      <sheetName val="הוצאות שונות"/>
      <sheetName val="ארוחות לעובדים"/>
      <sheetName val="כיבודים"/>
      <sheetName val="מתנות לעובדים"/>
      <sheetName val="אירועים לעובדים"/>
      <sheetName val="מתנות לגורמיי חוץ"/>
      <sheetName val="הוצאות שכר לימוד"/>
      <sheetName val="תרומות"/>
      <sheetName val="קנסות"/>
      <sheetName val="השלמות"/>
      <sheetName val="הער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ט1392ד"/>
      <sheetName val="נ'4"/>
      <sheetName val="נ'6"/>
      <sheetName val="נ'7"/>
      <sheetName val="ר'7(1)"/>
      <sheetName val="ר'7(2)"/>
      <sheetName val="ר'7(3)"/>
      <sheetName val="ר'7(4)"/>
      <sheetName val="index"/>
      <sheetName val="סייג מסים+מס ביתר"/>
      <sheetName val="תעודה א"/>
      <sheetName val="פרופורמת מס אלפא"/>
      <sheetName val="פרופורמת מס מדריכי פנאי"/>
      <sheetName val="נסיעות לחו&quot;ל"/>
      <sheetName val=" עודפות"/>
      <sheetName val="חוז מס "/>
      <sheetName val="ניתוח המיסים"/>
      <sheetName val="Parameters"/>
      <sheetName val="סייג_מסים+מס_ביתר"/>
      <sheetName val="תעודה_א"/>
      <sheetName val="פרופורמת_מס_אלפא"/>
      <sheetName val="פרופורמת_מס_מדריכי_פנאי"/>
      <sheetName val="נסיעות_לחו&quot;ל"/>
      <sheetName val="_עודפות"/>
      <sheetName val="חוז_מס_"/>
      <sheetName val="ניתוח_המיסים"/>
      <sheetName val="Open orders"/>
      <sheetName val="Budget Balance Sheet"/>
      <sheetName val="מאזן בוחן"/>
      <sheetName val="Tax Proforma1"/>
      <sheetName val="סייג_מסים+מס_ביתר4"/>
      <sheetName val="תעודה_א4"/>
      <sheetName val="פרופורמת_מס_אלפא4"/>
      <sheetName val="פרופורמת_מס_מדריכי_פנאי4"/>
      <sheetName val="נסיעות_לחו&quot;ל4"/>
      <sheetName val="_עודפות4"/>
      <sheetName val="חוז_מס_4"/>
      <sheetName val="ניתוח_המיסים4"/>
      <sheetName val="סייג_מסים+מס_ביתר1"/>
      <sheetName val="תעודה_א1"/>
      <sheetName val="פרופורמת_מס_אלפא1"/>
      <sheetName val="פרופורמת_מס_מדריכי_פנאי1"/>
      <sheetName val="נסיעות_לחו&quot;ל1"/>
      <sheetName val="_עודפות1"/>
      <sheetName val="חוז_מס_1"/>
      <sheetName val="ניתוח_המיסים1"/>
      <sheetName val="סייג_מסים+מס_ביתר2"/>
      <sheetName val="תעודה_א2"/>
      <sheetName val="פרופורמת_מס_אלפא2"/>
      <sheetName val="פרופורמת_מס_מדריכי_פנאי2"/>
      <sheetName val="נסיעות_לחו&quot;ל2"/>
      <sheetName val="_עודפות2"/>
      <sheetName val="חוז_מס_2"/>
      <sheetName val="ניתוח_המיסים2"/>
      <sheetName val="סייג_מסים+מס_ביתר3"/>
      <sheetName val="תעודה_א3"/>
      <sheetName val="פרופורמת_מס_אלפא3"/>
      <sheetName val="פרופורמת_מס_מדריכי_פנאי3"/>
      <sheetName val="נסיעות_לחו&quot;ל3"/>
      <sheetName val="_עודפות3"/>
      <sheetName val="חוז_מס_3"/>
      <sheetName val="ניתוח_המיסים3"/>
      <sheetName val="סייג_מסים+מס_ביתר5"/>
      <sheetName val="תעודה_א5"/>
      <sheetName val="פרופורמת_מס_אלפא5"/>
      <sheetName val="פרופורמת_מס_מדריכי_פנאי5"/>
      <sheetName val="נסיעות_לחו&quot;ל5"/>
      <sheetName val="_עודפות5"/>
      <sheetName val="חוז_מס_5"/>
      <sheetName val="ניתוח_המיסים5"/>
      <sheetName val="תזרים"/>
      <sheetName val="פק' נוספות"/>
      <sheetName val="הערות"/>
      <sheetName val="SKUs and Hours"/>
      <sheetName val="תקציב שע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168.53</v>
          </cell>
        </row>
        <row r="8">
          <cell r="B8">
            <v>171.08</v>
          </cell>
        </row>
        <row r="9">
          <cell r="B9">
            <v>171.58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תעודה ב-הפסד הון"/>
      <sheetName val="נסיעות לחו&quot;ל"/>
      <sheetName val="רכבים"/>
      <sheetName val="תשובות לשאלות שלי"/>
      <sheetName val="כיבודים"/>
      <sheetName val="מתנות"/>
      <sheetName val="חישוב זקיפה-רכבים"/>
      <sheetName val="MAPS"/>
      <sheetName val="עודפות  והו&quot;צ לא מותרות"/>
      <sheetName val="INDEX"/>
      <sheetName val="ר'7(4)"/>
      <sheetName val="ר'7(3)"/>
      <sheetName val="ר'7(2)"/>
      <sheetName val="ר'7(1)"/>
      <sheetName val="נ'7"/>
      <sheetName val="נ'6"/>
      <sheetName val="נ'4"/>
      <sheetName val="1235"/>
      <sheetName val="ט1392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לאי בתהליך"/>
      <sheetName val="ק&quot;מ- מוצרים"/>
      <sheetName val="חמרי ליטוש"/>
      <sheetName val="גיליון1"/>
      <sheetName val="טבלאות"/>
      <sheetName val="תשומות זמק"/>
      <sheetName val="תשומות מגנזיום"/>
      <sheetName val="אריזה"/>
      <sheetName val="חומרי גלם"/>
    </sheetNames>
    <sheetDataSet>
      <sheetData sheetId="0"/>
      <sheetData sheetId="1"/>
      <sheetData sheetId="2"/>
      <sheetData sheetId="3"/>
      <sheetData sheetId="4">
        <row r="4">
          <cell r="B4" t="str">
            <v>א. צהוב</v>
          </cell>
        </row>
        <row r="5">
          <cell r="B5" t="str">
            <v>דולב</v>
          </cell>
        </row>
        <row r="6">
          <cell r="B6" t="str">
            <v>מיכל אורטל</v>
          </cell>
        </row>
        <row r="7">
          <cell r="B7" t="str">
            <v>מיכל פרדס</v>
          </cell>
        </row>
        <row r="8">
          <cell r="B8" t="str">
            <v>א. ירוק</v>
          </cell>
        </row>
        <row r="9">
          <cell r="B9" t="str">
            <v>סירה</v>
          </cell>
        </row>
        <row r="10">
          <cell r="B10" t="str">
            <v>קרטון</v>
          </cell>
        </row>
        <row r="11">
          <cell r="B11" t="str">
            <v>שפר</v>
          </cell>
        </row>
        <row r="17">
          <cell r="B17" t="str">
            <v>אריזה</v>
          </cell>
        </row>
        <row r="18">
          <cell r="B18" t="str">
            <v>TEM</v>
          </cell>
        </row>
        <row r="19">
          <cell r="B19" t="str">
            <v>גימור אחר</v>
          </cell>
        </row>
        <row r="20">
          <cell r="B20" t="str">
            <v>יציקה</v>
          </cell>
        </row>
        <row r="21">
          <cell r="B21" t="str">
            <v>ליטוש</v>
          </cell>
        </row>
        <row r="22">
          <cell r="B22" t="str">
            <v>ניקוי חול</v>
          </cell>
        </row>
        <row r="23">
          <cell r="B23" t="str">
            <v>עבוד שבבי</v>
          </cell>
        </row>
        <row r="24">
          <cell r="B24" t="str">
            <v>צילוע</v>
          </cell>
        </row>
        <row r="25">
          <cell r="B25" t="str">
            <v>קבלני משנה</v>
          </cell>
        </row>
        <row r="26">
          <cell r="B26" t="str">
            <v>שבירה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בוצת טלדור"/>
      <sheetName val="אלדור"/>
      <sheetName val="טנדם"/>
      <sheetName val="הרכבה מאוחד"/>
      <sheetName val="אינדקס"/>
      <sheetName val="הרכבה"/>
      <sheetName val="מאזן בוחן"/>
      <sheetName val="איחוד"/>
      <sheetName val="תזרים"/>
      <sheetName val="פרוטים"/>
      <sheetName val="28.2.02"/>
      <sheetName val="TAL397"/>
      <sheetName val="נתונים"/>
      <sheetName val="index"/>
      <sheetName val="לוח מפתחות העמסה"/>
      <sheetName val="קבוצת_טלדור"/>
      <sheetName val="הרכבה_מאוחד"/>
      <sheetName val="מאזן_בוחן"/>
      <sheetName val="קבוצת_טלדור4"/>
      <sheetName val="הרכבה_מאוחד4"/>
      <sheetName val="מאזן_בוחן4"/>
      <sheetName val="קבוצת_טלדור1"/>
      <sheetName val="הרכבה_מאוחד1"/>
      <sheetName val="מאזן_בוחן1"/>
      <sheetName val="קבוצת_טלדור2"/>
      <sheetName val="הרכבה_מאוחד2"/>
      <sheetName val="מאזן_בוחן2"/>
      <sheetName val="קבוצת_טלדור3"/>
      <sheetName val="הרכבה_מאוחד3"/>
      <sheetName val="מאזן_בוחן3"/>
      <sheetName val="קבוצת_טלדור6"/>
      <sheetName val="הרכבה_מאוחד6"/>
      <sheetName val="מאזן_בוחן6"/>
      <sheetName val="קבוצת_טלדור5"/>
      <sheetName val="הרכבה_מאוחד5"/>
      <sheetName val="מאזן_בוחן5"/>
      <sheetName val="קבוצת_טלדור7"/>
      <sheetName val="הרכבה_מאוחד7"/>
      <sheetName val="מאזן_בוחן7"/>
      <sheetName val="קבוצת_טלדור8"/>
      <sheetName val="הרכבה_מאוחד8"/>
      <sheetName val="מאזן_בוחן8"/>
      <sheetName val="תעודה א"/>
      <sheetName val="טבלאות"/>
    </sheetNames>
    <sheetDataSet>
      <sheetData sheetId="0" refreshError="1">
        <row r="6">
          <cell r="C6">
            <v>488</v>
          </cell>
          <cell r="D6">
            <v>327</v>
          </cell>
          <cell r="E6">
            <v>2</v>
          </cell>
          <cell r="F6">
            <v>817</v>
          </cell>
          <cell r="K6">
            <v>817</v>
          </cell>
          <cell r="N6">
            <v>87</v>
          </cell>
          <cell r="O6">
            <v>2</v>
          </cell>
          <cell r="P6">
            <v>401</v>
          </cell>
          <cell r="S6">
            <v>488</v>
          </cell>
          <cell r="T6">
            <v>488</v>
          </cell>
          <cell r="W6">
            <v>-1316</v>
          </cell>
          <cell r="X6">
            <v>2</v>
          </cell>
          <cell r="Y6">
            <v>1643</v>
          </cell>
          <cell r="AB6">
            <v>327</v>
          </cell>
          <cell r="AC6">
            <v>327</v>
          </cell>
          <cell r="AF6">
            <v>2</v>
          </cell>
          <cell r="AK6">
            <v>2</v>
          </cell>
          <cell r="AL6">
            <v>2</v>
          </cell>
        </row>
        <row r="8">
          <cell r="C8">
            <v>0</v>
          </cell>
          <cell r="D8">
            <v>4957</v>
          </cell>
          <cell r="E8">
            <v>0</v>
          </cell>
          <cell r="F8">
            <v>4957</v>
          </cell>
          <cell r="K8">
            <v>4957</v>
          </cell>
          <cell r="N8">
            <v>0</v>
          </cell>
          <cell r="S8">
            <v>0</v>
          </cell>
          <cell r="T8">
            <v>0</v>
          </cell>
          <cell r="W8">
            <v>4957</v>
          </cell>
          <cell r="AB8">
            <v>4957</v>
          </cell>
          <cell r="AC8">
            <v>4957</v>
          </cell>
          <cell r="AF8">
            <v>0</v>
          </cell>
          <cell r="AK8">
            <v>0</v>
          </cell>
          <cell r="AL8">
            <v>0</v>
          </cell>
        </row>
        <row r="10">
          <cell r="C10">
            <v>6352</v>
          </cell>
          <cell r="D10">
            <v>2609</v>
          </cell>
          <cell r="E10">
            <v>188</v>
          </cell>
          <cell r="F10">
            <v>9149</v>
          </cell>
          <cell r="K10">
            <v>9149</v>
          </cell>
          <cell r="N10">
            <v>6352</v>
          </cell>
          <cell r="S10">
            <v>6352</v>
          </cell>
          <cell r="T10">
            <v>6352</v>
          </cell>
          <cell r="W10">
            <v>2609</v>
          </cell>
          <cell r="AB10">
            <v>2609</v>
          </cell>
          <cell r="AC10">
            <v>2609</v>
          </cell>
          <cell r="AF10">
            <v>188</v>
          </cell>
          <cell r="AK10">
            <v>188</v>
          </cell>
          <cell r="AL10">
            <v>188</v>
          </cell>
        </row>
        <row r="12">
          <cell r="C12">
            <v>49</v>
          </cell>
          <cell r="D12">
            <v>10</v>
          </cell>
          <cell r="E12">
            <v>23</v>
          </cell>
          <cell r="F12">
            <v>82</v>
          </cell>
          <cell r="K12">
            <v>82</v>
          </cell>
          <cell r="N12">
            <v>49</v>
          </cell>
          <cell r="S12">
            <v>49</v>
          </cell>
          <cell r="T12">
            <v>49</v>
          </cell>
          <cell r="W12">
            <v>10</v>
          </cell>
          <cell r="AB12">
            <v>10</v>
          </cell>
          <cell r="AC12">
            <v>10</v>
          </cell>
          <cell r="AF12">
            <v>23</v>
          </cell>
          <cell r="AK12">
            <v>23</v>
          </cell>
          <cell r="AL12">
            <v>23</v>
          </cell>
        </row>
        <row r="14">
          <cell r="C14">
            <v>3018</v>
          </cell>
          <cell r="D14">
            <v>4282</v>
          </cell>
          <cell r="E14">
            <v>-15</v>
          </cell>
          <cell r="F14">
            <v>7285</v>
          </cell>
          <cell r="K14">
            <v>7285</v>
          </cell>
          <cell r="N14">
            <v>3018</v>
          </cell>
          <cell r="S14">
            <v>3018</v>
          </cell>
          <cell r="T14">
            <v>3018</v>
          </cell>
          <cell r="W14">
            <v>4282</v>
          </cell>
          <cell r="AB14">
            <v>4282</v>
          </cell>
          <cell r="AC14">
            <v>4282</v>
          </cell>
          <cell r="AF14">
            <v>-15</v>
          </cell>
          <cell r="AK14">
            <v>-15</v>
          </cell>
          <cell r="AL14">
            <v>-15</v>
          </cell>
        </row>
        <row r="16">
          <cell r="C16">
            <v>77</v>
          </cell>
          <cell r="D16">
            <v>0</v>
          </cell>
          <cell r="E16">
            <v>0</v>
          </cell>
          <cell r="F16">
            <v>77</v>
          </cell>
          <cell r="K16">
            <v>77</v>
          </cell>
          <cell r="N16">
            <v>77</v>
          </cell>
          <cell r="S16">
            <v>77</v>
          </cell>
          <cell r="T16">
            <v>77</v>
          </cell>
          <cell r="AB16">
            <v>0</v>
          </cell>
          <cell r="AC16">
            <v>0</v>
          </cell>
          <cell r="AF16">
            <v>0</v>
          </cell>
          <cell r="AK16">
            <v>0</v>
          </cell>
          <cell r="AL16">
            <v>0</v>
          </cell>
        </row>
        <row r="18">
          <cell r="C18">
            <v>6</v>
          </cell>
          <cell r="D18">
            <v>0</v>
          </cell>
          <cell r="E18">
            <v>0</v>
          </cell>
          <cell r="F18">
            <v>6</v>
          </cell>
          <cell r="K18">
            <v>6</v>
          </cell>
          <cell r="N18">
            <v>6</v>
          </cell>
          <cell r="S18">
            <v>6</v>
          </cell>
          <cell r="T18">
            <v>6</v>
          </cell>
          <cell r="AB18">
            <v>0</v>
          </cell>
          <cell r="AC18">
            <v>0</v>
          </cell>
          <cell r="AF18">
            <v>0</v>
          </cell>
          <cell r="AK18">
            <v>0</v>
          </cell>
          <cell r="AL18">
            <v>0</v>
          </cell>
        </row>
        <row r="20">
          <cell r="C20">
            <v>303</v>
          </cell>
          <cell r="D20">
            <v>0</v>
          </cell>
          <cell r="E20">
            <v>0</v>
          </cell>
          <cell r="F20">
            <v>303</v>
          </cell>
          <cell r="K20">
            <v>303</v>
          </cell>
          <cell r="N20">
            <v>303</v>
          </cell>
          <cell r="S20">
            <v>303</v>
          </cell>
          <cell r="T20">
            <v>303</v>
          </cell>
          <cell r="AB20">
            <v>0</v>
          </cell>
          <cell r="AC20">
            <v>0</v>
          </cell>
          <cell r="AF20">
            <v>0</v>
          </cell>
          <cell r="AK20">
            <v>0</v>
          </cell>
          <cell r="AL20">
            <v>0</v>
          </cell>
        </row>
        <row r="22">
          <cell r="C22">
            <v>427</v>
          </cell>
          <cell r="D22">
            <v>0</v>
          </cell>
          <cell r="E22">
            <v>0</v>
          </cell>
          <cell r="F22">
            <v>427</v>
          </cell>
          <cell r="K22">
            <v>427</v>
          </cell>
          <cell r="N22">
            <v>427</v>
          </cell>
          <cell r="S22">
            <v>427</v>
          </cell>
          <cell r="T22">
            <v>427</v>
          </cell>
          <cell r="AB22">
            <v>0</v>
          </cell>
          <cell r="AC22">
            <v>0</v>
          </cell>
          <cell r="AF22">
            <v>0</v>
          </cell>
          <cell r="AK22">
            <v>0</v>
          </cell>
          <cell r="AL22">
            <v>0</v>
          </cell>
        </row>
        <row r="24">
          <cell r="C24">
            <v>36</v>
          </cell>
          <cell r="D24">
            <v>0</v>
          </cell>
          <cell r="E24">
            <v>-35</v>
          </cell>
          <cell r="F24">
            <v>1</v>
          </cell>
          <cell r="K24">
            <v>1</v>
          </cell>
          <cell r="N24">
            <v>36</v>
          </cell>
          <cell r="S24">
            <v>36</v>
          </cell>
          <cell r="T24">
            <v>36</v>
          </cell>
          <cell r="AB24">
            <v>0</v>
          </cell>
          <cell r="AC24">
            <v>0</v>
          </cell>
          <cell r="AF24">
            <v>-35</v>
          </cell>
          <cell r="AK24">
            <v>-35</v>
          </cell>
          <cell r="AL24">
            <v>-35</v>
          </cell>
        </row>
        <row r="26">
          <cell r="C26">
            <v>162</v>
          </cell>
          <cell r="D26">
            <v>126</v>
          </cell>
          <cell r="E26">
            <v>0</v>
          </cell>
          <cell r="F26">
            <v>288</v>
          </cell>
          <cell r="K26">
            <v>288</v>
          </cell>
          <cell r="N26">
            <v>354</v>
          </cell>
          <cell r="Q26">
            <v>1</v>
          </cell>
          <cell r="R26">
            <v>100</v>
          </cell>
          <cell r="S26">
            <v>162</v>
          </cell>
          <cell r="T26">
            <v>162</v>
          </cell>
          <cell r="W26">
            <v>126</v>
          </cell>
          <cell r="AB26">
            <v>126</v>
          </cell>
          <cell r="AC26">
            <v>126</v>
          </cell>
          <cell r="AF26">
            <v>0</v>
          </cell>
          <cell r="AK26">
            <v>0</v>
          </cell>
          <cell r="AL26">
            <v>0</v>
          </cell>
        </row>
        <row r="27">
          <cell r="Q27">
            <v>9</v>
          </cell>
          <cell r="R27">
            <v>92</v>
          </cell>
        </row>
        <row r="28">
          <cell r="C28">
            <v>1110</v>
          </cell>
          <cell r="D28">
            <v>52</v>
          </cell>
          <cell r="E28">
            <v>0</v>
          </cell>
          <cell r="F28">
            <v>1162</v>
          </cell>
          <cell r="K28">
            <v>1162</v>
          </cell>
          <cell r="N28">
            <v>1110</v>
          </cell>
          <cell r="S28">
            <v>1110</v>
          </cell>
          <cell r="T28">
            <v>1110</v>
          </cell>
          <cell r="W28">
            <v>52</v>
          </cell>
          <cell r="AB28">
            <v>52</v>
          </cell>
          <cell r="AC28">
            <v>52</v>
          </cell>
          <cell r="AF28">
            <v>0</v>
          </cell>
          <cell r="AK28">
            <v>0</v>
          </cell>
          <cell r="AL28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K30">
            <v>0</v>
          </cell>
          <cell r="N30">
            <v>0</v>
          </cell>
          <cell r="S30">
            <v>0</v>
          </cell>
          <cell r="T30">
            <v>0</v>
          </cell>
          <cell r="AB30">
            <v>0</v>
          </cell>
          <cell r="AC30">
            <v>0</v>
          </cell>
          <cell r="AF30">
            <v>0</v>
          </cell>
          <cell r="AK30">
            <v>0</v>
          </cell>
          <cell r="AL30">
            <v>0</v>
          </cell>
        </row>
        <row r="32">
          <cell r="C32">
            <v>272</v>
          </cell>
          <cell r="D32">
            <v>400</v>
          </cell>
          <cell r="E32">
            <v>0</v>
          </cell>
          <cell r="F32">
            <v>672</v>
          </cell>
          <cell r="K32">
            <v>672</v>
          </cell>
          <cell r="N32">
            <v>149</v>
          </cell>
          <cell r="O32">
            <v>1</v>
          </cell>
          <cell r="P32">
            <v>500</v>
          </cell>
          <cell r="S32">
            <v>649</v>
          </cell>
          <cell r="T32">
            <v>272</v>
          </cell>
          <cell r="W32">
            <v>400</v>
          </cell>
          <cell r="AB32">
            <v>400</v>
          </cell>
          <cell r="AC32">
            <v>400</v>
          </cell>
          <cell r="AF32">
            <v>0</v>
          </cell>
          <cell r="AK32">
            <v>0</v>
          </cell>
          <cell r="AL32">
            <v>0</v>
          </cell>
        </row>
        <row r="34">
          <cell r="C34">
            <v>208</v>
          </cell>
          <cell r="D34">
            <v>192</v>
          </cell>
          <cell r="E34">
            <v>0</v>
          </cell>
          <cell r="F34">
            <v>400</v>
          </cell>
          <cell r="K34">
            <v>400</v>
          </cell>
          <cell r="N34">
            <v>208</v>
          </cell>
          <cell r="S34">
            <v>208</v>
          </cell>
          <cell r="T34">
            <v>208</v>
          </cell>
          <cell r="W34">
            <v>862</v>
          </cell>
          <cell r="Z34">
            <v>1</v>
          </cell>
          <cell r="AA34">
            <v>670</v>
          </cell>
          <cell r="AB34">
            <v>192</v>
          </cell>
          <cell r="AC34">
            <v>192</v>
          </cell>
          <cell r="AF34">
            <v>0</v>
          </cell>
          <cell r="AK34">
            <v>0</v>
          </cell>
          <cell r="AL34">
            <v>0</v>
          </cell>
        </row>
        <row r="36">
          <cell r="C36">
            <v>15</v>
          </cell>
          <cell r="D36">
            <v>0</v>
          </cell>
          <cell r="E36">
            <v>1</v>
          </cell>
          <cell r="F36">
            <v>16</v>
          </cell>
          <cell r="K36">
            <v>16</v>
          </cell>
          <cell r="N36">
            <v>15</v>
          </cell>
          <cell r="S36">
            <v>15</v>
          </cell>
          <cell r="T36">
            <v>15</v>
          </cell>
          <cell r="AB36">
            <v>0</v>
          </cell>
          <cell r="AC36">
            <v>0</v>
          </cell>
          <cell r="AF36">
            <v>1</v>
          </cell>
          <cell r="AK36">
            <v>1</v>
          </cell>
          <cell r="AL36">
            <v>1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K38">
            <v>0</v>
          </cell>
          <cell r="N38">
            <v>0</v>
          </cell>
          <cell r="S38">
            <v>0</v>
          </cell>
          <cell r="T38">
            <v>0</v>
          </cell>
          <cell r="AB38">
            <v>0</v>
          </cell>
          <cell r="AC38">
            <v>0</v>
          </cell>
          <cell r="AF38">
            <v>0</v>
          </cell>
          <cell r="AK38">
            <v>0</v>
          </cell>
          <cell r="AL38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K40">
            <v>0</v>
          </cell>
          <cell r="N40">
            <v>0</v>
          </cell>
          <cell r="S40">
            <v>0</v>
          </cell>
          <cell r="T40">
            <v>0</v>
          </cell>
          <cell r="AB40">
            <v>0</v>
          </cell>
          <cell r="AC40">
            <v>0</v>
          </cell>
          <cell r="AF40">
            <v>0</v>
          </cell>
          <cell r="AK40">
            <v>0</v>
          </cell>
          <cell r="AL40">
            <v>0</v>
          </cell>
        </row>
        <row r="42">
          <cell r="C42">
            <v>121</v>
          </cell>
          <cell r="D42">
            <v>0</v>
          </cell>
          <cell r="E42">
            <v>0</v>
          </cell>
          <cell r="F42">
            <v>121</v>
          </cell>
          <cell r="K42">
            <v>121</v>
          </cell>
          <cell r="N42">
            <v>121</v>
          </cell>
          <cell r="S42">
            <v>121</v>
          </cell>
          <cell r="T42">
            <v>121</v>
          </cell>
          <cell r="AB42">
            <v>0</v>
          </cell>
          <cell r="AC42">
            <v>0</v>
          </cell>
          <cell r="AF42">
            <v>0</v>
          </cell>
          <cell r="AK42">
            <v>0</v>
          </cell>
          <cell r="AL42">
            <v>0</v>
          </cell>
        </row>
        <row r="44">
          <cell r="C44">
            <v>480</v>
          </cell>
          <cell r="D44">
            <v>0</v>
          </cell>
          <cell r="E44">
            <v>0</v>
          </cell>
          <cell r="F44">
            <v>480</v>
          </cell>
          <cell r="K44">
            <v>480</v>
          </cell>
          <cell r="N44">
            <v>640</v>
          </cell>
          <cell r="Q44">
            <v>8</v>
          </cell>
          <cell r="R44">
            <v>160</v>
          </cell>
          <cell r="S44">
            <v>480</v>
          </cell>
          <cell r="T44">
            <v>480</v>
          </cell>
          <cell r="AB44">
            <v>0</v>
          </cell>
          <cell r="AC44">
            <v>0</v>
          </cell>
          <cell r="AF44">
            <v>0</v>
          </cell>
          <cell r="AK44">
            <v>0</v>
          </cell>
          <cell r="AL44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K46">
            <v>0</v>
          </cell>
          <cell r="N46">
            <v>0</v>
          </cell>
          <cell r="S46">
            <v>0</v>
          </cell>
          <cell r="T46">
            <v>0</v>
          </cell>
          <cell r="AB46">
            <v>0</v>
          </cell>
          <cell r="AC46">
            <v>0</v>
          </cell>
          <cell r="AF46">
            <v>0</v>
          </cell>
          <cell r="AK46">
            <v>0</v>
          </cell>
          <cell r="AL46">
            <v>0</v>
          </cell>
        </row>
        <row r="48">
          <cell r="C48">
            <v>-2878</v>
          </cell>
          <cell r="D48">
            <v>0</v>
          </cell>
          <cell r="E48">
            <v>0</v>
          </cell>
          <cell r="F48">
            <v>-2878</v>
          </cell>
          <cell r="K48">
            <v>-2878</v>
          </cell>
          <cell r="N48">
            <v>-3918</v>
          </cell>
          <cell r="Q48">
            <v>6</v>
          </cell>
          <cell r="R48">
            <v>428</v>
          </cell>
          <cell r="S48">
            <v>-4346</v>
          </cell>
          <cell r="T48">
            <v>-2878</v>
          </cell>
          <cell r="AB48">
            <v>0</v>
          </cell>
          <cell r="AC48">
            <v>0</v>
          </cell>
          <cell r="AF48">
            <v>0</v>
          </cell>
          <cell r="AK48">
            <v>0</v>
          </cell>
          <cell r="AL48">
            <v>0</v>
          </cell>
        </row>
        <row r="50">
          <cell r="C50">
            <v>19942</v>
          </cell>
          <cell r="D50">
            <v>0</v>
          </cell>
          <cell r="E50">
            <v>0</v>
          </cell>
          <cell r="F50">
            <v>19942</v>
          </cell>
          <cell r="K50">
            <v>19942</v>
          </cell>
          <cell r="N50">
            <v>19942</v>
          </cell>
          <cell r="S50">
            <v>19942</v>
          </cell>
          <cell r="T50">
            <v>19942</v>
          </cell>
          <cell r="AB50">
            <v>0</v>
          </cell>
          <cell r="AC50">
            <v>0</v>
          </cell>
          <cell r="AF50">
            <v>0</v>
          </cell>
          <cell r="AK50">
            <v>0</v>
          </cell>
          <cell r="AL50">
            <v>0</v>
          </cell>
        </row>
        <row r="52">
          <cell r="C52">
            <v>10851</v>
          </cell>
          <cell r="D52">
            <v>0</v>
          </cell>
          <cell r="E52">
            <v>0</v>
          </cell>
          <cell r="F52">
            <v>10851</v>
          </cell>
          <cell r="I52">
            <v>2</v>
          </cell>
          <cell r="J52">
            <v>10851</v>
          </cell>
          <cell r="K52">
            <v>0</v>
          </cell>
          <cell r="N52">
            <v>9379</v>
          </cell>
          <cell r="O52">
            <v>4</v>
          </cell>
          <cell r="P52">
            <v>2226</v>
          </cell>
          <cell r="Q52">
            <v>1</v>
          </cell>
          <cell r="R52">
            <v>400</v>
          </cell>
          <cell r="S52">
            <v>10535</v>
          </cell>
          <cell r="T52">
            <v>10851</v>
          </cell>
          <cell r="AB52">
            <v>0</v>
          </cell>
          <cell r="AC52">
            <v>0</v>
          </cell>
          <cell r="AF52">
            <v>0</v>
          </cell>
          <cell r="AK52">
            <v>0</v>
          </cell>
          <cell r="AL52">
            <v>0</v>
          </cell>
        </row>
        <row r="53">
          <cell r="Q53">
            <v>3</v>
          </cell>
          <cell r="R53">
            <v>670</v>
          </cell>
        </row>
        <row r="54">
          <cell r="C54">
            <v>-399</v>
          </cell>
          <cell r="D54">
            <v>0</v>
          </cell>
          <cell r="E54">
            <v>0</v>
          </cell>
          <cell r="F54">
            <v>-399</v>
          </cell>
          <cell r="G54">
            <v>3</v>
          </cell>
          <cell r="H54">
            <v>399</v>
          </cell>
          <cell r="K54">
            <v>0</v>
          </cell>
          <cell r="N54">
            <v>-566</v>
          </cell>
          <cell r="O54">
            <v>5</v>
          </cell>
          <cell r="P54">
            <v>35</v>
          </cell>
          <cell r="S54">
            <v>-531</v>
          </cell>
          <cell r="T54">
            <v>-399</v>
          </cell>
          <cell r="AB54">
            <v>0</v>
          </cell>
          <cell r="AC54">
            <v>0</v>
          </cell>
          <cell r="AF54">
            <v>0</v>
          </cell>
          <cell r="AK54">
            <v>0</v>
          </cell>
          <cell r="AL54">
            <v>0</v>
          </cell>
        </row>
        <row r="56">
          <cell r="C56">
            <v>1114</v>
          </cell>
          <cell r="D56">
            <v>0</v>
          </cell>
          <cell r="E56">
            <v>-1114</v>
          </cell>
          <cell r="F56">
            <v>0</v>
          </cell>
          <cell r="K56">
            <v>0</v>
          </cell>
          <cell r="N56">
            <v>1114</v>
          </cell>
          <cell r="S56">
            <v>1114</v>
          </cell>
          <cell r="T56">
            <v>1114</v>
          </cell>
          <cell r="AB56">
            <v>0</v>
          </cell>
          <cell r="AC56">
            <v>0</v>
          </cell>
          <cell r="AF56">
            <v>-1114</v>
          </cell>
          <cell r="AK56">
            <v>-1114</v>
          </cell>
          <cell r="AL56">
            <v>-1114</v>
          </cell>
        </row>
        <row r="58">
          <cell r="C58">
            <v>59</v>
          </cell>
          <cell r="D58">
            <v>0</v>
          </cell>
          <cell r="E58">
            <v>0</v>
          </cell>
          <cell r="F58">
            <v>59</v>
          </cell>
          <cell r="K58">
            <v>59</v>
          </cell>
          <cell r="N58">
            <v>-203</v>
          </cell>
          <cell r="O58">
            <v>7</v>
          </cell>
          <cell r="P58">
            <v>252</v>
          </cell>
          <cell r="S58">
            <v>49</v>
          </cell>
          <cell r="T58">
            <v>59</v>
          </cell>
        </row>
        <row r="60">
          <cell r="C60">
            <v>5856</v>
          </cell>
          <cell r="D60">
            <v>792</v>
          </cell>
          <cell r="E60">
            <v>304</v>
          </cell>
          <cell r="F60">
            <v>6952</v>
          </cell>
          <cell r="K60">
            <v>6952</v>
          </cell>
          <cell r="N60">
            <v>4535</v>
          </cell>
          <cell r="S60">
            <v>4535</v>
          </cell>
          <cell r="T60">
            <v>5856</v>
          </cell>
          <cell r="W60">
            <v>682</v>
          </cell>
          <cell r="AB60">
            <v>682</v>
          </cell>
          <cell r="AC60">
            <v>792</v>
          </cell>
          <cell r="AF60">
            <v>252</v>
          </cell>
          <cell r="AK60">
            <v>252</v>
          </cell>
          <cell r="AL60">
            <v>304</v>
          </cell>
        </row>
        <row r="62">
          <cell r="C62">
            <v>-2389</v>
          </cell>
          <cell r="D62">
            <v>-234</v>
          </cell>
          <cell r="E62">
            <v>-120</v>
          </cell>
          <cell r="F62">
            <v>-2743</v>
          </cell>
          <cell r="K62">
            <v>-2743</v>
          </cell>
          <cell r="N62">
            <v>-1727</v>
          </cell>
          <cell r="S62">
            <v>-1727</v>
          </cell>
          <cell r="T62">
            <v>-2389</v>
          </cell>
          <cell r="W62">
            <v>-182</v>
          </cell>
          <cell r="AB62">
            <v>-182</v>
          </cell>
          <cell r="AC62">
            <v>-234</v>
          </cell>
          <cell r="AF62">
            <v>-97</v>
          </cell>
          <cell r="AK62">
            <v>-97</v>
          </cell>
          <cell r="AL62">
            <v>-120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</v>
          </cell>
          <cell r="H64">
            <v>603</v>
          </cell>
          <cell r="K64">
            <v>603</v>
          </cell>
          <cell r="N64">
            <v>0</v>
          </cell>
          <cell r="S64">
            <v>0</v>
          </cell>
          <cell r="T64">
            <v>0</v>
          </cell>
          <cell r="AB64">
            <v>0</v>
          </cell>
          <cell r="AC64">
            <v>0</v>
          </cell>
          <cell r="AF64">
            <v>0</v>
          </cell>
          <cell r="AK64">
            <v>0</v>
          </cell>
          <cell r="AL64">
            <v>0</v>
          </cell>
        </row>
        <row r="66">
          <cell r="C66">
            <v>0</v>
          </cell>
          <cell r="D66">
            <v>0</v>
          </cell>
          <cell r="E66">
            <v>433</v>
          </cell>
          <cell r="F66">
            <v>433</v>
          </cell>
          <cell r="K66">
            <v>433</v>
          </cell>
          <cell r="N66">
            <v>0</v>
          </cell>
          <cell r="S66">
            <v>0</v>
          </cell>
          <cell r="T66">
            <v>0</v>
          </cell>
          <cell r="AB66">
            <v>0</v>
          </cell>
          <cell r="AC66">
            <v>0</v>
          </cell>
          <cell r="AF66">
            <v>330</v>
          </cell>
          <cell r="AK66">
            <v>330</v>
          </cell>
          <cell r="AL66">
            <v>433</v>
          </cell>
        </row>
        <row r="68">
          <cell r="C68">
            <v>394</v>
          </cell>
          <cell r="D68">
            <v>0</v>
          </cell>
          <cell r="E68">
            <v>0</v>
          </cell>
          <cell r="F68">
            <v>394</v>
          </cell>
          <cell r="K68">
            <v>394</v>
          </cell>
          <cell r="N68">
            <v>0</v>
          </cell>
          <cell r="S68">
            <v>0</v>
          </cell>
          <cell r="T68">
            <v>394</v>
          </cell>
          <cell r="AB68">
            <v>0</v>
          </cell>
          <cell r="AC68">
            <v>0</v>
          </cell>
          <cell r="AF68">
            <v>0</v>
          </cell>
          <cell r="AK68">
            <v>0</v>
          </cell>
          <cell r="AL68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K70">
            <v>0</v>
          </cell>
          <cell r="N70">
            <v>0</v>
          </cell>
          <cell r="S70">
            <v>0</v>
          </cell>
          <cell r="T70">
            <v>0</v>
          </cell>
          <cell r="W70">
            <v>0</v>
          </cell>
          <cell r="AB70">
            <v>0</v>
          </cell>
          <cell r="AC70">
            <v>0</v>
          </cell>
          <cell r="AF70">
            <v>0</v>
          </cell>
          <cell r="AK70">
            <v>0</v>
          </cell>
          <cell r="AL70">
            <v>0</v>
          </cell>
        </row>
        <row r="72">
          <cell r="C72">
            <v>-771</v>
          </cell>
          <cell r="D72">
            <v>-1778</v>
          </cell>
          <cell r="E72">
            <v>-1</v>
          </cell>
          <cell r="F72">
            <v>-2550</v>
          </cell>
          <cell r="K72">
            <v>-2550</v>
          </cell>
          <cell r="N72">
            <v>-370</v>
          </cell>
          <cell r="Q72">
            <v>2</v>
          </cell>
          <cell r="R72">
            <v>401</v>
          </cell>
          <cell r="S72">
            <v>-771</v>
          </cell>
          <cell r="T72">
            <v>-771</v>
          </cell>
          <cell r="W72">
            <v>-135</v>
          </cell>
          <cell r="Z72">
            <v>2</v>
          </cell>
          <cell r="AA72">
            <v>1643</v>
          </cell>
          <cell r="AB72">
            <v>-1778</v>
          </cell>
          <cell r="AC72">
            <v>-1778</v>
          </cell>
          <cell r="AF72">
            <v>-1</v>
          </cell>
          <cell r="AK72">
            <v>-1</v>
          </cell>
          <cell r="AL72">
            <v>-1</v>
          </cell>
        </row>
        <row r="74">
          <cell r="C74">
            <v>-2728</v>
          </cell>
          <cell r="D74">
            <v>2728</v>
          </cell>
          <cell r="E74">
            <v>0</v>
          </cell>
          <cell r="F74">
            <v>0</v>
          </cell>
          <cell r="K74">
            <v>0</v>
          </cell>
          <cell r="N74">
            <v>-2728</v>
          </cell>
          <cell r="S74">
            <v>-2728</v>
          </cell>
          <cell r="T74">
            <v>-2728</v>
          </cell>
          <cell r="W74">
            <v>2728</v>
          </cell>
          <cell r="AB74">
            <v>2728</v>
          </cell>
          <cell r="AC74">
            <v>2728</v>
          </cell>
          <cell r="AF74">
            <v>0</v>
          </cell>
          <cell r="AK74">
            <v>0</v>
          </cell>
          <cell r="AL74">
            <v>0</v>
          </cell>
        </row>
        <row r="76">
          <cell r="C76">
            <v>-2110</v>
          </cell>
          <cell r="D76">
            <v>-3338</v>
          </cell>
          <cell r="E76">
            <v>-28</v>
          </cell>
          <cell r="F76">
            <v>-5476</v>
          </cell>
          <cell r="K76">
            <v>-5476</v>
          </cell>
          <cell r="N76">
            <v>-2110</v>
          </cell>
          <cell r="S76">
            <v>-2110</v>
          </cell>
          <cell r="T76">
            <v>-2110</v>
          </cell>
          <cell r="W76">
            <v>-3338</v>
          </cell>
          <cell r="AB76">
            <v>-3338</v>
          </cell>
          <cell r="AC76">
            <v>-3338</v>
          </cell>
          <cell r="AF76">
            <v>-28</v>
          </cell>
          <cell r="AK76">
            <v>-28</v>
          </cell>
          <cell r="AL76">
            <v>-28</v>
          </cell>
        </row>
        <row r="78">
          <cell r="C78">
            <v>-838</v>
          </cell>
          <cell r="D78">
            <v>-307</v>
          </cell>
          <cell r="E78">
            <v>0</v>
          </cell>
          <cell r="F78">
            <v>-1145</v>
          </cell>
          <cell r="K78">
            <v>-1145</v>
          </cell>
          <cell r="N78">
            <v>-838</v>
          </cell>
          <cell r="S78">
            <v>-838</v>
          </cell>
          <cell r="T78">
            <v>-838</v>
          </cell>
          <cell r="W78">
            <v>-307</v>
          </cell>
          <cell r="AB78">
            <v>-307</v>
          </cell>
          <cell r="AC78">
            <v>-307</v>
          </cell>
          <cell r="AF78">
            <v>0</v>
          </cell>
          <cell r="AK78">
            <v>0</v>
          </cell>
          <cell r="AL78">
            <v>0</v>
          </cell>
        </row>
        <row r="80">
          <cell r="C80">
            <v>-493</v>
          </cell>
          <cell r="D80">
            <v>-4</v>
          </cell>
          <cell r="E80">
            <v>0</v>
          </cell>
          <cell r="F80">
            <v>-497</v>
          </cell>
          <cell r="K80">
            <v>-497</v>
          </cell>
          <cell r="N80">
            <v>-493</v>
          </cell>
          <cell r="S80">
            <v>-493</v>
          </cell>
          <cell r="T80">
            <v>-493</v>
          </cell>
          <cell r="W80">
            <v>-4</v>
          </cell>
          <cell r="AB80">
            <v>-4</v>
          </cell>
          <cell r="AC80">
            <v>-4</v>
          </cell>
          <cell r="AF80">
            <v>0</v>
          </cell>
          <cell r="AK80">
            <v>0</v>
          </cell>
          <cell r="AL80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K82">
            <v>0</v>
          </cell>
          <cell r="N82">
            <v>0</v>
          </cell>
          <cell r="S82">
            <v>0</v>
          </cell>
          <cell r="T82">
            <v>0</v>
          </cell>
          <cell r="AB82">
            <v>0</v>
          </cell>
          <cell r="AC82">
            <v>0</v>
          </cell>
          <cell r="AF82">
            <v>0</v>
          </cell>
          <cell r="AK82">
            <v>0</v>
          </cell>
          <cell r="AL82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K84">
            <v>0</v>
          </cell>
          <cell r="N84">
            <v>0</v>
          </cell>
          <cell r="S84">
            <v>0</v>
          </cell>
          <cell r="T84">
            <v>0</v>
          </cell>
          <cell r="AB84">
            <v>0</v>
          </cell>
          <cell r="AC84">
            <v>0</v>
          </cell>
          <cell r="AF84">
            <v>0</v>
          </cell>
          <cell r="AK84">
            <v>0</v>
          </cell>
          <cell r="AL84">
            <v>0</v>
          </cell>
        </row>
        <row r="86">
          <cell r="C86">
            <v>-280</v>
          </cell>
          <cell r="D86">
            <v>-130</v>
          </cell>
          <cell r="E86">
            <v>-21</v>
          </cell>
          <cell r="F86">
            <v>-431</v>
          </cell>
          <cell r="K86">
            <v>-431</v>
          </cell>
          <cell r="N86">
            <v>-280</v>
          </cell>
          <cell r="S86">
            <v>-280</v>
          </cell>
          <cell r="T86">
            <v>-280</v>
          </cell>
          <cell r="W86">
            <v>-130</v>
          </cell>
          <cell r="AB86">
            <v>-130</v>
          </cell>
          <cell r="AC86">
            <v>-130</v>
          </cell>
          <cell r="AF86">
            <v>-21</v>
          </cell>
          <cell r="AK86">
            <v>-21</v>
          </cell>
          <cell r="AL86">
            <v>-21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K88">
            <v>0</v>
          </cell>
          <cell r="N88">
            <v>0</v>
          </cell>
          <cell r="S88">
            <v>0</v>
          </cell>
          <cell r="T88">
            <v>0</v>
          </cell>
          <cell r="AB88">
            <v>0</v>
          </cell>
          <cell r="AC88">
            <v>0</v>
          </cell>
          <cell r="AF88">
            <v>0</v>
          </cell>
          <cell r="AK88">
            <v>0</v>
          </cell>
          <cell r="AL88">
            <v>0</v>
          </cell>
        </row>
        <row r="90">
          <cell r="C90">
            <v>-1348</v>
          </cell>
          <cell r="D90">
            <v>-436</v>
          </cell>
          <cell r="E90">
            <v>-16</v>
          </cell>
          <cell r="F90">
            <v>-1800</v>
          </cell>
          <cell r="K90">
            <v>-1800</v>
          </cell>
          <cell r="N90">
            <v>-1348</v>
          </cell>
          <cell r="S90">
            <v>-1348</v>
          </cell>
          <cell r="T90">
            <v>-1348</v>
          </cell>
          <cell r="W90">
            <v>-436</v>
          </cell>
          <cell r="AB90">
            <v>-436</v>
          </cell>
          <cell r="AC90">
            <v>-436</v>
          </cell>
          <cell r="AF90">
            <v>-16</v>
          </cell>
          <cell r="AK90">
            <v>-16</v>
          </cell>
          <cell r="AL90">
            <v>-16</v>
          </cell>
        </row>
        <row r="92">
          <cell r="C92">
            <v>19</v>
          </cell>
          <cell r="D92">
            <v>0</v>
          </cell>
          <cell r="E92">
            <v>0</v>
          </cell>
          <cell r="F92">
            <v>19</v>
          </cell>
          <cell r="K92">
            <v>19</v>
          </cell>
          <cell r="N92">
            <v>19</v>
          </cell>
          <cell r="S92">
            <v>19</v>
          </cell>
          <cell r="T92">
            <v>19</v>
          </cell>
          <cell r="W92">
            <v>0</v>
          </cell>
          <cell r="AB92">
            <v>0</v>
          </cell>
          <cell r="AC92">
            <v>0</v>
          </cell>
          <cell r="AF92">
            <v>0</v>
          </cell>
          <cell r="AK92">
            <v>0</v>
          </cell>
          <cell r="AL92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K94">
            <v>0</v>
          </cell>
          <cell r="N94">
            <v>0</v>
          </cell>
          <cell r="S94">
            <v>0</v>
          </cell>
          <cell r="T94">
            <v>0</v>
          </cell>
          <cell r="W94">
            <v>0</v>
          </cell>
          <cell r="AB94">
            <v>0</v>
          </cell>
          <cell r="AC94">
            <v>0</v>
          </cell>
          <cell r="AF94">
            <v>0</v>
          </cell>
          <cell r="AK94">
            <v>0</v>
          </cell>
          <cell r="AL94">
            <v>0</v>
          </cell>
        </row>
        <row r="96">
          <cell r="C96">
            <v>0</v>
          </cell>
          <cell r="D96">
            <v>-5300</v>
          </cell>
          <cell r="E96">
            <v>0</v>
          </cell>
          <cell r="F96">
            <v>-5300</v>
          </cell>
          <cell r="G96">
            <v>2</v>
          </cell>
          <cell r="H96">
            <v>5300</v>
          </cell>
          <cell r="K96">
            <v>0</v>
          </cell>
          <cell r="N96">
            <v>0</v>
          </cell>
          <cell r="S96">
            <v>0</v>
          </cell>
          <cell r="T96">
            <v>0</v>
          </cell>
          <cell r="W96">
            <v>-5300</v>
          </cell>
          <cell r="AB96">
            <v>-5300</v>
          </cell>
          <cell r="AC96">
            <v>-5300</v>
          </cell>
          <cell r="AF96">
            <v>0</v>
          </cell>
          <cell r="AK96">
            <v>0</v>
          </cell>
          <cell r="AL96">
            <v>0</v>
          </cell>
        </row>
        <row r="98">
          <cell r="C98">
            <v>-12346</v>
          </cell>
          <cell r="D98">
            <v>0</v>
          </cell>
          <cell r="E98">
            <v>0</v>
          </cell>
          <cell r="F98">
            <v>-12346</v>
          </cell>
          <cell r="K98">
            <v>-12346</v>
          </cell>
          <cell r="N98">
            <v>0</v>
          </cell>
          <cell r="S98">
            <v>0</v>
          </cell>
          <cell r="T98">
            <v>-12346</v>
          </cell>
          <cell r="W98">
            <v>0</v>
          </cell>
          <cell r="AB98">
            <v>0</v>
          </cell>
          <cell r="AC98">
            <v>0</v>
          </cell>
          <cell r="AF98">
            <v>0</v>
          </cell>
          <cell r="AK98">
            <v>0</v>
          </cell>
          <cell r="AL98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K100">
            <v>0</v>
          </cell>
          <cell r="N100">
            <v>0</v>
          </cell>
          <cell r="S100">
            <v>0</v>
          </cell>
          <cell r="T100">
            <v>0</v>
          </cell>
          <cell r="W100">
            <v>0</v>
          </cell>
          <cell r="AB100">
            <v>0</v>
          </cell>
          <cell r="AC100">
            <v>0</v>
          </cell>
          <cell r="AF100">
            <v>0</v>
          </cell>
          <cell r="AK100">
            <v>0</v>
          </cell>
          <cell r="AL100">
            <v>0</v>
          </cell>
        </row>
        <row r="102">
          <cell r="C102">
            <v>-24218</v>
          </cell>
          <cell r="D102">
            <v>-5103</v>
          </cell>
          <cell r="E102">
            <v>0</v>
          </cell>
          <cell r="F102">
            <v>-29321</v>
          </cell>
          <cell r="G102">
            <v>2</v>
          </cell>
          <cell r="H102">
            <v>5103</v>
          </cell>
          <cell r="K102">
            <v>-24218</v>
          </cell>
          <cell r="N102">
            <v>-27986</v>
          </cell>
          <cell r="O102">
            <v>3</v>
          </cell>
          <cell r="P102">
            <v>670</v>
          </cell>
          <cell r="S102">
            <v>-27316</v>
          </cell>
          <cell r="T102">
            <v>-24218</v>
          </cell>
          <cell r="W102">
            <v>-20</v>
          </cell>
          <cell r="X102">
            <v>1</v>
          </cell>
          <cell r="Y102">
            <v>670</v>
          </cell>
          <cell r="AB102">
            <v>650</v>
          </cell>
          <cell r="AC102">
            <v>-5103</v>
          </cell>
          <cell r="AF102">
            <v>0</v>
          </cell>
          <cell r="AK102">
            <v>0</v>
          </cell>
          <cell r="AL102">
            <v>0</v>
          </cell>
        </row>
        <row r="104">
          <cell r="C104">
            <v>897</v>
          </cell>
          <cell r="D104">
            <v>2167</v>
          </cell>
          <cell r="E104">
            <v>448</v>
          </cell>
          <cell r="F104">
            <v>3512</v>
          </cell>
          <cell r="I104">
            <v>2</v>
          </cell>
          <cell r="J104">
            <v>2167</v>
          </cell>
          <cell r="K104">
            <v>897</v>
          </cell>
          <cell r="N104">
            <v>-5293</v>
          </cell>
          <cell r="S104">
            <v>-5293</v>
          </cell>
          <cell r="T104">
            <v>897</v>
          </cell>
          <cell r="W104">
            <v>-3314</v>
          </cell>
          <cell r="AB104">
            <v>-3314</v>
          </cell>
          <cell r="AC104">
            <v>2167</v>
          </cell>
          <cell r="AF104">
            <v>566</v>
          </cell>
          <cell r="AK104">
            <v>566</v>
          </cell>
          <cell r="AL104">
            <v>448</v>
          </cell>
        </row>
        <row r="105">
          <cell r="I105">
            <v>3</v>
          </cell>
          <cell r="J105">
            <v>448</v>
          </cell>
        </row>
        <row r="106">
          <cell r="C106">
            <v>-1458</v>
          </cell>
          <cell r="D106">
            <v>-2012</v>
          </cell>
          <cell r="E106">
            <v>-49</v>
          </cell>
          <cell r="F106">
            <v>-3519</v>
          </cell>
          <cell r="K106">
            <v>-1458</v>
          </cell>
          <cell r="N106">
            <v>-81</v>
          </cell>
          <cell r="S106">
            <v>-1909</v>
          </cell>
          <cell r="T106">
            <v>-1458</v>
          </cell>
          <cell r="W106">
            <v>-2226</v>
          </cell>
          <cell r="AB106">
            <v>-2226</v>
          </cell>
          <cell r="AC106">
            <v>-2012</v>
          </cell>
          <cell r="AF106">
            <v>-35</v>
          </cell>
          <cell r="AK106">
            <v>-35</v>
          </cell>
          <cell r="AL106">
            <v>-49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K108">
            <v>0</v>
          </cell>
          <cell r="N108">
            <v>0</v>
          </cell>
          <cell r="S108">
            <v>5</v>
          </cell>
          <cell r="T108">
            <v>0</v>
          </cell>
          <cell r="W108">
            <v>0</v>
          </cell>
          <cell r="AB108">
            <v>0</v>
          </cell>
          <cell r="AC108">
            <v>0</v>
          </cell>
          <cell r="AF108">
            <v>0</v>
          </cell>
          <cell r="AK108">
            <v>0</v>
          </cell>
          <cell r="AL108">
            <v>0</v>
          </cell>
        </row>
        <row r="113">
          <cell r="C113">
            <v>-7286</v>
          </cell>
          <cell r="D113">
            <v>-6926</v>
          </cell>
          <cell r="E113">
            <v>-215</v>
          </cell>
          <cell r="F113">
            <v>-14427</v>
          </cell>
          <cell r="G113">
            <v>1</v>
          </cell>
          <cell r="H113">
            <v>17</v>
          </cell>
          <cell r="K113">
            <v>-14410</v>
          </cell>
          <cell r="N113">
            <v>-7211</v>
          </cell>
          <cell r="S113">
            <v>-7211</v>
          </cell>
          <cell r="T113">
            <v>-7286</v>
          </cell>
          <cell r="W113">
            <v>-6857</v>
          </cell>
          <cell r="AB113">
            <v>-6857</v>
          </cell>
          <cell r="AC113">
            <v>-6926</v>
          </cell>
          <cell r="AF113">
            <v>-213</v>
          </cell>
          <cell r="AK113">
            <v>-213</v>
          </cell>
          <cell r="AL113">
            <v>-215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K115">
            <v>0</v>
          </cell>
          <cell r="N115">
            <v>0</v>
          </cell>
          <cell r="S115">
            <v>0</v>
          </cell>
          <cell r="T115">
            <v>0</v>
          </cell>
          <cell r="AB115">
            <v>0</v>
          </cell>
          <cell r="AC115">
            <v>0</v>
          </cell>
          <cell r="AF115">
            <v>0</v>
          </cell>
          <cell r="AK115">
            <v>0</v>
          </cell>
          <cell r="AL115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K117">
            <v>0</v>
          </cell>
          <cell r="N117">
            <v>0</v>
          </cell>
          <cell r="S117">
            <v>0</v>
          </cell>
          <cell r="T117">
            <v>0</v>
          </cell>
          <cell r="AB117">
            <v>0</v>
          </cell>
          <cell r="AC117">
            <v>0</v>
          </cell>
          <cell r="AF117">
            <v>0</v>
          </cell>
          <cell r="AK117">
            <v>0</v>
          </cell>
          <cell r="AL117">
            <v>0</v>
          </cell>
        </row>
        <row r="119">
          <cell r="C119">
            <v>6575</v>
          </cell>
          <cell r="D119">
            <v>4778</v>
          </cell>
          <cell r="E119">
            <v>130</v>
          </cell>
          <cell r="F119">
            <v>11483</v>
          </cell>
          <cell r="I119">
            <v>1</v>
          </cell>
          <cell r="J119">
            <v>17</v>
          </cell>
          <cell r="K119">
            <v>11466</v>
          </cell>
          <cell r="N119">
            <v>6510</v>
          </cell>
          <cell r="S119">
            <v>6510</v>
          </cell>
          <cell r="T119">
            <v>6575</v>
          </cell>
          <cell r="W119">
            <v>4731</v>
          </cell>
          <cell r="AB119">
            <v>4731</v>
          </cell>
          <cell r="AC119">
            <v>4778</v>
          </cell>
          <cell r="AF119">
            <v>129</v>
          </cell>
          <cell r="AK119">
            <v>129</v>
          </cell>
          <cell r="AL119">
            <v>130</v>
          </cell>
        </row>
        <row r="121">
          <cell r="C121">
            <v>173</v>
          </cell>
          <cell r="D121">
            <v>39</v>
          </cell>
          <cell r="E121">
            <v>63</v>
          </cell>
          <cell r="F121">
            <v>275</v>
          </cell>
          <cell r="K121">
            <v>275</v>
          </cell>
          <cell r="N121">
            <v>131</v>
          </cell>
          <cell r="S121">
            <v>131</v>
          </cell>
          <cell r="T121">
            <v>173</v>
          </cell>
          <cell r="W121">
            <v>34</v>
          </cell>
          <cell r="AB121">
            <v>34</v>
          </cell>
          <cell r="AC121">
            <v>39</v>
          </cell>
          <cell r="AF121">
            <v>49</v>
          </cell>
          <cell r="AK121">
            <v>49</v>
          </cell>
          <cell r="AL121">
            <v>63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K123">
            <v>0</v>
          </cell>
          <cell r="N123">
            <v>0</v>
          </cell>
          <cell r="S123">
            <v>0</v>
          </cell>
          <cell r="T123">
            <v>0</v>
          </cell>
          <cell r="AB123">
            <v>0</v>
          </cell>
          <cell r="AC123">
            <v>0</v>
          </cell>
          <cell r="AF123">
            <v>0</v>
          </cell>
          <cell r="AK123">
            <v>0</v>
          </cell>
          <cell r="AL123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K125">
            <v>0</v>
          </cell>
          <cell r="N125">
            <v>0</v>
          </cell>
          <cell r="S125">
            <v>0</v>
          </cell>
          <cell r="T125">
            <v>0</v>
          </cell>
          <cell r="AB125">
            <v>0</v>
          </cell>
          <cell r="AC125">
            <v>0</v>
          </cell>
          <cell r="AF125">
            <v>0</v>
          </cell>
          <cell r="AK125">
            <v>0</v>
          </cell>
          <cell r="AL125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K127">
            <v>0</v>
          </cell>
          <cell r="N127">
            <v>0</v>
          </cell>
          <cell r="S127">
            <v>0</v>
          </cell>
          <cell r="T127">
            <v>0</v>
          </cell>
          <cell r="AB127">
            <v>0</v>
          </cell>
          <cell r="AC127">
            <v>0</v>
          </cell>
          <cell r="AF127">
            <v>0</v>
          </cell>
          <cell r="AK127">
            <v>0</v>
          </cell>
          <cell r="AL127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K129">
            <v>0</v>
          </cell>
          <cell r="N129">
            <v>0</v>
          </cell>
          <cell r="S129">
            <v>0</v>
          </cell>
          <cell r="T129">
            <v>0</v>
          </cell>
          <cell r="AB129">
            <v>0</v>
          </cell>
          <cell r="AC129">
            <v>0</v>
          </cell>
          <cell r="AF129">
            <v>0</v>
          </cell>
          <cell r="AK129">
            <v>0</v>
          </cell>
          <cell r="AL129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K131">
            <v>0</v>
          </cell>
          <cell r="N131">
            <v>0</v>
          </cell>
          <cell r="S131">
            <v>0</v>
          </cell>
          <cell r="T131">
            <v>0</v>
          </cell>
          <cell r="AB131">
            <v>0</v>
          </cell>
          <cell r="AC131">
            <v>0</v>
          </cell>
          <cell r="AF131">
            <v>0</v>
          </cell>
          <cell r="AK131">
            <v>0</v>
          </cell>
          <cell r="AL131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K133">
            <v>0</v>
          </cell>
          <cell r="S133">
            <v>0</v>
          </cell>
          <cell r="T133">
            <v>0</v>
          </cell>
          <cell r="AB133">
            <v>0</v>
          </cell>
          <cell r="AC133">
            <v>0</v>
          </cell>
          <cell r="AK133">
            <v>0</v>
          </cell>
          <cell r="AL133">
            <v>0</v>
          </cell>
        </row>
        <row r="135">
          <cell r="C135">
            <v>1046</v>
          </cell>
          <cell r="D135">
            <v>62</v>
          </cell>
          <cell r="E135">
            <v>0</v>
          </cell>
          <cell r="F135">
            <v>1108</v>
          </cell>
          <cell r="K135">
            <v>1108</v>
          </cell>
          <cell r="N135">
            <v>1035</v>
          </cell>
          <cell r="S135">
            <v>1035</v>
          </cell>
          <cell r="T135">
            <v>1046</v>
          </cell>
          <cell r="W135">
            <v>61</v>
          </cell>
          <cell r="AB135">
            <v>61</v>
          </cell>
          <cell r="AC135">
            <v>62</v>
          </cell>
          <cell r="AF135">
            <v>0</v>
          </cell>
          <cell r="AK135">
            <v>0</v>
          </cell>
          <cell r="AL135">
            <v>0</v>
          </cell>
        </row>
        <row r="137">
          <cell r="C137">
            <v>336</v>
          </cell>
          <cell r="D137">
            <v>0</v>
          </cell>
          <cell r="E137">
            <v>0</v>
          </cell>
          <cell r="F137">
            <v>336</v>
          </cell>
          <cell r="K137">
            <v>336</v>
          </cell>
          <cell r="N137">
            <v>316</v>
          </cell>
          <cell r="S137">
            <v>316</v>
          </cell>
          <cell r="T137">
            <v>336</v>
          </cell>
          <cell r="AB137">
            <v>0</v>
          </cell>
          <cell r="AC137">
            <v>0</v>
          </cell>
          <cell r="AF137">
            <v>0</v>
          </cell>
          <cell r="AK137">
            <v>0</v>
          </cell>
          <cell r="AL137">
            <v>0</v>
          </cell>
        </row>
        <row r="139">
          <cell r="C139">
            <v>-191</v>
          </cell>
          <cell r="D139">
            <v>35</v>
          </cell>
          <cell r="E139">
            <v>-27</v>
          </cell>
          <cell r="F139">
            <v>-183</v>
          </cell>
          <cell r="K139">
            <v>-183</v>
          </cell>
          <cell r="N139">
            <v>-796</v>
          </cell>
          <cell r="S139">
            <v>-796</v>
          </cell>
          <cell r="T139">
            <v>-191</v>
          </cell>
          <cell r="W139">
            <v>-195</v>
          </cell>
          <cell r="AB139">
            <v>-195</v>
          </cell>
          <cell r="AC139">
            <v>35</v>
          </cell>
          <cell r="AF139">
            <v>0</v>
          </cell>
          <cell r="AK139">
            <v>0</v>
          </cell>
          <cell r="AL139">
            <v>-27</v>
          </cell>
        </row>
        <row r="141">
          <cell r="C141">
            <v>-2</v>
          </cell>
          <cell r="D141">
            <v>0</v>
          </cell>
          <cell r="E141">
            <v>0</v>
          </cell>
          <cell r="F141">
            <v>-2</v>
          </cell>
          <cell r="K141">
            <v>-2</v>
          </cell>
          <cell r="N141">
            <v>-29</v>
          </cell>
          <cell r="S141">
            <v>-29</v>
          </cell>
          <cell r="T141">
            <v>-2</v>
          </cell>
          <cell r="AB141">
            <v>0</v>
          </cell>
          <cell r="AF141">
            <v>0</v>
          </cell>
          <cell r="AK141">
            <v>0</v>
          </cell>
          <cell r="AL141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K143">
            <v>0</v>
          </cell>
          <cell r="N143">
            <v>0</v>
          </cell>
          <cell r="S143">
            <v>0</v>
          </cell>
        </row>
        <row r="145">
          <cell r="C145">
            <v>-2164</v>
          </cell>
          <cell r="D145">
            <v>0</v>
          </cell>
          <cell r="E145">
            <v>0</v>
          </cell>
          <cell r="F145">
            <v>-2164</v>
          </cell>
          <cell r="G145">
            <v>2</v>
          </cell>
          <cell r="H145">
            <v>2012</v>
          </cell>
          <cell r="K145">
            <v>-103</v>
          </cell>
          <cell r="N145">
            <v>0</v>
          </cell>
          <cell r="O145">
            <v>6</v>
          </cell>
          <cell r="P145">
            <v>428</v>
          </cell>
          <cell r="Q145">
            <v>4</v>
          </cell>
          <cell r="R145">
            <v>2226</v>
          </cell>
          <cell r="S145">
            <v>-1920</v>
          </cell>
          <cell r="T145">
            <v>-2164</v>
          </cell>
          <cell r="AB145">
            <v>0</v>
          </cell>
          <cell r="AC145">
            <v>0</v>
          </cell>
          <cell r="AF145">
            <v>0</v>
          </cell>
          <cell r="AK145">
            <v>0</v>
          </cell>
          <cell r="AL145">
            <v>0</v>
          </cell>
        </row>
        <row r="146">
          <cell r="O146">
            <v>8</v>
          </cell>
          <cell r="P146">
            <v>160</v>
          </cell>
          <cell r="Q146">
            <v>7</v>
          </cell>
          <cell r="R146">
            <v>247</v>
          </cell>
        </row>
        <row r="147">
          <cell r="G147">
            <v>3</v>
          </cell>
          <cell r="H147">
            <v>49</v>
          </cell>
          <cell r="Q147">
            <v>5</v>
          </cell>
          <cell r="R147">
            <v>35</v>
          </cell>
        </row>
        <row r="148">
          <cell r="C148">
            <v>-216</v>
          </cell>
          <cell r="D148">
            <v>0</v>
          </cell>
          <cell r="E148">
            <v>0</v>
          </cell>
          <cell r="F148">
            <v>-216</v>
          </cell>
          <cell r="K148">
            <v>-216</v>
          </cell>
          <cell r="N148">
            <v>0</v>
          </cell>
          <cell r="O148">
            <v>9</v>
          </cell>
          <cell r="P148">
            <v>92</v>
          </cell>
          <cell r="S148">
            <v>92</v>
          </cell>
          <cell r="T148">
            <v>-216</v>
          </cell>
          <cell r="AB148">
            <v>0</v>
          </cell>
          <cell r="AC148">
            <v>0</v>
          </cell>
          <cell r="AF148">
            <v>0</v>
          </cell>
          <cell r="AK148">
            <v>0</v>
          </cell>
          <cell r="AL148">
            <v>0</v>
          </cell>
        </row>
        <row r="150">
          <cell r="C150">
            <v>-37</v>
          </cell>
          <cell r="D150">
            <v>0</v>
          </cell>
          <cell r="E150">
            <v>0</v>
          </cell>
          <cell r="F150">
            <v>-37</v>
          </cell>
          <cell r="K150">
            <v>-37</v>
          </cell>
          <cell r="N150">
            <v>-37</v>
          </cell>
          <cell r="S150">
            <v>-37</v>
          </cell>
          <cell r="T150">
            <v>-37</v>
          </cell>
          <cell r="AB150">
            <v>0</v>
          </cell>
          <cell r="AC150">
            <v>0</v>
          </cell>
          <cell r="AF150">
            <v>0</v>
          </cell>
          <cell r="AK150">
            <v>0</v>
          </cell>
          <cell r="AL150">
            <v>0</v>
          </cell>
        </row>
        <row r="152">
          <cell r="C152">
            <v>308</v>
          </cell>
          <cell r="D152">
            <v>0</v>
          </cell>
          <cell r="E152">
            <v>0</v>
          </cell>
          <cell r="F152">
            <v>308</v>
          </cell>
          <cell r="K152">
            <v>308</v>
          </cell>
          <cell r="N152">
            <v>0</v>
          </cell>
          <cell r="S152">
            <v>0</v>
          </cell>
          <cell r="T152">
            <v>308</v>
          </cell>
          <cell r="AB152">
            <v>0</v>
          </cell>
          <cell r="AC152">
            <v>0</v>
          </cell>
          <cell r="AF152">
            <v>0</v>
          </cell>
          <cell r="AK152">
            <v>0</v>
          </cell>
          <cell r="AL152">
            <v>0</v>
          </cell>
        </row>
        <row r="154">
          <cell r="C154">
            <v>-1458</v>
          </cell>
          <cell r="D154">
            <v>-2012</v>
          </cell>
          <cell r="E154">
            <v>-49</v>
          </cell>
          <cell r="F154">
            <v>-3519</v>
          </cell>
          <cell r="H154">
            <v>13483</v>
          </cell>
          <cell r="J154">
            <v>13483</v>
          </cell>
          <cell r="K154">
            <v>-1458</v>
          </cell>
          <cell r="N154">
            <v>-81</v>
          </cell>
          <cell r="S154">
            <v>-1909</v>
          </cell>
          <cell r="T154">
            <v>-1458</v>
          </cell>
          <cell r="W154">
            <v>-2226</v>
          </cell>
          <cell r="AB154">
            <v>-2226</v>
          </cell>
          <cell r="AC154">
            <v>-2012</v>
          </cell>
          <cell r="AF154">
            <v>-35</v>
          </cell>
          <cell r="AK154">
            <v>-35</v>
          </cell>
          <cell r="AL154">
            <v>-49</v>
          </cell>
        </row>
      </sheetData>
      <sheetData sheetId="1" refreshError="1">
        <row r="6">
          <cell r="C6">
            <v>609</v>
          </cell>
          <cell r="H6">
            <v>609</v>
          </cell>
          <cell r="I6">
            <v>609</v>
          </cell>
        </row>
        <row r="8">
          <cell r="C8">
            <v>0</v>
          </cell>
          <cell r="H8">
            <v>0</v>
          </cell>
          <cell r="I8">
            <v>0</v>
          </cell>
        </row>
        <row r="10">
          <cell r="C10">
            <v>26547</v>
          </cell>
          <cell r="D10">
            <v>1</v>
          </cell>
          <cell r="E10">
            <v>11</v>
          </cell>
          <cell r="F10">
            <v>11</v>
          </cell>
          <cell r="G10">
            <v>147</v>
          </cell>
          <cell r="H10">
            <v>26397</v>
          </cell>
          <cell r="I10">
            <v>26397</v>
          </cell>
        </row>
        <row r="11">
          <cell r="D11">
            <v>16</v>
          </cell>
          <cell r="E11">
            <v>36</v>
          </cell>
          <cell r="F11">
            <v>14</v>
          </cell>
          <cell r="G11">
            <v>50</v>
          </cell>
        </row>
        <row r="12">
          <cell r="C12">
            <v>1322</v>
          </cell>
          <cell r="H12">
            <v>1322</v>
          </cell>
          <cell r="I12">
            <v>1322</v>
          </cell>
        </row>
        <row r="14">
          <cell r="C14">
            <v>1475</v>
          </cell>
          <cell r="D14">
            <v>9</v>
          </cell>
          <cell r="E14">
            <v>34</v>
          </cell>
          <cell r="F14">
            <v>24</v>
          </cell>
          <cell r="G14">
            <v>-449</v>
          </cell>
          <cell r="H14">
            <v>1992</v>
          </cell>
          <cell r="I14">
            <v>1992</v>
          </cell>
        </row>
        <row r="15">
          <cell r="D15">
            <v>17</v>
          </cell>
          <cell r="E15">
            <v>34</v>
          </cell>
        </row>
        <row r="16">
          <cell r="C16">
            <v>0</v>
          </cell>
          <cell r="H16">
            <v>0</v>
          </cell>
          <cell r="I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</row>
        <row r="20">
          <cell r="C20">
            <v>854</v>
          </cell>
          <cell r="D20">
            <v>11</v>
          </cell>
          <cell r="E20">
            <v>147</v>
          </cell>
          <cell r="F20">
            <v>5</v>
          </cell>
          <cell r="G20">
            <v>1020</v>
          </cell>
          <cell r="H20">
            <v>1</v>
          </cell>
          <cell r="I20">
            <v>1</v>
          </cell>
        </row>
        <row r="21">
          <cell r="D21">
            <v>21</v>
          </cell>
          <cell r="E21">
            <v>20</v>
          </cell>
        </row>
        <row r="22">
          <cell r="C22">
            <v>-364</v>
          </cell>
          <cell r="F22">
            <v>1</v>
          </cell>
          <cell r="G22">
            <v>11</v>
          </cell>
          <cell r="H22">
            <v>-468</v>
          </cell>
          <cell r="I22">
            <v>-468</v>
          </cell>
        </row>
        <row r="23">
          <cell r="F23">
            <v>6</v>
          </cell>
          <cell r="G23">
            <v>93</v>
          </cell>
        </row>
        <row r="24">
          <cell r="C24">
            <v>0</v>
          </cell>
          <cell r="H24">
            <v>0</v>
          </cell>
          <cell r="I24">
            <v>0</v>
          </cell>
        </row>
        <row r="26">
          <cell r="C26">
            <v>536</v>
          </cell>
          <cell r="H26">
            <v>536</v>
          </cell>
          <cell r="I26">
            <v>536</v>
          </cell>
        </row>
        <row r="28">
          <cell r="C28">
            <v>574</v>
          </cell>
          <cell r="H28">
            <v>574</v>
          </cell>
          <cell r="I28">
            <v>574</v>
          </cell>
        </row>
        <row r="30">
          <cell r="C30">
            <v>0</v>
          </cell>
          <cell r="H30">
            <v>0</v>
          </cell>
          <cell r="I30">
            <v>0</v>
          </cell>
        </row>
        <row r="32">
          <cell r="C32">
            <v>0</v>
          </cell>
          <cell r="H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</row>
        <row r="36">
          <cell r="C36">
            <v>98</v>
          </cell>
          <cell r="H36">
            <v>98</v>
          </cell>
          <cell r="I36">
            <v>98</v>
          </cell>
        </row>
        <row r="38">
          <cell r="C38">
            <v>8400</v>
          </cell>
          <cell r="F38">
            <v>8</v>
          </cell>
          <cell r="G38">
            <v>75</v>
          </cell>
          <cell r="H38">
            <v>8325</v>
          </cell>
          <cell r="I38">
            <v>8525</v>
          </cell>
        </row>
        <row r="40">
          <cell r="C40">
            <v>3996</v>
          </cell>
          <cell r="H40">
            <v>3996</v>
          </cell>
          <cell r="I40">
            <v>4398</v>
          </cell>
        </row>
        <row r="42">
          <cell r="C42">
            <v>585</v>
          </cell>
          <cell r="H42">
            <v>585</v>
          </cell>
          <cell r="I42">
            <v>585</v>
          </cell>
        </row>
        <row r="44">
          <cell r="C44">
            <v>0</v>
          </cell>
          <cell r="H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</row>
        <row r="48">
          <cell r="C48">
            <v>0</v>
          </cell>
          <cell r="H48">
            <v>0</v>
          </cell>
        </row>
        <row r="50">
          <cell r="C50">
            <v>-19942</v>
          </cell>
          <cell r="H50">
            <v>-19942</v>
          </cell>
          <cell r="I50">
            <v>-19942</v>
          </cell>
        </row>
        <row r="52">
          <cell r="C52">
            <v>0</v>
          </cell>
          <cell r="H52">
            <v>0</v>
          </cell>
        </row>
        <row r="54">
          <cell r="C54">
            <v>0</v>
          </cell>
          <cell r="H54">
            <v>0</v>
          </cell>
        </row>
        <row r="56">
          <cell r="C56">
            <v>0</v>
          </cell>
          <cell r="H56">
            <v>0</v>
          </cell>
          <cell r="I56">
            <v>0</v>
          </cell>
        </row>
        <row r="58">
          <cell r="C58">
            <v>0</v>
          </cell>
          <cell r="H58">
            <v>0</v>
          </cell>
        </row>
        <row r="60">
          <cell r="C60">
            <v>11266</v>
          </cell>
          <cell r="H60">
            <v>11266</v>
          </cell>
          <cell r="I60">
            <v>27316</v>
          </cell>
        </row>
        <row r="62">
          <cell r="C62">
            <v>-8582</v>
          </cell>
          <cell r="H62">
            <v>-8582</v>
          </cell>
          <cell r="I62">
            <v>-23608</v>
          </cell>
        </row>
        <row r="64">
          <cell r="C64">
            <v>59</v>
          </cell>
          <cell r="H64">
            <v>59</v>
          </cell>
          <cell r="I64">
            <v>70</v>
          </cell>
        </row>
        <row r="66">
          <cell r="H66">
            <v>0</v>
          </cell>
          <cell r="I66">
            <v>0</v>
          </cell>
        </row>
        <row r="68">
          <cell r="H68">
            <v>0</v>
          </cell>
          <cell r="I68">
            <v>0</v>
          </cell>
        </row>
        <row r="70">
          <cell r="C70">
            <v>-600</v>
          </cell>
          <cell r="F70">
            <v>7</v>
          </cell>
          <cell r="G70">
            <v>1057</v>
          </cell>
          <cell r="H70">
            <v>-1657</v>
          </cell>
          <cell r="I70">
            <v>-1657</v>
          </cell>
        </row>
        <row r="72">
          <cell r="C72">
            <v>-25672</v>
          </cell>
          <cell r="D72">
            <v>5</v>
          </cell>
          <cell r="E72">
            <v>1020</v>
          </cell>
          <cell r="F72">
            <v>10</v>
          </cell>
          <cell r="G72">
            <v>168</v>
          </cell>
          <cell r="H72">
            <v>-24413</v>
          </cell>
          <cell r="I72">
            <v>-24413</v>
          </cell>
        </row>
        <row r="73">
          <cell r="D73">
            <v>6</v>
          </cell>
          <cell r="E73">
            <v>93</v>
          </cell>
          <cell r="F73">
            <v>12</v>
          </cell>
          <cell r="G73">
            <v>-134</v>
          </cell>
        </row>
        <row r="74">
          <cell r="D74">
            <v>13</v>
          </cell>
          <cell r="E74">
            <v>262</v>
          </cell>
          <cell r="F74">
            <v>15</v>
          </cell>
          <cell r="G74">
            <v>238</v>
          </cell>
        </row>
        <row r="75">
          <cell r="D75">
            <v>19</v>
          </cell>
          <cell r="E75">
            <v>99</v>
          </cell>
          <cell r="F75">
            <v>18</v>
          </cell>
          <cell r="G75">
            <v>60</v>
          </cell>
        </row>
        <row r="76">
          <cell r="D76">
            <v>20</v>
          </cell>
          <cell r="E76">
            <v>16</v>
          </cell>
          <cell r="F76">
            <v>22</v>
          </cell>
          <cell r="G76">
            <v>-101</v>
          </cell>
        </row>
        <row r="77">
          <cell r="H77">
            <v>0</v>
          </cell>
          <cell r="I77">
            <v>0</v>
          </cell>
        </row>
        <row r="79">
          <cell r="C79">
            <v>-2343</v>
          </cell>
          <cell r="D79">
            <v>4</v>
          </cell>
          <cell r="E79">
            <v>79</v>
          </cell>
          <cell r="F79">
            <v>3</v>
          </cell>
          <cell r="G79">
            <v>17</v>
          </cell>
          <cell r="H79">
            <v>-2399</v>
          </cell>
          <cell r="I79">
            <v>-2399</v>
          </cell>
        </row>
        <row r="80">
          <cell r="D80">
            <v>22</v>
          </cell>
          <cell r="E80">
            <v>-101</v>
          </cell>
          <cell r="F80">
            <v>23</v>
          </cell>
          <cell r="G80">
            <v>17</v>
          </cell>
        </row>
        <row r="81">
          <cell r="C81">
            <v>-1623</v>
          </cell>
          <cell r="H81">
            <v>-1623</v>
          </cell>
          <cell r="I81">
            <v>-1623</v>
          </cell>
        </row>
        <row r="83">
          <cell r="C83">
            <v>-344</v>
          </cell>
          <cell r="H83">
            <v>-344</v>
          </cell>
          <cell r="I83">
            <v>-344</v>
          </cell>
        </row>
        <row r="85">
          <cell r="C85">
            <v>0</v>
          </cell>
          <cell r="H85">
            <v>0</v>
          </cell>
          <cell r="I85">
            <v>0</v>
          </cell>
        </row>
        <row r="87">
          <cell r="C87">
            <v>-1011</v>
          </cell>
          <cell r="H87">
            <v>-1011</v>
          </cell>
          <cell r="I87">
            <v>-1011</v>
          </cell>
        </row>
        <row r="89">
          <cell r="C89">
            <v>-1239</v>
          </cell>
          <cell r="H89">
            <v>-1239</v>
          </cell>
          <cell r="I89">
            <v>-1239</v>
          </cell>
        </row>
        <row r="91">
          <cell r="C91">
            <v>-22</v>
          </cell>
          <cell r="H91">
            <v>-22</v>
          </cell>
          <cell r="I91">
            <v>-22</v>
          </cell>
        </row>
        <row r="93">
          <cell r="C93">
            <v>-1695</v>
          </cell>
          <cell r="D93">
            <v>2</v>
          </cell>
          <cell r="E93">
            <v>98</v>
          </cell>
          <cell r="H93">
            <v>-1597</v>
          </cell>
          <cell r="I93">
            <v>-1597</v>
          </cell>
        </row>
        <row r="95">
          <cell r="C95">
            <v>298</v>
          </cell>
          <cell r="H95">
            <v>298</v>
          </cell>
          <cell r="I95">
            <v>298</v>
          </cell>
        </row>
        <row r="97">
          <cell r="C97">
            <v>-6227</v>
          </cell>
          <cell r="D97">
            <v>7</v>
          </cell>
          <cell r="E97">
            <v>1057</v>
          </cell>
          <cell r="H97">
            <v>-5170</v>
          </cell>
          <cell r="I97">
            <v>-5170</v>
          </cell>
        </row>
        <row r="99">
          <cell r="C99">
            <v>0</v>
          </cell>
          <cell r="H99">
            <v>0</v>
          </cell>
          <cell r="I99">
            <v>0</v>
          </cell>
        </row>
        <row r="101">
          <cell r="C101">
            <v>-40</v>
          </cell>
          <cell r="H101">
            <v>-40</v>
          </cell>
          <cell r="I101">
            <v>-4339</v>
          </cell>
        </row>
        <row r="103">
          <cell r="C103">
            <v>-2986</v>
          </cell>
          <cell r="H103">
            <v>-2986</v>
          </cell>
          <cell r="I103">
            <v>-4191</v>
          </cell>
        </row>
        <row r="105">
          <cell r="C105">
            <v>-367</v>
          </cell>
          <cell r="H105">
            <v>-367</v>
          </cell>
          <cell r="I105">
            <v>-28</v>
          </cell>
        </row>
        <row r="107">
          <cell r="C107">
            <v>15374</v>
          </cell>
          <cell r="H107">
            <v>15374</v>
          </cell>
          <cell r="I107">
            <v>19333</v>
          </cell>
        </row>
        <row r="109">
          <cell r="C109">
            <v>1064</v>
          </cell>
          <cell r="H109">
            <v>428</v>
          </cell>
          <cell r="I109">
            <v>-3</v>
          </cell>
        </row>
        <row r="111">
          <cell r="C111">
            <v>0</v>
          </cell>
          <cell r="H111">
            <v>0</v>
          </cell>
          <cell r="I111">
            <v>0</v>
          </cell>
        </row>
        <row r="116">
          <cell r="H116">
            <v>0</v>
          </cell>
          <cell r="I116">
            <v>0</v>
          </cell>
        </row>
        <row r="118">
          <cell r="C118">
            <v>-25634</v>
          </cell>
          <cell r="D118">
            <v>14</v>
          </cell>
          <cell r="E118">
            <v>50</v>
          </cell>
          <cell r="H118">
            <v>-25584</v>
          </cell>
          <cell r="I118">
            <v>-25812</v>
          </cell>
        </row>
        <row r="120">
          <cell r="C120">
            <v>-7862</v>
          </cell>
          <cell r="D120">
            <v>17</v>
          </cell>
          <cell r="E120">
            <v>-34</v>
          </cell>
          <cell r="F120">
            <v>9</v>
          </cell>
          <cell r="G120">
            <v>34</v>
          </cell>
          <cell r="H120">
            <v>-8415</v>
          </cell>
          <cell r="I120">
            <v>-8515</v>
          </cell>
        </row>
        <row r="121">
          <cell r="D121">
            <v>24</v>
          </cell>
          <cell r="E121">
            <v>-449</v>
          </cell>
          <cell r="F121">
            <v>16</v>
          </cell>
          <cell r="G121">
            <v>36</v>
          </cell>
        </row>
        <row r="122">
          <cell r="H122">
            <v>0</v>
          </cell>
        </row>
        <row r="124">
          <cell r="H124">
            <v>0</v>
          </cell>
        </row>
        <row r="126">
          <cell r="C126">
            <v>21957</v>
          </cell>
          <cell r="D126">
            <v>8</v>
          </cell>
          <cell r="E126">
            <v>75</v>
          </cell>
          <cell r="F126">
            <v>13</v>
          </cell>
          <cell r="G126">
            <v>262</v>
          </cell>
          <cell r="H126">
            <v>21874</v>
          </cell>
          <cell r="I126">
            <v>22133</v>
          </cell>
        </row>
        <row r="127">
          <cell r="D127">
            <v>15</v>
          </cell>
          <cell r="E127">
            <v>238</v>
          </cell>
          <cell r="F127">
            <v>12</v>
          </cell>
          <cell r="G127">
            <v>134</v>
          </cell>
        </row>
        <row r="128">
          <cell r="C128">
            <v>7574</v>
          </cell>
          <cell r="D128">
            <v>10</v>
          </cell>
          <cell r="E128">
            <v>168</v>
          </cell>
          <cell r="F128">
            <v>2</v>
          </cell>
          <cell r="G128">
            <v>66</v>
          </cell>
          <cell r="H128">
            <v>7558</v>
          </cell>
          <cell r="I128">
            <v>7612</v>
          </cell>
        </row>
        <row r="129">
          <cell r="D129">
            <v>18</v>
          </cell>
          <cell r="E129">
            <v>60</v>
          </cell>
          <cell r="F129">
            <v>4</v>
          </cell>
          <cell r="G129">
            <v>79</v>
          </cell>
        </row>
        <row r="130">
          <cell r="D130">
            <v>19</v>
          </cell>
          <cell r="E130">
            <v>-99</v>
          </cell>
        </row>
        <row r="131">
          <cell r="C131">
            <v>155</v>
          </cell>
          <cell r="H131">
            <v>155</v>
          </cell>
          <cell r="I131">
            <v>233</v>
          </cell>
        </row>
        <row r="133">
          <cell r="H133">
            <v>0</v>
          </cell>
        </row>
        <row r="135">
          <cell r="C135">
            <v>1932</v>
          </cell>
          <cell r="D135">
            <v>23</v>
          </cell>
          <cell r="E135">
            <v>17</v>
          </cell>
          <cell r="F135">
            <v>2</v>
          </cell>
          <cell r="G135">
            <v>16</v>
          </cell>
          <cell r="H135">
            <v>1933</v>
          </cell>
          <cell r="I135">
            <v>1963</v>
          </cell>
        </row>
        <row r="137">
          <cell r="C137">
            <v>113</v>
          </cell>
          <cell r="H137">
            <v>113</v>
          </cell>
          <cell r="I137">
            <v>172</v>
          </cell>
        </row>
        <row r="139">
          <cell r="C139">
            <v>1687</v>
          </cell>
          <cell r="D139">
            <v>3</v>
          </cell>
          <cell r="E139">
            <v>17</v>
          </cell>
          <cell r="F139">
            <v>2</v>
          </cell>
          <cell r="G139">
            <v>16</v>
          </cell>
          <cell r="H139">
            <v>1688</v>
          </cell>
          <cell r="I139">
            <v>1706</v>
          </cell>
        </row>
        <row r="141">
          <cell r="C141">
            <v>79</v>
          </cell>
          <cell r="H141">
            <v>79</v>
          </cell>
          <cell r="I141">
            <v>117</v>
          </cell>
        </row>
        <row r="143">
          <cell r="C143">
            <v>1047</v>
          </cell>
          <cell r="F143">
            <v>20</v>
          </cell>
          <cell r="G143">
            <v>16</v>
          </cell>
          <cell r="H143">
            <v>1011</v>
          </cell>
          <cell r="I143">
            <v>372</v>
          </cell>
        </row>
        <row r="144">
          <cell r="F144">
            <v>21</v>
          </cell>
          <cell r="G144">
            <v>20</v>
          </cell>
        </row>
        <row r="145">
          <cell r="C145">
            <v>0</v>
          </cell>
          <cell r="H145">
            <v>0</v>
          </cell>
        </row>
        <row r="147">
          <cell r="H147">
            <v>0</v>
          </cell>
        </row>
        <row r="149">
          <cell r="H149">
            <v>0</v>
          </cell>
        </row>
        <row r="151">
          <cell r="C151">
            <v>16</v>
          </cell>
          <cell r="H151">
            <v>16</v>
          </cell>
          <cell r="I151">
            <v>16</v>
          </cell>
        </row>
        <row r="153">
          <cell r="H153">
            <v>0</v>
          </cell>
        </row>
        <row r="155">
          <cell r="H155">
            <v>0</v>
          </cell>
        </row>
        <row r="157">
          <cell r="C157">
            <v>1064</v>
          </cell>
          <cell r="H157">
            <v>428</v>
          </cell>
          <cell r="I157">
            <v>-3</v>
          </cell>
        </row>
      </sheetData>
      <sheetData sheetId="2" refreshError="1">
        <row r="6">
          <cell r="C6">
            <v>3</v>
          </cell>
          <cell r="H6">
            <v>3</v>
          </cell>
          <cell r="I6">
            <v>3</v>
          </cell>
          <cell r="J6">
            <v>2</v>
          </cell>
        </row>
        <row r="8">
          <cell r="C8">
            <v>0</v>
          </cell>
          <cell r="H8">
            <v>0</v>
          </cell>
          <cell r="I8">
            <v>0</v>
          </cell>
          <cell r="J8">
            <v>0</v>
          </cell>
        </row>
        <row r="10">
          <cell r="C10">
            <v>1691</v>
          </cell>
          <cell r="H10">
            <v>1691</v>
          </cell>
          <cell r="I10">
            <v>1691</v>
          </cell>
          <cell r="J10">
            <v>846</v>
          </cell>
        </row>
        <row r="12">
          <cell r="C12">
            <v>0</v>
          </cell>
          <cell r="H12">
            <v>0</v>
          </cell>
          <cell r="I12">
            <v>0</v>
          </cell>
          <cell r="J12">
            <v>0</v>
          </cell>
        </row>
        <row r="14">
          <cell r="C14">
            <v>0</v>
          </cell>
          <cell r="H14">
            <v>0</v>
          </cell>
          <cell r="I14">
            <v>0</v>
          </cell>
          <cell r="J14">
            <v>0</v>
          </cell>
        </row>
        <row r="16">
          <cell r="C16">
            <v>0</v>
          </cell>
          <cell r="H16">
            <v>0</v>
          </cell>
          <cell r="I16">
            <v>0</v>
          </cell>
          <cell r="J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  <cell r="J18">
            <v>0</v>
          </cell>
        </row>
        <row r="20">
          <cell r="C20">
            <v>-306</v>
          </cell>
          <cell r="H20">
            <v>-306</v>
          </cell>
          <cell r="I20">
            <v>-306</v>
          </cell>
          <cell r="J20">
            <v>-153</v>
          </cell>
        </row>
        <row r="22">
          <cell r="C22">
            <v>19</v>
          </cell>
          <cell r="F22">
            <v>3</v>
          </cell>
          <cell r="G22">
            <v>20</v>
          </cell>
          <cell r="H22">
            <v>-1</v>
          </cell>
          <cell r="I22">
            <v>-1</v>
          </cell>
          <cell r="J22">
            <v>-1</v>
          </cell>
        </row>
        <row r="24">
          <cell r="H24">
            <v>0</v>
          </cell>
          <cell r="I24">
            <v>0</v>
          </cell>
          <cell r="J24">
            <v>0</v>
          </cell>
        </row>
        <row r="26">
          <cell r="C26">
            <v>623</v>
          </cell>
          <cell r="F26">
            <v>2</v>
          </cell>
          <cell r="G26">
            <v>260</v>
          </cell>
          <cell r="H26">
            <v>363</v>
          </cell>
          <cell r="I26">
            <v>363</v>
          </cell>
          <cell r="J26">
            <v>182</v>
          </cell>
        </row>
        <row r="28">
          <cell r="C28">
            <v>291</v>
          </cell>
          <cell r="H28">
            <v>291</v>
          </cell>
          <cell r="I28">
            <v>291</v>
          </cell>
          <cell r="J28">
            <v>146</v>
          </cell>
        </row>
        <row r="30">
          <cell r="C30">
            <v>1</v>
          </cell>
          <cell r="H30">
            <v>1</v>
          </cell>
          <cell r="I30">
            <v>1</v>
          </cell>
          <cell r="J30">
            <v>1</v>
          </cell>
        </row>
        <row r="32">
          <cell r="C32">
            <v>0</v>
          </cell>
          <cell r="H32">
            <v>0</v>
          </cell>
          <cell r="I32">
            <v>0</v>
          </cell>
          <cell r="J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  <cell r="J34">
            <v>0</v>
          </cell>
        </row>
        <row r="36">
          <cell r="C36">
            <v>3</v>
          </cell>
          <cell r="H36">
            <v>3</v>
          </cell>
          <cell r="I36">
            <v>3</v>
          </cell>
          <cell r="J36">
            <v>2</v>
          </cell>
        </row>
        <row r="38">
          <cell r="C38">
            <v>0</v>
          </cell>
          <cell r="H38">
            <v>0</v>
          </cell>
          <cell r="I38">
            <v>0</v>
          </cell>
          <cell r="J38">
            <v>0</v>
          </cell>
        </row>
        <row r="40">
          <cell r="C40">
            <v>11</v>
          </cell>
          <cell r="H40">
            <v>11</v>
          </cell>
          <cell r="I40">
            <v>11</v>
          </cell>
          <cell r="J40">
            <v>6</v>
          </cell>
        </row>
        <row r="42">
          <cell r="C42">
            <v>0</v>
          </cell>
          <cell r="H42">
            <v>0</v>
          </cell>
          <cell r="I42">
            <v>0</v>
          </cell>
          <cell r="J42">
            <v>0</v>
          </cell>
        </row>
        <row r="44">
          <cell r="C44">
            <v>0</v>
          </cell>
          <cell r="H44">
            <v>0</v>
          </cell>
          <cell r="I44">
            <v>0</v>
          </cell>
          <cell r="J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  <cell r="J46">
            <v>0</v>
          </cell>
        </row>
        <row r="48">
          <cell r="C48">
            <v>0</v>
          </cell>
          <cell r="H48">
            <v>0</v>
          </cell>
          <cell r="J48">
            <v>0</v>
          </cell>
        </row>
        <row r="50">
          <cell r="C50">
            <v>0</v>
          </cell>
          <cell r="H50">
            <v>0</v>
          </cell>
          <cell r="I50">
            <v>0</v>
          </cell>
          <cell r="J50">
            <v>0</v>
          </cell>
        </row>
        <row r="52">
          <cell r="H52">
            <v>0</v>
          </cell>
          <cell r="J52">
            <v>0</v>
          </cell>
        </row>
        <row r="54">
          <cell r="H54">
            <v>0</v>
          </cell>
          <cell r="J54">
            <v>0</v>
          </cell>
        </row>
        <row r="56">
          <cell r="H56">
            <v>0</v>
          </cell>
          <cell r="I56">
            <v>0</v>
          </cell>
          <cell r="J56">
            <v>0</v>
          </cell>
        </row>
        <row r="58">
          <cell r="H58">
            <v>0</v>
          </cell>
          <cell r="J58">
            <v>0</v>
          </cell>
        </row>
        <row r="60">
          <cell r="C60">
            <v>540</v>
          </cell>
          <cell r="H60">
            <v>540</v>
          </cell>
          <cell r="I60">
            <v>569</v>
          </cell>
          <cell r="J60">
            <v>285</v>
          </cell>
        </row>
        <row r="62">
          <cell r="C62">
            <v>-94</v>
          </cell>
          <cell r="H62">
            <v>-94</v>
          </cell>
          <cell r="I62">
            <v>-99</v>
          </cell>
          <cell r="J62">
            <v>-50</v>
          </cell>
        </row>
        <row r="64">
          <cell r="H64">
            <v>0</v>
          </cell>
          <cell r="I64">
            <v>0</v>
          </cell>
          <cell r="J64">
            <v>0</v>
          </cell>
        </row>
        <row r="66">
          <cell r="H66">
            <v>0</v>
          </cell>
          <cell r="I66">
            <v>0</v>
          </cell>
          <cell r="J66">
            <v>0</v>
          </cell>
        </row>
        <row r="68">
          <cell r="H68">
            <v>0</v>
          </cell>
          <cell r="J68">
            <v>0</v>
          </cell>
        </row>
        <row r="70">
          <cell r="H70">
            <v>0</v>
          </cell>
          <cell r="I70">
            <v>0</v>
          </cell>
          <cell r="J70">
            <v>0</v>
          </cell>
        </row>
        <row r="72">
          <cell r="C72">
            <v>-1396</v>
          </cell>
          <cell r="F72">
            <v>1</v>
          </cell>
          <cell r="G72">
            <v>67</v>
          </cell>
          <cell r="H72">
            <v>-1463</v>
          </cell>
          <cell r="I72">
            <v>-1463</v>
          </cell>
          <cell r="J72">
            <v>-732</v>
          </cell>
        </row>
        <row r="74">
          <cell r="H74">
            <v>0</v>
          </cell>
          <cell r="I74">
            <v>0</v>
          </cell>
          <cell r="J74">
            <v>0</v>
          </cell>
        </row>
        <row r="76">
          <cell r="C76">
            <v>-218</v>
          </cell>
          <cell r="H76">
            <v>-218</v>
          </cell>
          <cell r="I76">
            <v>-218</v>
          </cell>
          <cell r="J76">
            <v>-109</v>
          </cell>
        </row>
        <row r="78">
          <cell r="H78">
            <v>0</v>
          </cell>
          <cell r="I78">
            <v>0</v>
          </cell>
          <cell r="J78">
            <v>0</v>
          </cell>
        </row>
        <row r="80">
          <cell r="C80">
            <v>-31</v>
          </cell>
          <cell r="H80">
            <v>-31</v>
          </cell>
          <cell r="I80">
            <v>-31</v>
          </cell>
          <cell r="J80">
            <v>-16</v>
          </cell>
        </row>
        <row r="82">
          <cell r="H82">
            <v>0</v>
          </cell>
          <cell r="I82">
            <v>0</v>
          </cell>
          <cell r="J82">
            <v>0</v>
          </cell>
        </row>
        <row r="84">
          <cell r="H84">
            <v>0</v>
          </cell>
          <cell r="I84">
            <v>0</v>
          </cell>
          <cell r="J84">
            <v>0</v>
          </cell>
        </row>
        <row r="86">
          <cell r="C86">
            <v>-395</v>
          </cell>
          <cell r="H86">
            <v>-395</v>
          </cell>
          <cell r="I86">
            <v>-395</v>
          </cell>
          <cell r="J86">
            <v>-198</v>
          </cell>
        </row>
        <row r="88">
          <cell r="C88">
            <v>0</v>
          </cell>
          <cell r="H88">
            <v>0</v>
          </cell>
          <cell r="I88">
            <v>0</v>
          </cell>
          <cell r="J88">
            <v>0</v>
          </cell>
        </row>
        <row r="90">
          <cell r="C90">
            <v>-17</v>
          </cell>
          <cell r="H90">
            <v>-17</v>
          </cell>
          <cell r="I90">
            <v>-17</v>
          </cell>
          <cell r="J90">
            <v>-9</v>
          </cell>
        </row>
        <row r="92">
          <cell r="H92">
            <v>0</v>
          </cell>
          <cell r="I92">
            <v>0</v>
          </cell>
          <cell r="J92">
            <v>0</v>
          </cell>
        </row>
        <row r="94">
          <cell r="H94">
            <v>0</v>
          </cell>
          <cell r="I94">
            <v>0</v>
          </cell>
          <cell r="J94">
            <v>0</v>
          </cell>
        </row>
        <row r="96">
          <cell r="H96">
            <v>0</v>
          </cell>
          <cell r="I96">
            <v>0</v>
          </cell>
          <cell r="J96">
            <v>0</v>
          </cell>
        </row>
        <row r="98">
          <cell r="C98">
            <v>-1</v>
          </cell>
          <cell r="H98">
            <v>-1</v>
          </cell>
          <cell r="I98">
            <v>-1</v>
          </cell>
          <cell r="J98">
            <v>-1</v>
          </cell>
        </row>
        <row r="100">
          <cell r="H100">
            <v>0</v>
          </cell>
          <cell r="I100">
            <v>0</v>
          </cell>
          <cell r="J100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</row>
        <row r="104">
          <cell r="C104">
            <v>117</v>
          </cell>
          <cell r="H104">
            <v>117</v>
          </cell>
          <cell r="I104">
            <v>88</v>
          </cell>
          <cell r="J104">
            <v>44</v>
          </cell>
        </row>
        <row r="106">
          <cell r="C106">
            <v>-841</v>
          </cell>
          <cell r="H106">
            <v>-494</v>
          </cell>
          <cell r="I106">
            <v>-489</v>
          </cell>
          <cell r="J106">
            <v>-245</v>
          </cell>
        </row>
        <row r="108">
          <cell r="C108">
            <v>0</v>
          </cell>
          <cell r="H108">
            <v>0</v>
          </cell>
          <cell r="I108">
            <v>0</v>
          </cell>
          <cell r="J108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</row>
        <row r="115">
          <cell r="C115">
            <v>-1944</v>
          </cell>
          <cell r="H115">
            <v>-1944</v>
          </cell>
          <cell r="I115">
            <v>-1963</v>
          </cell>
          <cell r="J115">
            <v>-982</v>
          </cell>
        </row>
        <row r="117">
          <cell r="C117">
            <v>-1055</v>
          </cell>
          <cell r="H117">
            <v>-1055</v>
          </cell>
          <cell r="I117">
            <v>-1066</v>
          </cell>
          <cell r="J117">
            <v>-533</v>
          </cell>
        </row>
        <row r="119">
          <cell r="C119">
            <v>0</v>
          </cell>
          <cell r="H119">
            <v>0</v>
          </cell>
          <cell r="I119">
            <v>0</v>
          </cell>
          <cell r="J119">
            <v>0</v>
          </cell>
        </row>
        <row r="121">
          <cell r="C121">
            <v>0</v>
          </cell>
          <cell r="H121">
            <v>0</v>
          </cell>
          <cell r="I121">
            <v>0</v>
          </cell>
          <cell r="J121">
            <v>0</v>
          </cell>
        </row>
        <row r="123">
          <cell r="C123">
            <v>1197</v>
          </cell>
          <cell r="D123">
            <v>1</v>
          </cell>
          <cell r="E123">
            <v>67</v>
          </cell>
          <cell r="H123">
            <v>1264</v>
          </cell>
          <cell r="I123">
            <v>1277</v>
          </cell>
          <cell r="J123">
            <v>639</v>
          </cell>
        </row>
        <row r="125">
          <cell r="C125">
            <v>643</v>
          </cell>
          <cell r="H125">
            <v>643</v>
          </cell>
          <cell r="I125">
            <v>649</v>
          </cell>
          <cell r="J125">
            <v>325</v>
          </cell>
        </row>
        <row r="127">
          <cell r="C127">
            <v>32</v>
          </cell>
          <cell r="H127">
            <v>32</v>
          </cell>
          <cell r="I127">
            <v>33</v>
          </cell>
          <cell r="J127">
            <v>17</v>
          </cell>
        </row>
        <row r="129">
          <cell r="C129">
            <v>0</v>
          </cell>
          <cell r="H129">
            <v>0</v>
          </cell>
          <cell r="I129">
            <v>0</v>
          </cell>
          <cell r="J129">
            <v>0</v>
          </cell>
        </row>
        <row r="131">
          <cell r="C131">
            <v>96</v>
          </cell>
          <cell r="H131">
            <v>96</v>
          </cell>
          <cell r="I131">
            <v>97</v>
          </cell>
          <cell r="J131">
            <v>49</v>
          </cell>
        </row>
        <row r="133">
          <cell r="C133">
            <v>0</v>
          </cell>
          <cell r="H133">
            <v>0</v>
          </cell>
          <cell r="I133">
            <v>0</v>
          </cell>
          <cell r="J133">
            <v>0</v>
          </cell>
        </row>
        <row r="135">
          <cell r="C135">
            <v>273</v>
          </cell>
          <cell r="H135">
            <v>273</v>
          </cell>
          <cell r="I135">
            <v>276</v>
          </cell>
          <cell r="J135">
            <v>138</v>
          </cell>
        </row>
        <row r="137">
          <cell r="C137">
            <v>0</v>
          </cell>
          <cell r="H137">
            <v>0</v>
          </cell>
          <cell r="J137">
            <v>0</v>
          </cell>
        </row>
        <row r="139">
          <cell r="C139">
            <v>-83</v>
          </cell>
          <cell r="D139">
            <v>3</v>
          </cell>
          <cell r="E139">
            <v>20</v>
          </cell>
          <cell r="H139">
            <v>-63</v>
          </cell>
          <cell r="I139">
            <v>-52</v>
          </cell>
          <cell r="J139">
            <v>-28</v>
          </cell>
        </row>
        <row r="141">
          <cell r="C141">
            <v>0</v>
          </cell>
          <cell r="H141">
            <v>0</v>
          </cell>
          <cell r="J141">
            <v>0</v>
          </cell>
        </row>
        <row r="143">
          <cell r="C143">
            <v>0</v>
          </cell>
          <cell r="H143">
            <v>0</v>
          </cell>
          <cell r="J143">
            <v>0</v>
          </cell>
        </row>
        <row r="145">
          <cell r="C145">
            <v>0</v>
          </cell>
          <cell r="H145">
            <v>0</v>
          </cell>
          <cell r="J145">
            <v>0</v>
          </cell>
        </row>
        <row r="147">
          <cell r="C147">
            <v>0</v>
          </cell>
          <cell r="D147">
            <v>2</v>
          </cell>
          <cell r="E147">
            <v>260</v>
          </cell>
          <cell r="H147">
            <v>260</v>
          </cell>
          <cell r="I147">
            <v>260</v>
          </cell>
          <cell r="J147">
            <v>130</v>
          </cell>
        </row>
        <row r="149">
          <cell r="C149">
            <v>0</v>
          </cell>
          <cell r="H149">
            <v>0</v>
          </cell>
          <cell r="J149">
            <v>0</v>
          </cell>
        </row>
        <row r="151">
          <cell r="C151">
            <v>0</v>
          </cell>
          <cell r="H151">
            <v>0</v>
          </cell>
          <cell r="J151">
            <v>0</v>
          </cell>
        </row>
        <row r="153">
          <cell r="C153">
            <v>-841</v>
          </cell>
          <cell r="H153">
            <v>-494</v>
          </cell>
          <cell r="I153">
            <v>-489</v>
          </cell>
          <cell r="J153">
            <v>-245</v>
          </cell>
        </row>
        <row r="155">
          <cell r="E155">
            <v>347</v>
          </cell>
          <cell r="G155">
            <v>347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6">
          <cell r="C6">
            <v>488</v>
          </cell>
        </row>
      </sheetData>
      <sheetData sheetId="16"/>
      <sheetData sheetId="17"/>
      <sheetData sheetId="18"/>
      <sheetData sheetId="19"/>
      <sheetData sheetId="20"/>
      <sheetData sheetId="21">
        <row r="6">
          <cell r="C6">
            <v>488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6">
          <cell r="C6">
            <v>488</v>
          </cell>
        </row>
      </sheetData>
      <sheetData sheetId="37"/>
      <sheetData sheetId="38"/>
      <sheetData sheetId="39">
        <row r="6">
          <cell r="C6">
            <v>488</v>
          </cell>
        </row>
      </sheetData>
      <sheetData sheetId="40"/>
      <sheetData sheetId="41"/>
      <sheetData sheetId="42" refreshError="1"/>
      <sheetData sheetId="4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ות"/>
      <sheetName val="בקרת פ.נ - סופי"/>
      <sheetName val="מאזן"/>
      <sheetName val="מס' השוואה"/>
      <sheetName val="מיסים"/>
      <sheetName val="פק' נוספות"/>
      <sheetName val="שינויים במלאי מאזן"/>
      <sheetName val="אמן"/>
      <sheetName val="מיונים"/>
      <sheetName val="שכר "/>
      <sheetName val="בקרת פ.נ"/>
      <sheetName val="גיליון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מדען ראשי"/>
      <sheetName val="עודפות"/>
      <sheetName val="דוח למס"/>
      <sheetName val="פקודות נוספות"/>
      <sheetName val="הרכבה"/>
      <sheetName val="דוחות"/>
      <sheetName val="תזרים מזומנים"/>
      <sheetName val="אנליטי מאזן"/>
      <sheetName val=" אנליטי רוהס "/>
      <sheetName val="העמסת עקיפות"/>
      <sheetName val="סבירות מימון"/>
      <sheetName val="options"/>
      <sheetName val="דוח "/>
      <sheetName val="#REF"/>
      <sheetName val="Balance sheet"/>
      <sheetName val="accindex"/>
      <sheetName val="ניתוח אנליטי-רו&quot;ה"/>
      <sheetName val="רווח למניה רבעוני 1997"/>
      <sheetName val="ביאורים"/>
      <sheetName val="תזרים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ווח הון קווי זהב"/>
      <sheetName val="ער&quot;ז מס"/>
      <sheetName val="MPS"/>
      <sheetName val="טורים דולרי"/>
      <sheetName val="טורים מתואם"/>
      <sheetName val="טורים נומינלי"/>
      <sheetName val="תזרים דולרי מאוחד"/>
      <sheetName val="תזרים חברה"/>
      <sheetName val="תזרים מאוחד"/>
      <sheetName val="פרוטים"/>
      <sheetName val="פק' נוספות"/>
      <sheetName val="תנועה בהשקעות"/>
      <sheetName val="דרמ&quot;ש-איחוד  "/>
      <sheetName val="ער&quot;ז+דרה&quot;ש"/>
      <sheetName val="מס 99"/>
      <sheetName val="מקדמות למס"/>
      <sheetName val="מס-מד&quot;פ+טלפאואר"/>
      <sheetName val="שמ&quot;מ מ&quot;ה"/>
      <sheetName val="מגזר 98"/>
      <sheetName val="טורים 98"/>
      <sheetName val="מרכז ער&quot;ז"/>
      <sheetName val="netcom "/>
      <sheetName val="מדריכי פנאי"/>
      <sheetName val="ערוצי זהב 1099"/>
      <sheetName val="מיסים נדחים"/>
      <sheetName val="מיסים נדחים דולר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ות"/>
      <sheetName val="ט1392ד"/>
      <sheetName val="נ'2"/>
      <sheetName val="נ'2 מחוץ לבורסה"/>
      <sheetName val="נ'2א"/>
      <sheetName val="נ'4"/>
      <sheetName val="נ'6"/>
      <sheetName val="נ'7"/>
      <sheetName val="ר'7(1)"/>
      <sheetName val="ר'7(2)"/>
      <sheetName val="ר'7(3)"/>
      <sheetName val="ר'7(4)"/>
      <sheetName val="חובות מסופקים"/>
      <sheetName val="רווח הון"/>
      <sheetName val="index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B1">
            <v>106.6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כרטסת הוצ' מימון"/>
      <sheetName val="הרכבה ש&quot;ח ברוקס קרת"/>
      <sheetName val="השוואה לדולרי"/>
      <sheetName val="שינויים בהון"/>
      <sheetName val="מאזן בוחן 31.12.01"/>
      <sheetName val="מאזן בוחן 31.12.02"/>
      <sheetName val="דוח התאמה למס"/>
      <sheetName val="תאומי הון"/>
      <sheetName val="חוק התיאומים"/>
    </sheetNames>
    <sheetDataSet>
      <sheetData sheetId="0" refreshError="1"/>
      <sheetData sheetId="1" refreshError="1">
        <row r="68">
          <cell r="Q68">
            <v>20065537.027042057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 חברה"/>
      <sheetName val="באורים "/>
      <sheetName val="תזרים מזומנים "/>
      <sheetName val="צדדים קשורים"/>
      <sheetName val="תשומת לב"/>
      <sheetName val="רווח והפסד"/>
      <sheetName val="מאזן"/>
      <sheetName val="תזרים ניירות ערך והשקעות"/>
      <sheetName val="השקעות"/>
      <sheetName val="נרקיס לבן"/>
      <sheetName val="ני&quot;ע להשקעות "/>
      <sheetName val="השקעות מותאם חברה"/>
      <sheetName val="השקעות נומינלי "/>
      <sheetName val="רווחי אקווטי"/>
      <sheetName val="השקעות מלאי עיסקי"/>
      <sheetName val="מימון"/>
      <sheetName val="סבירות ריבית נומינלית (2)"/>
      <sheetName val="סבירות ריבית נומינלית"/>
      <sheetName val="תזרים הלואות"/>
      <sheetName val="חישובי הלואות "/>
      <sheetName val="פירוט הלואות"/>
      <sheetName val="חלויות הלוואות"/>
      <sheetName val="דוח למס"/>
      <sheetName val="מאוחד מותאם"/>
      <sheetName val="מיון מספרי השוואה"/>
      <sheetName val="לימור"/>
      <sheetName val="אבי"/>
      <sheetName val="טלפו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העמסות"/>
      <sheetName val="תמחיר עץ מוצר"/>
      <sheetName val="השוואת רוהפ-תמחיר"/>
      <sheetName val="מכירות"/>
      <sheetName val="מחירון"/>
      <sheetName val="עצי מוצר פעילים"/>
      <sheetName val="ציר OUTS"/>
      <sheetName val="כללי"/>
      <sheetName val="מדעי"/>
      <sheetName val="מחירוני לקוחות"/>
      <sheetName val="הובלה"/>
      <sheetName val="אריזה "/>
      <sheetName val="תמחור מלאי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פיצויים"/>
      <sheetName val="מעגלים 6-1997"/>
      <sheetName val="גליון של ורד"/>
      <sheetName val="דוח פיצויים 1996"/>
      <sheetName val="מעגלים 1996"/>
      <sheetName val="מדדים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' נוספות"/>
      <sheetName val="פרוטים"/>
      <sheetName val="מס 99"/>
      <sheetName val="שמ&quot;מ מ&quot;ה"/>
      <sheetName val="מס-מד&quot;פ+טלפאואר"/>
      <sheetName val="מקדמות למס"/>
      <sheetName val="מיסים נדחים"/>
      <sheetName val="רווח הון קווי זהב"/>
      <sheetName val="MPS"/>
      <sheetName val="תזרים חברה"/>
      <sheetName val="תזרים מאוחד"/>
      <sheetName val="ריכוזים לדוח כספי"/>
      <sheetName val="טורים דולרי"/>
      <sheetName val="טורים נומינלי"/>
      <sheetName val="טורים מתואם"/>
      <sheetName val="תנועה בהשקעות"/>
      <sheetName val="מרכז ער&quot;ז"/>
      <sheetName val="יציאה מאיחוד נטקום"/>
      <sheetName val="מדריכי פנאי"/>
      <sheetName val="פק'_נוספות"/>
      <sheetName val="מס_99"/>
      <sheetName val="שמ&quot;מ_מ&quot;ה"/>
      <sheetName val="מקדמות_למס"/>
      <sheetName val="מיסים_נדחים"/>
      <sheetName val="רווח_הון_קווי_זהב"/>
      <sheetName val="תזרים_חברה"/>
      <sheetName val="תזרים_מאוחד"/>
      <sheetName val="ריכוזים_לדוח_כספי"/>
      <sheetName val="טורים_דולרי"/>
      <sheetName val="טורים_נומינלי"/>
      <sheetName val="טורים_מתואם"/>
      <sheetName val="תנועה_בהשקעות"/>
      <sheetName val="מרכז_ער&quot;ז"/>
      <sheetName val="יציאה_מאיחוד_נטקום"/>
      <sheetName val="מדריכי_פנא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ץ"/>
      <sheetName val="ד.א.פלסטיק בע&quot;מ-איחוד"/>
      <sheetName val="השוואה"/>
      <sheetName val="ניתוח מכירות"/>
      <sheetName val="מסננים"/>
      <sheetName val="מסננים (2)"/>
      <sheetName val="מסננים (3)"/>
      <sheetName val="מסנניםמלאי כולל הוצ.עקיפות"/>
      <sheetName val="הוצ לשלם"/>
      <sheetName val="מלאי פלסט"/>
      <sheetName val="מלאי תעשיות"/>
      <sheetName val="מקדמות מלקוחות"/>
      <sheetName val="הבראה"/>
      <sheetName val="חופשה"/>
      <sheetName val="פצויים"/>
      <sheetName val="הוצ.מראש"/>
      <sheetName val="פחת"/>
      <sheetName val="עתודה למס"/>
      <sheetName val="רבית בין חברתית"/>
      <sheetName val="השוואת שכ&quot;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3">
          <cell r="D3" t="str">
            <v>עתודה להבראה פלסט</v>
          </cell>
        </row>
        <row r="6">
          <cell r="D6" t="str">
            <v>הנהלה</v>
          </cell>
          <cell r="F6" t="str">
            <v>צפון</v>
          </cell>
          <cell r="H6" t="str">
            <v>פתח תקוה</v>
          </cell>
          <cell r="J6" t="str">
            <v>מסננים</v>
          </cell>
          <cell r="L6" t="str">
            <v>סה"כ</v>
          </cell>
        </row>
        <row r="8">
          <cell r="A8" t="str">
            <v>עתודה 31.03.01</v>
          </cell>
          <cell r="D8">
            <v>-3375</v>
          </cell>
          <cell r="F8">
            <v>-31063</v>
          </cell>
          <cell r="H8">
            <v>-28354</v>
          </cell>
          <cell r="J8">
            <v>-10170</v>
          </cell>
          <cell r="L8">
            <v>-72962</v>
          </cell>
        </row>
        <row r="10">
          <cell r="A10" t="str">
            <v>עתודה 31.12.00</v>
          </cell>
          <cell r="D10">
            <v>-1841.7</v>
          </cell>
          <cell r="F10">
            <v>-18997.650000000001</v>
          </cell>
          <cell r="H10">
            <v>-18671.100000000002</v>
          </cell>
          <cell r="J10">
            <v>-4612.6500000000005</v>
          </cell>
          <cell r="L10">
            <v>-44123.100000000006</v>
          </cell>
        </row>
        <row r="12">
          <cell r="A12" t="str">
            <v>הוצאה לרבעון</v>
          </cell>
          <cell r="D12">
            <v>-1533.3</v>
          </cell>
          <cell r="F12">
            <v>-12065.349999999999</v>
          </cell>
          <cell r="H12">
            <v>-9682.8999999999978</v>
          </cell>
          <cell r="J12">
            <v>-5557.3499999999995</v>
          </cell>
          <cell r="L12">
            <v>-28838.899999999994</v>
          </cell>
        </row>
        <row r="13">
          <cell r="D13" t="str">
            <v>=======</v>
          </cell>
          <cell r="F13" t="str">
            <v>=======</v>
          </cell>
          <cell r="H13" t="str">
            <v>=======</v>
          </cell>
          <cell r="J13" t="str">
            <v>=======</v>
          </cell>
          <cell r="L13" t="str">
            <v>=======</v>
          </cell>
        </row>
        <row r="14">
          <cell r="A14" t="str">
            <v>עתודה 31.12.00 בשקלי 03.01</v>
          </cell>
          <cell r="D14">
            <v>-1832.7160975609756</v>
          </cell>
          <cell r="F14">
            <v>-18904.978536585368</v>
          </cell>
          <cell r="H14">
            <v>-18580.021463414636</v>
          </cell>
          <cell r="J14">
            <v>-4590.1492682926837</v>
          </cell>
          <cell r="L14">
            <v>-43907.865365853664</v>
          </cell>
        </row>
        <row r="16">
          <cell r="A16" t="str">
            <v xml:space="preserve"> הוצאה  מתואמת רבעון  </v>
          </cell>
          <cell r="D16">
            <v>-1542.2839024390244</v>
          </cell>
          <cell r="F16">
            <v>-12158.021463414632</v>
          </cell>
          <cell r="H16">
            <v>-9773.9785365853641</v>
          </cell>
          <cell r="J16">
            <v>-5579.8507317073163</v>
          </cell>
          <cell r="L16">
            <v>-29054.134634146336</v>
          </cell>
        </row>
        <row r="17">
          <cell r="D17" t="str">
            <v>=======</v>
          </cell>
          <cell r="F17" t="str">
            <v>=======</v>
          </cell>
          <cell r="H17" t="str">
            <v>=======</v>
          </cell>
          <cell r="J17" t="str">
            <v>=======</v>
          </cell>
          <cell r="L17" t="str">
            <v>=======</v>
          </cell>
        </row>
        <row r="18">
          <cell r="A18" t="str">
            <v>עתודה 12/00</v>
          </cell>
          <cell r="D18">
            <v>-1842</v>
          </cell>
          <cell r="F18">
            <v>-18998</v>
          </cell>
          <cell r="H18">
            <v>-18671</v>
          </cell>
          <cell r="J18">
            <v>-4613</v>
          </cell>
          <cell r="L18">
            <v>-44124</v>
          </cell>
        </row>
        <row r="20">
          <cell r="A20" t="str">
            <v xml:space="preserve">הכנסה/הוצאה נומנלית לשנה </v>
          </cell>
          <cell r="D20">
            <v>-1533</v>
          </cell>
          <cell r="F20">
            <v>-12065</v>
          </cell>
          <cell r="H20">
            <v>-9683</v>
          </cell>
          <cell r="J20">
            <v>-5557</v>
          </cell>
          <cell r="L20">
            <v>-28838</v>
          </cell>
        </row>
        <row r="21">
          <cell r="D21" t="str">
            <v>=======</v>
          </cell>
          <cell r="F21" t="str">
            <v>=======</v>
          </cell>
          <cell r="H21" t="str">
            <v>=======</v>
          </cell>
          <cell r="J21" t="str">
            <v>=======</v>
          </cell>
          <cell r="L21" t="str">
            <v>=======</v>
          </cell>
        </row>
        <row r="22">
          <cell r="A22" t="str">
            <v>עתודה 31.12.00 בשקלי 03.01</v>
          </cell>
          <cell r="D22">
            <v>-1833.0146341463415</v>
          </cell>
          <cell r="F22">
            <v>-18905.326829268295</v>
          </cell>
          <cell r="H22">
            <v>-18579.921951219512</v>
          </cell>
          <cell r="J22">
            <v>-4590.4975609756102</v>
          </cell>
          <cell r="L22">
            <v>-43908.760975609752</v>
          </cell>
        </row>
        <row r="24">
          <cell r="A24" t="str">
            <v xml:space="preserve">הכנסה/הוצאה מתואמת לשנה </v>
          </cell>
          <cell r="D24">
            <v>-1541.9853658536585</v>
          </cell>
          <cell r="F24">
            <v>-12157.673170731705</v>
          </cell>
          <cell r="H24">
            <v>-9774.0780487804877</v>
          </cell>
          <cell r="J24">
            <v>-5579.5024390243898</v>
          </cell>
          <cell r="L24">
            <v>-29053.239024390248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בוחן"/>
      <sheetName val="מאזן הרכבה"/>
      <sheetName val="דוחות ש.ק."/>
      <sheetName val="רו&quot;ה הרכבה"/>
      <sheetName val="פקודות מיון"/>
      <sheetName val="תזרים"/>
      <sheetName val="מעגל ר&quot;ק"/>
      <sheetName val="שכ&quot;ע לשלם ש&quot;ק"/>
      <sheetName val="באור הוצאות"/>
      <sheetName val="הפרשה לחופשה"/>
    </sheetNames>
    <sheetDataSet>
      <sheetData sheetId="0" refreshError="1">
        <row r="5">
          <cell r="D5">
            <v>0</v>
          </cell>
          <cell r="J5">
            <v>0</v>
          </cell>
          <cell r="L5">
            <v>0</v>
          </cell>
        </row>
        <row r="6">
          <cell r="J6">
            <v>0</v>
          </cell>
          <cell r="L6">
            <v>0</v>
          </cell>
        </row>
        <row r="7">
          <cell r="D7">
            <v>204680</v>
          </cell>
          <cell r="J7">
            <v>204680</v>
          </cell>
          <cell r="L7">
            <v>57885</v>
          </cell>
        </row>
        <row r="8">
          <cell r="J8">
            <v>0</v>
          </cell>
          <cell r="L8">
            <v>0</v>
          </cell>
        </row>
        <row r="9">
          <cell r="J9">
            <v>0</v>
          </cell>
          <cell r="L9">
            <v>0</v>
          </cell>
        </row>
        <row r="10">
          <cell r="J10">
            <v>0</v>
          </cell>
          <cell r="L10">
            <v>0</v>
          </cell>
        </row>
        <row r="11">
          <cell r="D11">
            <v>5056</v>
          </cell>
          <cell r="J11">
            <v>5056</v>
          </cell>
          <cell r="L11">
            <v>1430</v>
          </cell>
        </row>
        <row r="12">
          <cell r="J12">
            <v>0</v>
          </cell>
          <cell r="L12">
            <v>0</v>
          </cell>
        </row>
        <row r="13">
          <cell r="D13">
            <v>0</v>
          </cell>
          <cell r="E13">
            <v>2</v>
          </cell>
          <cell r="F13">
            <v>13492</v>
          </cell>
          <cell r="J13">
            <v>13492</v>
          </cell>
          <cell r="L13">
            <v>3816</v>
          </cell>
        </row>
        <row r="14">
          <cell r="J14">
            <v>0</v>
          </cell>
          <cell r="L14">
            <v>0</v>
          </cell>
        </row>
        <row r="15">
          <cell r="J15">
            <v>0</v>
          </cell>
          <cell r="L15">
            <v>0</v>
          </cell>
        </row>
        <row r="16">
          <cell r="J16">
            <v>0</v>
          </cell>
          <cell r="L16">
            <v>0</v>
          </cell>
        </row>
        <row r="17">
          <cell r="D17">
            <v>155738</v>
          </cell>
          <cell r="E17">
            <v>1</v>
          </cell>
          <cell r="F17">
            <v>6347</v>
          </cell>
          <cell r="J17">
            <v>162085</v>
          </cell>
          <cell r="L17">
            <v>49366</v>
          </cell>
        </row>
        <row r="18">
          <cell r="D18">
            <v>-12296</v>
          </cell>
          <cell r="G18">
            <v>10</v>
          </cell>
          <cell r="H18">
            <v>32418</v>
          </cell>
          <cell r="J18">
            <v>-44714</v>
          </cell>
          <cell r="L18">
            <v>-13706</v>
          </cell>
        </row>
        <row r="19">
          <cell r="D19">
            <v>353178</v>
          </cell>
          <cell r="J19">
            <v>340599</v>
          </cell>
          <cell r="L19">
            <v>98791</v>
          </cell>
        </row>
        <row r="20">
          <cell r="D20">
            <v>-17819</v>
          </cell>
          <cell r="J20">
            <v>-17819</v>
          </cell>
          <cell r="L20">
            <v>-5039</v>
          </cell>
        </row>
        <row r="21">
          <cell r="D21">
            <v>-33996</v>
          </cell>
          <cell r="J21">
            <v>-33996</v>
          </cell>
          <cell r="L21">
            <v>-9614</v>
          </cell>
        </row>
        <row r="22">
          <cell r="D22">
            <v>-43999</v>
          </cell>
          <cell r="J22">
            <v>-43999</v>
          </cell>
          <cell r="L22">
            <v>-12443</v>
          </cell>
        </row>
        <row r="23">
          <cell r="D23">
            <v>-16471</v>
          </cell>
          <cell r="J23">
            <v>-16471</v>
          </cell>
          <cell r="L23">
            <v>-4658</v>
          </cell>
        </row>
        <row r="24">
          <cell r="D24">
            <v>-25985</v>
          </cell>
          <cell r="J24">
            <v>-25985</v>
          </cell>
          <cell r="L24">
            <v>-7349</v>
          </cell>
        </row>
        <row r="25">
          <cell r="D25">
            <v>-125986</v>
          </cell>
          <cell r="E25">
            <v>7</v>
          </cell>
          <cell r="F25">
            <v>38689</v>
          </cell>
          <cell r="G25">
            <v>8</v>
          </cell>
          <cell r="H25">
            <v>40854</v>
          </cell>
          <cell r="J25">
            <v>-128151</v>
          </cell>
          <cell r="L25">
            <v>-36242</v>
          </cell>
        </row>
        <row r="26">
          <cell r="D26">
            <v>0</v>
          </cell>
          <cell r="G26" t="str">
            <v>6,7</v>
          </cell>
          <cell r="H26">
            <v>296148</v>
          </cell>
          <cell r="J26">
            <v>-296148</v>
          </cell>
          <cell r="L26">
            <v>-83752</v>
          </cell>
        </row>
        <row r="27">
          <cell r="J27">
            <v>0</v>
          </cell>
          <cell r="L27">
            <v>0</v>
          </cell>
        </row>
        <row r="28">
          <cell r="G28">
            <v>4</v>
          </cell>
          <cell r="H28">
            <v>10608</v>
          </cell>
          <cell r="J28">
            <v>-10608</v>
          </cell>
          <cell r="L28">
            <v>-3000</v>
          </cell>
        </row>
        <row r="29">
          <cell r="J29">
            <v>0</v>
          </cell>
          <cell r="L29">
            <v>0</v>
          </cell>
        </row>
        <row r="30">
          <cell r="G30">
            <v>3</v>
          </cell>
          <cell r="H30">
            <v>63439</v>
          </cell>
          <cell r="J30">
            <v>-63439</v>
          </cell>
          <cell r="L30">
            <v>-17941</v>
          </cell>
        </row>
        <row r="31">
          <cell r="E31">
            <v>9</v>
          </cell>
          <cell r="F31">
            <v>27568</v>
          </cell>
          <cell r="J31">
            <v>27568</v>
          </cell>
          <cell r="L31">
            <v>7796</v>
          </cell>
        </row>
        <row r="32">
          <cell r="D32">
            <v>-30425</v>
          </cell>
          <cell r="J32">
            <v>-30425</v>
          </cell>
          <cell r="L32">
            <v>-8604</v>
          </cell>
        </row>
        <row r="33">
          <cell r="D33">
            <v>-100</v>
          </cell>
          <cell r="J33">
            <v>-100</v>
          </cell>
          <cell r="L33">
            <v>-32.754667540124466</v>
          </cell>
        </row>
        <row r="34">
          <cell r="D34">
            <v>-1014200</v>
          </cell>
          <cell r="J34">
            <v>-1014200</v>
          </cell>
          <cell r="L34">
            <v>-300000</v>
          </cell>
        </row>
        <row r="35">
          <cell r="D35">
            <v>113139</v>
          </cell>
          <cell r="J35">
            <v>113139</v>
          </cell>
          <cell r="L35">
            <v>34957.570108942775</v>
          </cell>
        </row>
        <row r="36">
          <cell r="D36">
            <v>842664</v>
          </cell>
          <cell r="J36">
            <v>1200035</v>
          </cell>
          <cell r="L36">
            <v>347130.18455859728</v>
          </cell>
        </row>
        <row r="37">
          <cell r="D37">
            <v>-353178</v>
          </cell>
          <cell r="J37">
            <v>-340599</v>
          </cell>
          <cell r="L37">
            <v>-98791</v>
          </cell>
        </row>
        <row r="38">
          <cell r="D38">
            <v>0</v>
          </cell>
          <cell r="J38">
            <v>0</v>
          </cell>
          <cell r="L38">
            <v>0</v>
          </cell>
        </row>
        <row r="39">
          <cell r="D39">
            <v>-38557</v>
          </cell>
          <cell r="J39">
            <v>-38557</v>
          </cell>
          <cell r="L39">
            <v>-11179</v>
          </cell>
        </row>
        <row r="40">
          <cell r="D40">
            <v>-196613</v>
          </cell>
          <cell r="J40">
            <v>-196613</v>
          </cell>
          <cell r="L40">
            <v>-57006</v>
          </cell>
        </row>
        <row r="41">
          <cell r="D41">
            <v>258525</v>
          </cell>
          <cell r="E41">
            <v>10</v>
          </cell>
          <cell r="F41">
            <v>32418</v>
          </cell>
          <cell r="J41">
            <v>290943</v>
          </cell>
          <cell r="L41">
            <v>84356</v>
          </cell>
        </row>
        <row r="42">
          <cell r="J42">
            <v>0</v>
          </cell>
          <cell r="L42">
            <v>0</v>
          </cell>
        </row>
        <row r="43">
          <cell r="D43">
            <v>134756</v>
          </cell>
          <cell r="J43">
            <v>134756</v>
          </cell>
          <cell r="L43">
            <v>39071</v>
          </cell>
        </row>
        <row r="44">
          <cell r="D44">
            <v>693327</v>
          </cell>
          <cell r="E44" t="str">
            <v>3,8</v>
          </cell>
          <cell r="F44">
            <v>104293</v>
          </cell>
          <cell r="G44" t="str">
            <v>1,9</v>
          </cell>
          <cell r="H44">
            <v>33915</v>
          </cell>
          <cell r="J44">
            <v>760821</v>
          </cell>
          <cell r="L44">
            <v>220592</v>
          </cell>
        </row>
        <row r="45">
          <cell r="E45">
            <v>4</v>
          </cell>
          <cell r="F45">
            <v>10608</v>
          </cell>
          <cell r="G45">
            <v>2</v>
          </cell>
          <cell r="H45">
            <v>13492</v>
          </cell>
        </row>
        <row r="46">
          <cell r="E46">
            <v>6</v>
          </cell>
          <cell r="F46">
            <v>257459</v>
          </cell>
          <cell r="J46">
            <v>257459</v>
          </cell>
          <cell r="L46">
            <v>74647</v>
          </cell>
        </row>
        <row r="47">
          <cell r="D47">
            <v>-8774</v>
          </cell>
          <cell r="J47">
            <v>-8774</v>
          </cell>
          <cell r="L47">
            <v>-3350.8154414027231</v>
          </cell>
        </row>
        <row r="48">
          <cell r="J48">
            <v>0</v>
          </cell>
          <cell r="L48">
            <v>0</v>
          </cell>
        </row>
        <row r="49">
          <cell r="J49">
            <v>0</v>
          </cell>
          <cell r="L49">
            <v>0</v>
          </cell>
        </row>
        <row r="50">
          <cell r="D50">
            <v>842664</v>
          </cell>
          <cell r="F50">
            <v>490874</v>
          </cell>
          <cell r="H50">
            <v>490874</v>
          </cell>
          <cell r="J50">
            <v>1200035</v>
          </cell>
          <cell r="L50">
            <v>347130.18455859728</v>
          </cell>
        </row>
        <row r="51">
          <cell r="D51">
            <v>0</v>
          </cell>
          <cell r="H51">
            <v>0</v>
          </cell>
          <cell r="J51">
            <v>0</v>
          </cell>
          <cell r="L51">
            <v>0</v>
          </cell>
        </row>
      </sheetData>
      <sheetData sheetId="1" refreshError="1"/>
      <sheetData sheetId="2">
        <row r="11">
          <cell r="D11">
            <v>25080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ה"/>
      <sheetName val="חברים"/>
      <sheetName val="שכירים"/>
      <sheetName val="גרפים"/>
      <sheetName val="העמסות"/>
    </sheetNames>
    <sheetDataSet>
      <sheetData sheetId="0" refreshError="1">
        <row r="12">
          <cell r="B12" t="str">
            <v xml:space="preserve">הנדסה  ופתוח </v>
          </cell>
        </row>
        <row r="13">
          <cell r="B13" t="str">
            <v>תפעול</v>
          </cell>
        </row>
        <row r="14">
          <cell r="B14" t="str">
            <v>אריזה</v>
          </cell>
        </row>
        <row r="15">
          <cell r="B15" t="str">
            <v xml:space="preserve">מחסנים </v>
          </cell>
        </row>
        <row r="16">
          <cell r="B16" t="str">
            <v>לוגיסטיקה</v>
          </cell>
        </row>
        <row r="17">
          <cell r="B17" t="str">
            <v xml:space="preserve">תבניות </v>
          </cell>
        </row>
        <row r="18">
          <cell r="B18" t="str">
            <v xml:space="preserve">אחזקה </v>
          </cell>
        </row>
        <row r="19">
          <cell r="B19" t="str">
            <v xml:space="preserve">גימור </v>
          </cell>
        </row>
        <row r="20">
          <cell r="B20" t="str">
            <v xml:space="preserve">איכות </v>
          </cell>
        </row>
        <row r="21">
          <cell r="B21" t="str">
            <v>יציקה אבץ</v>
          </cell>
        </row>
        <row r="22">
          <cell r="B22" t="str">
            <v>יציקה מחזור</v>
          </cell>
        </row>
        <row r="23">
          <cell r="B23" t="str">
            <v>יציקה מגנזיום</v>
          </cell>
        </row>
        <row r="24">
          <cell r="B24" t="str">
            <v>גימור (תורנויות)</v>
          </cell>
        </row>
        <row r="25">
          <cell r="B25" t="str">
            <v>בטיחות</v>
          </cell>
        </row>
        <row r="26">
          <cell r="B26" t="str">
            <v xml:space="preserve">מחשב </v>
          </cell>
        </row>
        <row r="27">
          <cell r="B27" t="str">
            <v>כספים והנה"ח</v>
          </cell>
        </row>
        <row r="28">
          <cell r="B28" t="str">
            <v xml:space="preserve">מש"א </v>
          </cell>
        </row>
        <row r="29">
          <cell r="B29" t="str">
            <v xml:space="preserve">רכש </v>
          </cell>
        </row>
        <row r="30">
          <cell r="B30" t="str">
            <v>שיווק\יצוא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יעוט"/>
      <sheetName val="אנליטי"/>
      <sheetName val="תזרים מאוחד רבעון"/>
      <sheetName val="תזרים מאוחד "/>
      <sheetName val="מאוחד"/>
      <sheetName val="מדדים"/>
      <sheetName val="מעגל ר&quot;ק (2)"/>
      <sheetName val="השקעות"/>
      <sheetName val=" וואלה סולו"/>
      <sheetName val="תזרים סולו"/>
      <sheetName val="שופמינד"/>
      <sheetName val="וואלה יורם"/>
      <sheetName val="טלטל"/>
      <sheetName val="לוח און ליין"/>
      <sheetName val="בידורקום"/>
      <sheetName val="הצעות עבודה"/>
      <sheetName val="סבירות מימון"/>
      <sheetName val="אנליטי מאוחד"/>
      <sheetName val="מעגל השקעות וזכאים"/>
      <sheetName val="רכוש קבוע"/>
      <sheetName val="רכוש אחר"/>
      <sheetName val="רט&quot;מ"/>
      <sheetName val="פיצול הכנסות וע.מ"/>
    </sheetNames>
    <sheetDataSet>
      <sheetData sheetId="0"/>
      <sheetData sheetId="1"/>
      <sheetData sheetId="2"/>
      <sheetData sheetId="3"/>
      <sheetData sheetId="4"/>
      <sheetData sheetId="5" refreshError="1">
        <row r="31">
          <cell r="H31">
            <v>0.99191452497834243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שלמות"/>
      <sheetName val="הרכבה $"/>
      <sheetName val="פקודות נוספות"/>
      <sheetName val="הרכבה בנות $"/>
      <sheetName val="פקודות נוספות בנות"/>
      <sheetName val="פ&quot;נ איחוד"/>
      <sheetName val="דוחות $"/>
      <sheetName val="דוחות ש&quot;ח"/>
      <sheetName val="חייבים ויתרות חובה"/>
      <sheetName val="מלאי"/>
      <sheetName val="זכאים אחרים"/>
      <sheetName val="רכוש קבוע"/>
      <sheetName val="אזורים גאוגרפים"/>
      <sheetName val="יחס השקעה-ה.בעלים"/>
      <sheetName val="תזרים"/>
      <sheetName val="דוח על תזרים המזומנים"/>
      <sheetName val="הון עצמי"/>
      <sheetName val="מעגל רכוש קבוע"/>
      <sheetName val="מעגל הלוואות"/>
      <sheetName val="אנליטי רוו&quot;ה"/>
      <sheetName val="אנליטי מאזן"/>
      <sheetName val="מס משוער"/>
      <sheetName val="סבירות מימון"/>
      <sheetName val="תזרים צפוי"/>
      <sheetName val="מס הכנס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שוואה "/>
      <sheetName val="ציר מוצרים"/>
      <sheetName val="מרוכז"/>
      <sheetName val="בקרת תקציב"/>
      <sheetName val="הקלדה ידנית"/>
      <sheetName val="שעת מכונות"/>
      <sheetName val="מכירות"/>
      <sheetName val="תמחיר עץ מוצר"/>
      <sheetName val="מחירון"/>
      <sheetName val="עצי מוצר פעילים"/>
      <sheetName val="מכות יציקה"/>
      <sheetName val="ציר OUTS"/>
      <sheetName val="אחוזי פסילה"/>
      <sheetName val="עמלות סוכן"/>
      <sheetName val="מחירוני מכירה"/>
      <sheetName val=" גימור"/>
      <sheetName val="תבני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זרים אורטל מאוחד"/>
      <sheetName val="סולו לפי השקעה עלות"/>
      <sheetName val="מגזרים "/>
      <sheetName val="תזרים מאוחד שח"/>
      <sheetName val="קרן הון הפרשי תרגום"/>
      <sheetName val="תזרים סולו יורו"/>
      <sheetName val="תזרים סולו יורו כולל טורקיה"/>
      <sheetName val="תזרים מאוחד EURO"/>
      <sheetName val="תזרים אורטל"/>
      <sheetName val="השלמות"/>
      <sheetName val="הרכבה מאוחד"/>
      <sheetName val="פקודות איחוד"/>
      <sheetName val="הרכבה תדירגן"/>
      <sheetName val="פקודות נוספות תדירגן"/>
      <sheetName val="סקירה אנליטית"/>
      <sheetName val="מאזן בוחן תדירגן"/>
      <sheetName val="תדירגן המרה"/>
      <sheetName val="סבירות  מימון"/>
      <sheetName val="השקעה באורטל"/>
      <sheetName val="השקעה  בטורקיה"/>
      <sheetName val="קובננס תדירגן"/>
      <sheetName val="מאוחד אורטל"/>
      <sheetName val="פקודות איחוד אורטל"/>
      <sheetName val="סבירות מימון"/>
      <sheetName val="סקירה"/>
      <sheetName val="הרכבה אבץ"/>
      <sheetName val="פקודות אבץ"/>
      <sheetName val="סקירה אבץ"/>
      <sheetName val="מאזן בוחן אבץ"/>
      <sheetName val="אבץ המרה"/>
      <sheetName val="קובננס אורטל"/>
      <sheetName val="הרכבה מגנזיום"/>
      <sheetName val="פקודות מגנזיום"/>
      <sheetName val="סקירה מגנזיום"/>
      <sheetName val="מאזן בוחן מגנזיום"/>
      <sheetName val="מגנזיום המרה"/>
      <sheetName val="הרכבה טורקיה"/>
      <sheetName val="סקירה טורקיה"/>
      <sheetName val="311208"/>
      <sheetName val="310309"/>
      <sheetName val="300609"/>
      <sheetName val="פקודות טורקיה"/>
      <sheetName val="מאזן בוחן טורקיה"/>
      <sheetName val="בנק טורקיה"/>
      <sheetName val="cr"/>
      <sheetName val="השקעה בטורקי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">
          <cell r="A6" t="str">
            <v xml:space="preserve">מזומן </v>
          </cell>
        </row>
        <row r="7">
          <cell r="A7" t="str">
            <v>עו"ש - שקלי</v>
          </cell>
        </row>
        <row r="8">
          <cell r="A8" t="str">
            <v>עוש - צמוד יורו</v>
          </cell>
        </row>
        <row r="9">
          <cell r="A9" t="str">
            <v>עוש - צמוד מטח אחר</v>
          </cell>
        </row>
        <row r="10">
          <cell r="A10" t="str">
            <v>קופת מטח</v>
          </cell>
        </row>
        <row r="11">
          <cell r="A11" t="str">
            <v>קופת ₪</v>
          </cell>
        </row>
        <row r="14">
          <cell r="A14" t="str">
            <v>נכסים פיננסיים</v>
          </cell>
        </row>
        <row r="15">
          <cell r="A15" t="str">
            <v>נגזרים משובצים</v>
          </cell>
        </row>
        <row r="16">
          <cell r="A16" t="str">
            <v>עסקאות הגנה - חייבים</v>
          </cell>
        </row>
        <row r="19">
          <cell r="A19" t="str">
            <v xml:space="preserve">לקוחות </v>
          </cell>
        </row>
        <row r="20">
          <cell r="A20" t="str">
            <v>לקוחות בארץ</v>
          </cell>
        </row>
        <row r="21">
          <cell r="A21" t="str">
            <v>לקוחות חו"ל</v>
          </cell>
        </row>
        <row r="22">
          <cell r="A22" t="str">
            <v>מקדמות מלקוחות</v>
          </cell>
        </row>
        <row r="23">
          <cell r="A23" t="str">
            <v>חובות מסופקים בחו"ל</v>
          </cell>
        </row>
        <row r="24">
          <cell r="A24" t="str">
            <v>חובות מסופקים בארץ</v>
          </cell>
        </row>
        <row r="25">
          <cell r="A25" t="str">
            <v>שיקים לקבל</v>
          </cell>
        </row>
        <row r="28">
          <cell r="A28" t="str">
            <v xml:space="preserve">חייבים ויתרות חובה </v>
          </cell>
        </row>
        <row r="29">
          <cell r="A29" t="str">
            <v>מענק לקבל - מדען ראשי</v>
          </cell>
        </row>
        <row r="30">
          <cell r="A30" t="str">
            <v>מענק לקבל - מרכז השקעות</v>
          </cell>
        </row>
        <row r="31">
          <cell r="A31" t="str">
            <v>חו"ז עם תדירגן - ח</v>
          </cell>
        </row>
        <row r="32">
          <cell r="A32" t="str">
            <v>חו"ז עם אבץ - ח</v>
          </cell>
        </row>
        <row r="33">
          <cell r="A33" t="str">
            <v>חו"ז עם מגנזיום - ח</v>
          </cell>
        </row>
        <row r="34">
          <cell r="A34" t="str">
            <v>חו"ז טורקיה - ח</v>
          </cell>
        </row>
        <row r="35">
          <cell r="A35" t="str">
            <v>הכנסות לקבל</v>
          </cell>
        </row>
        <row r="36">
          <cell r="A36" t="str">
            <v>מקדמות לספקים</v>
          </cell>
        </row>
        <row r="37">
          <cell r="A37" t="str">
            <v>הוצאות מראש</v>
          </cell>
        </row>
        <row r="38">
          <cell r="A38" t="str">
            <v xml:space="preserve">עובדים </v>
          </cell>
        </row>
        <row r="39">
          <cell r="A39" t="str">
            <v>מע"מ  חו"ל לקבל</v>
          </cell>
        </row>
        <row r="40">
          <cell r="A40" t="str">
            <v>מוסדות מס</v>
          </cell>
        </row>
        <row r="41">
          <cell r="A41" t="str">
            <v>ארגוני קניות-חייבים</v>
          </cell>
        </row>
        <row r="42">
          <cell r="A42" t="str">
            <v>שונות חייבים</v>
          </cell>
        </row>
        <row r="45">
          <cell r="A45" t="str">
            <v>מלאי</v>
          </cell>
        </row>
        <row r="46">
          <cell r="A46" t="str">
            <v>מלאי חומרי גלם</v>
          </cell>
        </row>
        <row r="47">
          <cell r="A47" t="str">
            <v xml:space="preserve">מלאי בתהליך </v>
          </cell>
        </row>
        <row r="48">
          <cell r="A48" t="str">
            <v>מלאי מוצרים גמורים</v>
          </cell>
        </row>
        <row r="49">
          <cell r="A49" t="str">
            <v>מלאי טכני</v>
          </cell>
        </row>
        <row r="50">
          <cell r="A50" t="str">
            <v>תיאום מלאי</v>
          </cell>
        </row>
        <row r="53">
          <cell r="A53" t="str">
            <v>נכסי מס שוטפים</v>
          </cell>
        </row>
        <row r="54">
          <cell r="A54" t="str">
            <v xml:space="preserve">מוסדות - מע"מ </v>
          </cell>
        </row>
        <row r="55">
          <cell r="A55" t="str">
            <v xml:space="preserve">מוסדות - מס הכנסה </v>
          </cell>
        </row>
        <row r="56">
          <cell r="A56" t="str">
            <v>מע"מ חו"ל</v>
          </cell>
        </row>
        <row r="57">
          <cell r="A57" t="str">
            <v>מס קניה</v>
          </cell>
        </row>
        <row r="60">
          <cell r="A60" t="str">
            <v>השקעה בחברות</v>
          </cell>
        </row>
        <row r="61">
          <cell r="A61" t="str">
            <v>השקעה במגנזיום</v>
          </cell>
        </row>
        <row r="62">
          <cell r="A62" t="str">
            <v>השקעה באורטל</v>
          </cell>
        </row>
        <row r="63">
          <cell r="A63" t="str">
            <v>השקעה בטורקיה</v>
          </cell>
        </row>
        <row r="64">
          <cell r="A64" t="str">
            <v>תיאום השקעה</v>
          </cell>
        </row>
        <row r="67">
          <cell r="A67" t="str">
            <v>רכוש קבוע</v>
          </cell>
        </row>
        <row r="68">
          <cell r="A68" t="str">
            <v>עלות</v>
          </cell>
        </row>
        <row r="69">
          <cell r="A69" t="str">
            <v>מענקים</v>
          </cell>
        </row>
        <row r="70">
          <cell r="A70" t="str">
            <v>רכוש קבוע - היוון עלויות</v>
          </cell>
        </row>
        <row r="71">
          <cell r="A71" t="str">
            <v>מקדמות רכוש קבוע</v>
          </cell>
        </row>
        <row r="72">
          <cell r="A72" t="str">
            <v>ציוד שלא בספר רכוש</v>
          </cell>
        </row>
        <row r="75">
          <cell r="A75" t="str">
            <v>פחת שנצבר</v>
          </cell>
        </row>
        <row r="76">
          <cell r="A76" t="str">
            <v>פחת נצבר</v>
          </cell>
        </row>
        <row r="77">
          <cell r="A77" t="str">
            <v>פחשנ"צ - היוון עלויות</v>
          </cell>
        </row>
        <row r="78">
          <cell r="A78" t="str">
            <v>פחת לציוד שלא בספר רכוש</v>
          </cell>
        </row>
        <row r="81">
          <cell r="A81" t="str">
            <v>רכוש אחר</v>
          </cell>
        </row>
        <row r="82">
          <cell r="A82" t="str">
            <v>תוכנות</v>
          </cell>
        </row>
        <row r="83">
          <cell r="A83" t="str">
            <v>מענקים תוכנות</v>
          </cell>
        </row>
        <row r="84">
          <cell r="A84" t="str">
            <v>פחת נצבר תוכנות</v>
          </cell>
        </row>
        <row r="85">
          <cell r="A85" t="str">
            <v>עודף עלות מותג</v>
          </cell>
        </row>
        <row r="86">
          <cell r="A86" t="str">
            <v>עודף עלות לקוחות</v>
          </cell>
        </row>
        <row r="87">
          <cell r="A87" t="str">
            <v>עודף עלות מלאי</v>
          </cell>
        </row>
        <row r="88">
          <cell r="A88" t="str">
            <v>עודף עלות מוניטין</v>
          </cell>
        </row>
        <row r="89">
          <cell r="A89" t="str">
            <v>א</v>
          </cell>
        </row>
        <row r="90">
          <cell r="A90" t="str">
            <v>ב</v>
          </cell>
        </row>
        <row r="93">
          <cell r="A93" t="str">
            <v>הוצאות מראש ז"א</v>
          </cell>
        </row>
        <row r="98">
          <cell r="A98" t="str">
            <v>אשראי מתאגידים בנקאיים</v>
          </cell>
        </row>
        <row r="99">
          <cell r="A99" t="str">
            <v xml:space="preserve">משיכת יתר - ₪ </v>
          </cell>
        </row>
        <row r="100">
          <cell r="A100" t="str">
            <v>משיכת יתר - מטח אחר</v>
          </cell>
        </row>
        <row r="101">
          <cell r="A101" t="str">
            <v>משיכת יתר - יורו</v>
          </cell>
        </row>
        <row r="102">
          <cell r="A102" t="str">
            <v>הלוואות ז"ק אירו</v>
          </cell>
        </row>
        <row r="103">
          <cell r="A103" t="str">
            <v>הלוואות ז"ק ₪</v>
          </cell>
        </row>
        <row r="104">
          <cell r="A104" t="str">
            <v>תואם - אשראי</v>
          </cell>
        </row>
        <row r="105">
          <cell r="A105" t="str">
            <v>הלוואת ז"ק ממי - יורו</v>
          </cell>
        </row>
        <row r="106">
          <cell r="A106" t="str">
            <v>הלוואת ז"ק ממי - דולר</v>
          </cell>
        </row>
        <row r="107">
          <cell r="A107" t="str">
            <v>חלויות שוטפות ז"ק</v>
          </cell>
        </row>
        <row r="110">
          <cell r="A110" t="str">
            <v>ספקים</v>
          </cell>
        </row>
        <row r="111">
          <cell r="A111" t="str">
            <v>ספקים בארץ</v>
          </cell>
        </row>
        <row r="112">
          <cell r="A112" t="str">
            <v>ספקים בחו"ל</v>
          </cell>
        </row>
        <row r="113">
          <cell r="A113" t="str">
            <v>ספקים בחובה שוטף</v>
          </cell>
        </row>
        <row r="114">
          <cell r="A114" t="str">
            <v>ספקים בחובה ר"ק</v>
          </cell>
        </row>
        <row r="115">
          <cell r="A115" t="str">
            <v>שיקים לשלם</v>
          </cell>
        </row>
        <row r="118">
          <cell r="A118" t="str">
            <v>זכאים ויתרות זכות</v>
          </cell>
        </row>
        <row r="119">
          <cell r="A119" t="str">
            <v>מס הכנסה</v>
          </cell>
        </row>
        <row r="120">
          <cell r="A120" t="str">
            <v>קיבוץ נווה אור</v>
          </cell>
        </row>
        <row r="121">
          <cell r="A121" t="str">
            <v xml:space="preserve">הוצאות לשלם </v>
          </cell>
        </row>
        <row r="122">
          <cell r="A122" t="str">
            <v>סוכנים</v>
          </cell>
        </row>
        <row r="123">
          <cell r="A123" t="str">
            <v>חו"ז עם תדירגן - ז</v>
          </cell>
        </row>
        <row r="124">
          <cell r="A124" t="str">
            <v>חו"ז עם אבץ - ז</v>
          </cell>
        </row>
        <row r="125">
          <cell r="A125" t="str">
            <v>חו"ז עם מגנזיום - ז</v>
          </cell>
        </row>
        <row r="126">
          <cell r="A126" t="str">
            <v>חו"ז טורקיה - ז</v>
          </cell>
        </row>
        <row r="127">
          <cell r="A127" t="str">
            <v>ארגוני קניות - זכאים</v>
          </cell>
        </row>
        <row r="128">
          <cell r="A128" t="str">
            <v>עובדים ומוסדות עובדים</v>
          </cell>
        </row>
        <row r="129">
          <cell r="A129" t="str">
            <v>הפרשה לחופשה  והבראה</v>
          </cell>
        </row>
        <row r="130">
          <cell r="A130" t="str">
            <v>הכנסות מראש</v>
          </cell>
        </row>
        <row r="131">
          <cell r="A131" t="str">
            <v>הפרשה    לאחריות</v>
          </cell>
        </row>
        <row r="132">
          <cell r="A132" t="str">
            <v>OPP</v>
          </cell>
        </row>
        <row r="135">
          <cell r="A135" t="str">
            <v>התחייבויות פיננסיות</v>
          </cell>
        </row>
        <row r="136">
          <cell r="A136" t="str">
            <v>עסקאות הגנה - זכאים</v>
          </cell>
        </row>
        <row r="137">
          <cell r="A137" t="str">
            <v>כתבי אופציה מונפקים</v>
          </cell>
        </row>
        <row r="140">
          <cell r="A140" t="str">
            <v>התחייבויות לז"א</v>
          </cell>
        </row>
        <row r="141">
          <cell r="A141" t="str">
            <v>הלוואות לז"א - יורו</v>
          </cell>
        </row>
        <row r="142">
          <cell r="A142" t="str">
            <v>חלויות שוטפות ז"א</v>
          </cell>
        </row>
        <row r="143">
          <cell r="A143" t="str">
            <v>הכנסות מראש לז"א</v>
          </cell>
        </row>
        <row r="144">
          <cell r="A144" t="str">
            <v xml:space="preserve">הפרשה לפיצויים </v>
          </cell>
        </row>
        <row r="145">
          <cell r="A145" t="str">
            <v>מיסים נדחים ז"א</v>
          </cell>
        </row>
        <row r="148">
          <cell r="A148" t="str">
            <v>הון עצמי</v>
          </cell>
        </row>
        <row r="149">
          <cell r="A149" t="str">
            <v xml:space="preserve">הון המניות </v>
          </cell>
        </row>
        <row r="150">
          <cell r="A150" t="str">
            <v>מניות באוצר</v>
          </cell>
        </row>
        <row r="151">
          <cell r="A151" t="str">
            <v xml:space="preserve">פרמיה על מניות </v>
          </cell>
        </row>
        <row r="152">
          <cell r="A152" t="str">
            <v>קרן הון הפרשי תרגום</v>
          </cell>
        </row>
        <row r="153">
          <cell r="A153" t="str">
            <v>קרן הון אופציות לעובדים</v>
          </cell>
        </row>
        <row r="154">
          <cell r="A154" t="str">
            <v>עודפים י.פ</v>
          </cell>
        </row>
        <row r="155">
          <cell r="A155" t="str">
            <v>הפסד (רווח) התקופה</v>
          </cell>
        </row>
        <row r="160">
          <cell r="A160" t="str">
            <v>הכנסות</v>
          </cell>
        </row>
        <row r="161">
          <cell r="A161" t="str">
            <v>הכנסות מוצרים בארץ</v>
          </cell>
        </row>
        <row r="162">
          <cell r="A162" t="str">
            <v>הכנסות מוצרים חו"ל</v>
          </cell>
        </row>
        <row r="163">
          <cell r="A163" t="str">
            <v>הכנסות מתבניות</v>
          </cell>
        </row>
        <row r="165">
          <cell r="A165" t="str">
            <v>עלות המכירות</v>
          </cell>
        </row>
        <row r="166">
          <cell r="A166" t="str">
            <v>קניות</v>
          </cell>
        </row>
        <row r="167">
          <cell r="A167" t="str">
            <v>שינוי במלאי חו"ג</v>
          </cell>
        </row>
        <row r="168">
          <cell r="A168" t="str">
            <v>שינוי במלאי תהליך ותוצ"ג</v>
          </cell>
        </row>
        <row r="169">
          <cell r="A169" t="str">
            <v>עבודה ייצור</v>
          </cell>
        </row>
        <row r="170">
          <cell r="A170" t="str">
            <v>קבלני משנה</v>
          </cell>
        </row>
        <row r="171">
          <cell r="A171" t="str">
            <v>חשמל</v>
          </cell>
        </row>
        <row r="172">
          <cell r="A172" t="str">
            <v>גז</v>
          </cell>
        </row>
        <row r="173">
          <cell r="A173" t="str">
            <v>אחזקת מכונות</v>
          </cell>
        </row>
        <row r="174">
          <cell r="A174" t="str">
            <v>חומרים עקיפים</v>
          </cell>
        </row>
        <row r="175">
          <cell r="A175" t="str">
            <v>כלים</v>
          </cell>
        </row>
        <row r="176">
          <cell r="A176" t="str">
            <v>שכ"ד</v>
          </cell>
        </row>
        <row r="177">
          <cell r="A177" t="str">
            <v>מיון והנצלה</v>
          </cell>
        </row>
        <row r="178">
          <cell r="A178" t="str">
            <v>ביטוח</v>
          </cell>
        </row>
        <row r="179">
          <cell r="A179" t="str">
            <v>אחזקת תבניות</v>
          </cell>
        </row>
        <row r="180">
          <cell r="A180" t="str">
            <v>נקיון</v>
          </cell>
        </row>
        <row r="181">
          <cell r="A181" t="str">
            <v>מיסים עירוניים</v>
          </cell>
        </row>
        <row r="182">
          <cell r="A182" t="str">
            <v>שמירה</v>
          </cell>
        </row>
        <row r="183">
          <cell r="A183" t="str">
            <v>מים</v>
          </cell>
        </row>
        <row r="184">
          <cell r="A184" t="str">
            <v>שכירות ציוד</v>
          </cell>
        </row>
        <row r="185">
          <cell r="A185" t="str">
            <v>פינוי רעלים</v>
          </cell>
        </row>
        <row r="186">
          <cell r="A186" t="str">
            <v>מלגזות</v>
          </cell>
        </row>
        <row r="187">
          <cell r="A187" t="str">
            <v>אחזקת רכב</v>
          </cell>
        </row>
        <row r="188">
          <cell r="A188" t="str">
            <v>כביסת בגדי עבודה</v>
          </cell>
        </row>
        <row r="189">
          <cell r="A189" t="str">
            <v>אחזקת בנינים</v>
          </cell>
        </row>
        <row r="190">
          <cell r="A190" t="str">
            <v>פחת ייצור</v>
          </cell>
        </row>
        <row r="191">
          <cell r="A191" t="str">
            <v>פחת היוון תבניות</v>
          </cell>
        </row>
        <row r="192">
          <cell r="A192" t="str">
            <v>עלויות להיוון</v>
          </cell>
        </row>
        <row r="193">
          <cell r="A193" t="str">
            <v>שונות עלה"מ</v>
          </cell>
        </row>
        <row r="195">
          <cell r="A195" t="str">
            <v>הוצאות מחקר ופיתוח</v>
          </cell>
        </row>
        <row r="196">
          <cell r="A196" t="str">
            <v>הוצאות מו"פ EFLEX</v>
          </cell>
        </row>
        <row r="197">
          <cell r="A197" t="str">
            <v>מענקים EFLEX</v>
          </cell>
        </row>
        <row r="198">
          <cell r="A198" t="str">
            <v>א</v>
          </cell>
        </row>
        <row r="199">
          <cell r="A199" t="str">
            <v>ב</v>
          </cell>
        </row>
        <row r="200">
          <cell r="A200" t="str">
            <v>ג</v>
          </cell>
        </row>
        <row r="201">
          <cell r="A201" t="str">
            <v>ד</v>
          </cell>
        </row>
        <row r="204">
          <cell r="A204" t="str">
            <v>הוצאות מכירה</v>
          </cell>
        </row>
        <row r="205">
          <cell r="A205" t="str">
            <v>עבודה שיווק</v>
          </cell>
        </row>
        <row r="206">
          <cell r="A206" t="str">
            <v>עמלות לסוכנים</v>
          </cell>
        </row>
        <row r="207">
          <cell r="A207" t="str">
            <v>הובלה ימית</v>
          </cell>
        </row>
        <row r="208">
          <cell r="A208" t="str">
            <v>הובלה אוורית</v>
          </cell>
        </row>
        <row r="209">
          <cell r="A209" t="str">
            <v>אחסנה</v>
          </cell>
        </row>
        <row r="210">
          <cell r="A210" t="str">
            <v>פרסום ותערוכות</v>
          </cell>
        </row>
        <row r="211">
          <cell r="A211" t="str">
            <v>נסיעות לחו"ל</v>
          </cell>
        </row>
        <row r="212">
          <cell r="A212" t="str">
            <v>היוון עלויות לתבניות שיווק</v>
          </cell>
        </row>
        <row r="213">
          <cell r="A213" t="str">
            <v>שונות מכירה ושיווק</v>
          </cell>
        </row>
        <row r="216">
          <cell r="A216" t="str">
            <v>הוצאות הנהלה וכלליות</v>
          </cell>
        </row>
        <row r="217">
          <cell r="A217" t="str">
            <v>עבודת הנהלה</v>
          </cell>
        </row>
        <row r="218">
          <cell r="A218" t="str">
            <v>הטבה בגין אופציות</v>
          </cell>
        </row>
        <row r="219">
          <cell r="A219" t="str">
            <v>שכר דירקטורים</v>
          </cell>
        </row>
        <row r="220">
          <cell r="A220" t="str">
            <v>אחזקת רכבים</v>
          </cell>
        </row>
        <row r="221">
          <cell r="A221" t="str">
            <v>ארועים חברתיים</v>
          </cell>
        </row>
        <row r="222">
          <cell r="A222" t="str">
            <v>מתנות לעובדים</v>
          </cell>
        </row>
        <row r="223">
          <cell r="A223" t="str">
            <v>הדרכות והשתלמויות</v>
          </cell>
        </row>
        <row r="224">
          <cell r="A224" t="str">
            <v>הסעות ונסיעות</v>
          </cell>
        </row>
        <row r="225">
          <cell r="A225" t="str">
            <v>תקשורת ועיבוד נתונים</v>
          </cell>
        </row>
        <row r="226">
          <cell r="A226" t="str">
            <v>אחזקת משרד</v>
          </cell>
        </row>
        <row r="227">
          <cell r="A227" t="str">
            <v>יועצים</v>
          </cell>
        </row>
        <row r="228">
          <cell r="A228" t="str">
            <v>אגרות ומנויים</v>
          </cell>
        </row>
        <row r="229">
          <cell r="A229" t="str">
            <v>דמי ניהול אינספייר</v>
          </cell>
        </row>
        <row r="230">
          <cell r="A230" t="str">
            <v>הפרשה לתרומות</v>
          </cell>
        </row>
        <row r="231">
          <cell r="A231" t="str">
            <v>ארוחות וכיבודים</v>
          </cell>
        </row>
        <row r="232">
          <cell r="A232" t="str">
            <v>פחת הנהלה</v>
          </cell>
        </row>
        <row r="233">
          <cell r="A233" t="str">
            <v>שונות הנהלה</v>
          </cell>
        </row>
        <row r="236">
          <cell r="A236" t="str">
            <v>הוצאות מימון</v>
          </cell>
        </row>
        <row r="237">
          <cell r="A237" t="str">
            <v>ריבית בנקים</v>
          </cell>
        </row>
        <row r="238">
          <cell r="A238" t="str">
            <v>עמלות בנקים</v>
          </cell>
        </row>
        <row r="239">
          <cell r="A239" t="str">
            <v>ריבית ספקים</v>
          </cell>
        </row>
        <row r="240">
          <cell r="A240" t="str">
            <v>הלוואות ז"א</v>
          </cell>
        </row>
        <row r="241">
          <cell r="A241" t="str">
            <v>הלואות ז"ק</v>
          </cell>
        </row>
        <row r="242">
          <cell r="A242" t="str">
            <v>הפרשי שער</v>
          </cell>
        </row>
        <row r="243">
          <cell r="A243" t="str">
            <v>עסקאות הגנה - מימון</v>
          </cell>
        </row>
        <row r="244">
          <cell r="A244" t="str">
            <v>ריבית בין חברתית</v>
          </cell>
        </row>
        <row r="245">
          <cell r="A245" t="str">
            <v>כתבי אופציה - מימון</v>
          </cell>
        </row>
        <row r="246">
          <cell r="A246" t="str">
            <v>הפרשי תיאום</v>
          </cell>
        </row>
        <row r="249">
          <cell r="A249" t="str">
            <v>הכנסות אחרות</v>
          </cell>
        </row>
        <row r="250">
          <cell r="A250" t="str">
            <v xml:space="preserve">רווח הון </v>
          </cell>
        </row>
        <row r="251">
          <cell r="A251" t="str">
            <v>ה.אחרות</v>
          </cell>
        </row>
        <row r="252">
          <cell r="A252" t="str">
            <v>שנים קודמות</v>
          </cell>
        </row>
        <row r="255">
          <cell r="A255" t="str">
            <v>מיסים</v>
          </cell>
        </row>
        <row r="256">
          <cell r="A256" t="str">
            <v>הוצאות מס</v>
          </cell>
        </row>
        <row r="260">
          <cell r="A260" t="str">
            <v>רווחי אקויטי</v>
          </cell>
        </row>
        <row r="261">
          <cell r="A261" t="str">
            <v>רווחי אקויטי אורטל</v>
          </cell>
        </row>
        <row r="262">
          <cell r="A262" t="str">
            <v>רווחי אקויטי טורקיה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עודפות"/>
      <sheetName val="אגרות"/>
      <sheetName val="הוצאות מו&quot;פ"/>
      <sheetName val="רכב מובילאיי"/>
      <sheetName val="נסיעות"/>
      <sheetName val="ניכוי במקור"/>
      <sheetName val="מעגל ני&quot;ע"/>
      <sheetName val="נספח ל-1214"/>
      <sheetName val="ביקור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ל&quot;מ (2)"/>
      <sheetName val="רל&quot;מ"/>
      <sheetName val="תזרים ש&quot;ח נט"/>
      <sheetName val="אופציות"/>
      <sheetName val="מאזנים"/>
      <sheetName val="רווח והפסד"/>
      <sheetName val="באורים"/>
      <sheetName val="מעגלים"/>
      <sheetName val="פקודה להקמת אראל נט (2)"/>
      <sheetName val="רכוש קבוע"/>
      <sheetName val="דוח על השינויים"/>
      <sheetName val="%החזקה"/>
      <sheetName val="מדד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L10">
            <v>1.1777078965758212</v>
          </cell>
        </row>
        <row r="11">
          <cell r="L11">
            <v>1.1007838014369693</v>
          </cell>
        </row>
        <row r="12">
          <cell r="L12">
            <v>1.0134095009019843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תודה למס"/>
      <sheetName val="מלאי תעשיות"/>
      <sheetName val="מלאי פלסט"/>
      <sheetName val="פצויים"/>
      <sheetName val="הבראה"/>
      <sheetName val="חופשה"/>
      <sheetName val="השוואת שכ&quot;ע"/>
      <sheetName val="רבית בין חברתית"/>
      <sheetName val="מקדמות מלקוחות"/>
      <sheetName val="פחת"/>
      <sheetName val="הוצ לשלם"/>
      <sheetName val="הוצ.מראש"/>
      <sheetName val="עודפות"/>
      <sheetName val="גיליון1"/>
      <sheetName val="גיליון2"/>
      <sheetName val="גיליון3"/>
      <sheetName val="תנאיי הצמדה"/>
    </sheetNames>
    <sheetDataSet>
      <sheetData sheetId="0" refreshError="1"/>
      <sheetData sheetId="1" refreshError="1"/>
      <sheetData sheetId="2" refreshError="1"/>
      <sheetData sheetId="3" refreshError="1">
        <row r="68">
          <cell r="A68" t="str">
            <v>תעשיות</v>
          </cell>
        </row>
        <row r="70">
          <cell r="D70" t="str">
            <v>הנהלה</v>
          </cell>
          <cell r="G70" t="str">
            <v>ע.המכר</v>
          </cell>
          <cell r="I70" t="str">
            <v>סה"כ</v>
          </cell>
        </row>
        <row r="72">
          <cell r="A72" t="str">
            <v>עתודה 31.12.00</v>
          </cell>
          <cell r="D72">
            <v>-1418879.5</v>
          </cell>
          <cell r="G72">
            <v>-1111120.5</v>
          </cell>
          <cell r="I72">
            <v>-2530000</v>
          </cell>
        </row>
        <row r="74">
          <cell r="A74" t="str">
            <v>בניכוי שווי פיצויים</v>
          </cell>
        </row>
        <row r="75">
          <cell r="B75" t="str">
            <v>כלל</v>
          </cell>
          <cell r="D75">
            <v>202201</v>
          </cell>
          <cell r="G75">
            <v>13771</v>
          </cell>
          <cell r="I75">
            <v>215972</v>
          </cell>
        </row>
        <row r="77">
          <cell r="B77" t="str">
            <v>מנורה</v>
          </cell>
          <cell r="G77">
            <v>224918.92</v>
          </cell>
          <cell r="I77">
            <v>224918.92</v>
          </cell>
        </row>
        <row r="79">
          <cell r="B79" t="str">
            <v>מבטחים</v>
          </cell>
          <cell r="D79">
            <v>22856</v>
          </cell>
          <cell r="G79">
            <v>229211</v>
          </cell>
          <cell r="I79">
            <v>252067</v>
          </cell>
        </row>
        <row r="81">
          <cell r="D81">
            <v>-1193822.5</v>
          </cell>
          <cell r="G81">
            <v>-643219.57999999996</v>
          </cell>
          <cell r="I81">
            <v>-1837042.08</v>
          </cell>
        </row>
        <row r="82">
          <cell r="A82" t="str">
            <v>בניכוי ק.מרכזית לפיצויים</v>
          </cell>
        </row>
        <row r="83">
          <cell r="A83" t="str">
            <v>61-045138</v>
          </cell>
          <cell r="G83">
            <v>1147664</v>
          </cell>
          <cell r="I83">
            <v>1147664</v>
          </cell>
        </row>
        <row r="85">
          <cell r="A85" t="str">
            <v>61-045103</v>
          </cell>
          <cell r="G85">
            <v>410942</v>
          </cell>
          <cell r="I85">
            <v>410942</v>
          </cell>
        </row>
        <row r="87">
          <cell r="A87" t="str">
            <v>עתודה נטו 31.12.00</v>
          </cell>
          <cell r="D87">
            <v>-1193822.5</v>
          </cell>
          <cell r="G87">
            <v>915386.42</v>
          </cell>
          <cell r="I87">
            <v>-278436.08000000007</v>
          </cell>
        </row>
        <row r="89">
          <cell r="A89" t="str">
            <v>הפקדה</v>
          </cell>
          <cell r="I89">
            <v>0</v>
          </cell>
        </row>
        <row r="91">
          <cell r="A91" t="str">
            <v>יתרה</v>
          </cell>
          <cell r="D91">
            <v>-1193822.5</v>
          </cell>
          <cell r="G91">
            <v>915386.42</v>
          </cell>
          <cell r="I91">
            <v>-278436.08000000007</v>
          </cell>
        </row>
        <row r="93">
          <cell r="A93" t="str">
            <v>עתודה נטו 30.09.00</v>
          </cell>
          <cell r="D93">
            <v>-1188082</v>
          </cell>
          <cell r="G93">
            <v>949663</v>
          </cell>
          <cell r="I93">
            <v>-238419</v>
          </cell>
        </row>
        <row r="95">
          <cell r="A95" t="str">
            <v>הוצ הכנסות לרבעון</v>
          </cell>
          <cell r="D95">
            <v>-5740.5</v>
          </cell>
          <cell r="G95">
            <v>-34276.579999999958</v>
          </cell>
          <cell r="I95">
            <v>-40017.080000000075</v>
          </cell>
        </row>
        <row r="97">
          <cell r="A97" t="str">
            <v>עת 09.00 שקלי 12.00</v>
          </cell>
          <cell r="D97">
            <v>-1193680.8784165881</v>
          </cell>
          <cell r="G97">
            <v>954138.32045240339</v>
          </cell>
          <cell r="I97">
            <v>-239542.55796418467</v>
          </cell>
        </row>
        <row r="99">
          <cell r="A99" t="str">
            <v>הוצ הכנסות מתואמות  לרבעון</v>
          </cell>
          <cell r="D99">
            <v>-141.62158341193572</v>
          </cell>
          <cell r="G99">
            <v>-38751.900452403352</v>
          </cell>
          <cell r="I99">
            <v>-38893.522035815287</v>
          </cell>
        </row>
        <row r="100">
          <cell r="D100" t="str">
            <v xml:space="preserve">----------  </v>
          </cell>
          <cell r="G100" t="str">
            <v xml:space="preserve">----------  </v>
          </cell>
          <cell r="I100" t="str">
            <v xml:space="preserve">----------  </v>
          </cell>
        </row>
        <row r="101">
          <cell r="A101" t="str">
            <v>עתודה נטו נומ' 31.12.99</v>
          </cell>
          <cell r="D101">
            <v>-1116000</v>
          </cell>
          <cell r="G101">
            <v>837452</v>
          </cell>
          <cell r="I101">
            <v>-278548</v>
          </cell>
        </row>
        <row r="103">
          <cell r="A103" t="str">
            <v xml:space="preserve"> הוצ הכנסה נומ' שנתית</v>
          </cell>
          <cell r="D103">
            <v>-77822.5</v>
          </cell>
          <cell r="G103">
            <v>77934.420000000042</v>
          </cell>
          <cell r="I103">
            <v>111.92000000004191</v>
          </cell>
        </row>
        <row r="105">
          <cell r="A105" t="str">
            <v>עתודה 12/99 בשקלי 12.00</v>
          </cell>
          <cell r="D105">
            <v>-1116000</v>
          </cell>
          <cell r="G105">
            <v>837451.99999999988</v>
          </cell>
          <cell r="I105">
            <v>-278548.00000000012</v>
          </cell>
        </row>
        <row r="107">
          <cell r="A107" t="str">
            <v>הוצ. הכנסות מתואמות</v>
          </cell>
          <cell r="D107">
            <v>-77822.5</v>
          </cell>
          <cell r="G107">
            <v>77934.420000000158</v>
          </cell>
          <cell r="I107">
            <v>111.92000000015832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VVVVa"/>
      <sheetName val="נסיעות לחו&quot;ל"/>
      <sheetName val="TRAVEL96"/>
      <sheetName val="תאום לצורך מס"/>
      <sheetName val="גיליון 3"/>
      <sheetName val="Revenue calc."/>
      <sheetName val="US 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רכבה ש&quot;ח"/>
      <sheetName val="פקודות נוספות"/>
      <sheetName val="דוחות ש&quot;ח"/>
      <sheetName val="הון עצמי"/>
      <sheetName val="תאומי הון"/>
      <sheetName val="דוח התאמה למס"/>
      <sheetName val="השלמ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  <sheetName val="הזנה"/>
      <sheetName val="קישור"/>
      <sheetName val="פריסה"/>
      <sheetName val="מזומנים"/>
      <sheetName val="Lמזומנים"/>
      <sheetName val="לקוחות"/>
      <sheetName val="Lלקוחות"/>
      <sheetName val="חייבים"/>
      <sheetName val="Lחייבים"/>
      <sheetName val="ענין-ח"/>
      <sheetName val="Lענין-ח"/>
      <sheetName val="מלאי"/>
      <sheetName val="השקעה"/>
      <sheetName val="השקעה L"/>
      <sheetName val="ר.ק."/>
      <sheetName val="Lר.ק."/>
      <sheetName val="רכוש אחרL"/>
      <sheetName val="רכוש אחר"/>
      <sheetName val="אשראי ז&quot;ק וחלויות"/>
      <sheetName val="Lאשראי ז&quot;ק"/>
      <sheetName val="זכאים"/>
      <sheetName val="יתרות-זכותL"/>
      <sheetName val="ספקים"/>
      <sheetName val="ענין-ז"/>
      <sheetName val="ענין-זL"/>
      <sheetName val="פיצויים"/>
      <sheetName val="מיסים נדחים"/>
      <sheetName val="התח' לבנקים"/>
      <sheetName val="Lהתח' לבנקים"/>
      <sheetName val="הון"/>
      <sheetName val="ניתוח הכנסות - הוצאות"/>
      <sheetName val="הכנסות"/>
      <sheetName val="Lהכנסות"/>
      <sheetName val="עלות המכר"/>
      <sheetName val="Lעלות המכר"/>
      <sheetName val="הוצ' מכירה והנה&quot;כ"/>
      <sheetName val="Lהוצ' מכירה"/>
      <sheetName val="Lהנה&quot;כ"/>
      <sheetName val="הוצ' מס"/>
      <sheetName val="מס תאורטי"/>
      <sheetName val="הכנ-הוצ בעלי"/>
      <sheetName val="תנועות צדדיםL"/>
      <sheetName val="מימון"/>
      <sheetName val="סבירות מימון"/>
      <sheetName val="שחיקת מימון"/>
      <sheetName val="רוו&quot;ה"/>
      <sheetName val="תזרים"/>
      <sheetName val="מאזן"/>
      <sheetName val="בסיסי הצמדה"/>
      <sheetName val="שינויים בהון ברבעון"/>
      <sheetName val="שינויים בהון בשנתי"/>
      <sheetName val="מאזן מאוחד"/>
      <sheetName val="רוו&quot;ה מאוחד"/>
      <sheetName val="תזרים מאוחד"/>
      <sheetName val="בסיסי הצמדה מאוחד"/>
      <sheetName val="בסיסי הצמדה נוחות"/>
      <sheetName val="בדיקת קניות מתואם"/>
      <sheetName val="פירוטים לבזק"/>
    </sheetNames>
    <sheetDataSet>
      <sheetData sheetId="0" refreshError="1">
        <row r="5">
          <cell r="E5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phael Haim" id="{82349886-FDA8-4000-A48D-DF27D5C17ECF}" userId="S::Raphael.h@nanox.vision::629a5a88-b60b-4dec-bbfc-d25835277a63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3</v>
    <v>8</v>
    <v>0</v>
    <v>1</v>
  </rv>
  <rv s="0">
    <v>3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9" dT="2026-04-07T06:04:45.73" personId="{82349886-FDA8-4000-A48D-DF27D5C17ECF}" id="{C882ADBF-D0FE-49F5-B9F6-7A58456971C7}">
    <text>Wo. capital raises</text>
  </threadedComment>
  <threadedComment ref="E29" dT="2026-04-07T06:01:19.12" personId="{82349886-FDA8-4000-A48D-DF27D5C17ECF}" id="{1878B45B-1D74-46BD-931C-E8D3B62DEA5F}">
    <text>Korea loan repayment</text>
  </threadedComment>
  <threadedComment ref="B30" dT="2026-04-07T06:04:26.05" personId="{82349886-FDA8-4000-A48D-DF27D5C17ECF}" id="{A401416E-EF2B-4F66-992F-BB12D5C27456}">
    <text>Due to large carryforward losses, no tax expense in those years forecast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C083EC-613F-4DA4-A2F2-B9783B9B4288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ee44006-8e3b-48fb-aa37-7445f439de9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opLeftCell="A67" zoomScale="50" zoomScaleNormal="50" workbookViewId="0">
      <selection activeCell="U11" sqref="U11"/>
    </sheetView>
  </sheetViews>
  <sheetFormatPr defaultRowHeight="14.5"/>
  <sheetData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54D9-7AD7-40C0-BD8D-E25528D49059}">
  <dimension ref="A1:U105"/>
  <sheetViews>
    <sheetView tabSelected="1" topLeftCell="F60" zoomScale="70" zoomScaleNormal="70" workbookViewId="0">
      <selection activeCell="M78" sqref="M78"/>
    </sheetView>
  </sheetViews>
  <sheetFormatPr defaultColWidth="8.7265625" defaultRowHeight="14.5"/>
  <cols>
    <col min="1" max="5" width="8.7265625" style="1"/>
    <col min="6" max="6" width="14.7265625" style="1" customWidth="1"/>
    <col min="7" max="7" width="12.6328125" style="2" customWidth="1"/>
    <col min="8" max="8" width="23.54296875" style="1" bestFit="1" customWidth="1"/>
    <col min="9" max="9" width="19.1796875" style="1" customWidth="1"/>
    <col min="10" max="10" width="17.54296875" style="1" customWidth="1"/>
    <col min="11" max="11" width="17.81640625" style="1" customWidth="1"/>
    <col min="12" max="12" width="12.81640625" style="1" bestFit="1" customWidth="1"/>
    <col min="13" max="13" width="13.7265625" style="1" customWidth="1"/>
    <col min="14" max="14" width="16.453125" style="1" customWidth="1"/>
    <col min="15" max="15" width="11.7265625" style="1" customWidth="1"/>
    <col min="16" max="16" width="13.81640625" style="1" customWidth="1"/>
    <col min="17" max="17" width="12.453125" style="1" bestFit="1" customWidth="1"/>
    <col min="18" max="18" width="12.90625" style="1" customWidth="1"/>
    <col min="19" max="16384" width="8.7265625" style="1"/>
  </cols>
  <sheetData>
    <row r="1" spans="1:16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6">
      <c r="A2" s="43"/>
      <c r="B2" s="43"/>
      <c r="C2" s="43"/>
      <c r="D2" s="43"/>
      <c r="E2" s="44"/>
      <c r="F2" s="43"/>
      <c r="G2" s="43"/>
      <c r="H2" s="43"/>
      <c r="I2" s="43"/>
      <c r="J2" s="43"/>
      <c r="K2" s="43"/>
      <c r="L2" s="43"/>
      <c r="M2" s="43"/>
      <c r="N2" s="44"/>
      <c r="O2" s="43"/>
      <c r="P2" s="43"/>
    </row>
    <row r="3" spans="1:16">
      <c r="A3" s="43"/>
      <c r="B3" s="43"/>
      <c r="C3" s="43"/>
      <c r="D3" s="43"/>
      <c r="E3" s="44"/>
      <c r="F3" s="43"/>
      <c r="G3" s="43"/>
      <c r="H3" s="43"/>
      <c r="I3" s="43"/>
      <c r="J3" s="43"/>
      <c r="K3" s="43"/>
      <c r="L3" s="43"/>
      <c r="M3" s="43"/>
      <c r="N3" s="44"/>
      <c r="O3" s="43"/>
      <c r="P3" s="43"/>
    </row>
    <row r="5" spans="1:16" ht="20" customHeight="1">
      <c r="G5" s="113" t="s">
        <v>42</v>
      </c>
    </row>
    <row r="6" spans="1:16" ht="20" customHeight="1">
      <c r="H6" s="4" t="s">
        <v>343</v>
      </c>
      <c r="I6" s="111" t="s">
        <v>355</v>
      </c>
    </row>
    <row r="7" spans="1:16">
      <c r="G7" s="114" t="s">
        <v>266</v>
      </c>
    </row>
    <row r="8" spans="1:16">
      <c r="F8" s="97"/>
      <c r="G8" s="112">
        <v>1</v>
      </c>
      <c r="H8" s="1" t="s">
        <v>43</v>
      </c>
      <c r="I8" s="108" t="s">
        <v>192</v>
      </c>
    </row>
    <row r="9" spans="1:16">
      <c r="F9" s="97"/>
      <c r="G9" s="112">
        <v>2</v>
      </c>
      <c r="H9" s="1" t="s">
        <v>251</v>
      </c>
      <c r="I9" s="108" t="s">
        <v>356</v>
      </c>
    </row>
    <row r="10" spans="1:16">
      <c r="F10" s="97"/>
      <c r="G10" s="112">
        <v>3</v>
      </c>
      <c r="H10" s="1" t="s">
        <v>252</v>
      </c>
      <c r="I10" s="109">
        <v>30000000</v>
      </c>
      <c r="J10" s="88" t="str">
        <f>IF(I10-_xlfn.XLOOKUP(I8&amp;I9,Benchmark_Table!C:C,Benchmark_Table!K:K,0)&lt;0,"Too Low",IF(I10-_xlfn.XLOOKUP(I8&amp;I9,Benchmark_Table!C:C,Benchmark_Table!M:M,0)&gt;0,"Too High",IF(AND(AVERAGE(_xlfn.XLOOKUP(I8&amp;I9,Benchmark_Table!C:C,Benchmark_Table!K:K,0),_xlfn.XLOOKUP(I8&amp;I9,Benchmark_Table!C:C,Benchmark_Table!L:L,0))&lt;I10,AVERAGE(_xlfn.XLOOKUP(I8&amp;I9,Benchmark_Table!C:C,Benchmark_Table!M:M,0),_xlfn.XLOOKUP(I8&amp;I9,Benchmark_Table!C:C,Benchmark_Table!L:L,0))&gt;I10),"Base",IF(AND(_xlfn.XLOOKUP(I8&amp;I9,Benchmark_Table!C:C,Benchmark_Table!L:L,0)&gt;I10,_xlfn.XLOOKUP(I8&amp;I9,Benchmark_Table!C:C,Benchmark_Table!K:K,0)&lt;I10),"Low",IF(_xlfn.XLOOKUP(I8&amp;I9,Benchmark_Table!C:C,Benchmark_Table!K:K,0)-I10=0,"Low",IF(_xlfn.XLOOKUP(I8&amp;I9,Benchmark_Table!C:C,Benchmark_Table!M:M,0)-I10=0,"High","High"))))))</f>
        <v>Too High</v>
      </c>
    </row>
    <row r="11" spans="1:16">
      <c r="F11" s="97"/>
      <c r="G11" s="112">
        <v>4</v>
      </c>
      <c r="H11" s="1" t="s">
        <v>67</v>
      </c>
      <c r="I11" s="108">
        <v>7</v>
      </c>
      <c r="J11" s="97" t="str">
        <f>IF(_xlfn.XLOOKUP(I8&amp;I9,Benchmark_Table!C:C,Benchmark_Table!E:E,0)=I11,"In Benchmark","Not In Benchmark")</f>
        <v>Not In Benchmark</v>
      </c>
    </row>
    <row r="12" spans="1:16">
      <c r="F12" s="97"/>
      <c r="G12" s="112">
        <v>5</v>
      </c>
      <c r="H12" s="1" t="s">
        <v>254</v>
      </c>
      <c r="I12" s="108">
        <v>2026</v>
      </c>
    </row>
    <row r="13" spans="1:16">
      <c r="F13" s="97"/>
      <c r="G13" s="1"/>
    </row>
    <row r="14" spans="1:16">
      <c r="F14" s="97"/>
      <c r="G14" s="112">
        <v>6</v>
      </c>
      <c r="H14" s="169" t="s">
        <v>344</v>
      </c>
    </row>
    <row r="15" spans="1:16">
      <c r="F15" s="97"/>
      <c r="H15" s="1" t="s">
        <v>345</v>
      </c>
    </row>
    <row r="16" spans="1:16">
      <c r="F16" s="97"/>
      <c r="G16" s="112" t="s">
        <v>351</v>
      </c>
      <c r="H16" s="170" t="s">
        <v>346</v>
      </c>
      <c r="I16" s="170" t="s">
        <v>349</v>
      </c>
      <c r="J16" s="110" t="s">
        <v>262</v>
      </c>
    </row>
    <row r="17" spans="6:11">
      <c r="F17" s="97"/>
      <c r="H17" s="108" t="s">
        <v>357</v>
      </c>
      <c r="I17" s="108" t="s">
        <v>270</v>
      </c>
      <c r="J17" s="108" t="s">
        <v>263</v>
      </c>
    </row>
    <row r="18" spans="6:11">
      <c r="F18" s="97"/>
      <c r="H18" s="108" t="s">
        <v>358</v>
      </c>
      <c r="I18" s="108" t="s">
        <v>258</v>
      </c>
      <c r="J18" s="108" t="s">
        <v>264</v>
      </c>
    </row>
    <row r="19" spans="6:11">
      <c r="F19" s="97"/>
      <c r="H19" s="108"/>
      <c r="I19" s="108"/>
      <c r="J19" s="108"/>
    </row>
    <row r="20" spans="6:11">
      <c r="F20" s="97"/>
      <c r="H20" s="108"/>
      <c r="I20" s="108"/>
      <c r="J20" s="108"/>
    </row>
    <row r="21" spans="6:11">
      <c r="F21" s="97"/>
      <c r="H21" s="108"/>
      <c r="I21" s="108"/>
      <c r="J21" s="108"/>
    </row>
    <row r="22" spans="6:11">
      <c r="F22" s="97"/>
      <c r="H22" s="108"/>
      <c r="I22" s="108"/>
      <c r="J22" s="108"/>
    </row>
    <row r="23" spans="6:11">
      <c r="F23" s="97"/>
      <c r="H23" s="108"/>
      <c r="I23" s="108"/>
      <c r="J23" s="108"/>
    </row>
    <row r="24" spans="6:11">
      <c r="F24" s="97"/>
      <c r="H24" s="108"/>
      <c r="I24" s="108"/>
      <c r="J24" s="108"/>
    </row>
    <row r="25" spans="6:11">
      <c r="F25" s="97"/>
      <c r="H25" s="108"/>
      <c r="I25" s="108"/>
      <c r="J25" s="108"/>
    </row>
    <row r="26" spans="6:11">
      <c r="F26" s="97"/>
      <c r="H26" s="108"/>
      <c r="I26" s="108"/>
      <c r="J26" s="108"/>
    </row>
    <row r="27" spans="6:11">
      <c r="F27" s="97"/>
    </row>
    <row r="28" spans="6:11">
      <c r="F28" s="97"/>
    </row>
    <row r="29" spans="6:11">
      <c r="F29" s="97"/>
      <c r="G29" s="112" t="s">
        <v>352</v>
      </c>
      <c r="H29" s="170" t="s">
        <v>347</v>
      </c>
      <c r="I29" s="170" t="s">
        <v>350</v>
      </c>
      <c r="J29" s="170" t="s">
        <v>348</v>
      </c>
      <c r="K29" s="170" t="s">
        <v>935</v>
      </c>
    </row>
    <row r="30" spans="6:11">
      <c r="F30" s="97"/>
      <c r="H30" s="108" t="s">
        <v>359</v>
      </c>
      <c r="I30" s="108" t="s">
        <v>275</v>
      </c>
      <c r="J30" s="109">
        <v>1000</v>
      </c>
      <c r="K30" s="109">
        <v>500</v>
      </c>
    </row>
    <row r="31" spans="6:11">
      <c r="F31" s="97"/>
      <c r="H31" s="108" t="s">
        <v>360</v>
      </c>
      <c r="I31" s="108" t="s">
        <v>936</v>
      </c>
      <c r="J31" s="109">
        <v>10</v>
      </c>
      <c r="K31" s="109">
        <v>5</v>
      </c>
    </row>
    <row r="32" spans="6:11">
      <c r="F32" s="97"/>
      <c r="H32" s="108"/>
      <c r="I32" s="108"/>
      <c r="J32" s="109"/>
      <c r="K32" s="109"/>
    </row>
    <row r="33" spans="6:19">
      <c r="F33" s="97"/>
      <c r="H33" s="108"/>
      <c r="I33" s="108"/>
      <c r="J33" s="109"/>
      <c r="K33" s="109"/>
    </row>
    <row r="34" spans="6:19">
      <c r="F34" s="97"/>
      <c r="H34" s="108"/>
      <c r="I34" s="108"/>
      <c r="J34" s="109"/>
      <c r="K34" s="109"/>
    </row>
    <row r="35" spans="6:19">
      <c r="F35" s="97"/>
      <c r="H35" s="108"/>
      <c r="I35" s="108"/>
      <c r="J35" s="109"/>
      <c r="K35" s="109"/>
    </row>
    <row r="36" spans="6:19">
      <c r="F36" s="97"/>
      <c r="H36" s="108"/>
      <c r="I36" s="108"/>
      <c r="J36" s="109"/>
      <c r="K36" s="109"/>
    </row>
    <row r="37" spans="6:19">
      <c r="F37" s="97"/>
      <c r="H37" s="108"/>
      <c r="I37" s="108"/>
      <c r="J37" s="109"/>
      <c r="K37" s="109"/>
    </row>
    <row r="38" spans="6:19">
      <c r="F38" s="97"/>
      <c r="H38" s="108"/>
      <c r="I38" s="108"/>
      <c r="J38" s="109"/>
      <c r="K38" s="109"/>
    </row>
    <row r="39" spans="6:19">
      <c r="F39" s="97"/>
      <c r="H39" s="108"/>
      <c r="I39" s="108"/>
      <c r="J39" s="109"/>
      <c r="K39" s="109"/>
    </row>
    <row r="40" spans="6:19">
      <c r="F40" s="97"/>
    </row>
    <row r="41" spans="6:19">
      <c r="F41" s="97"/>
      <c r="G41" s="112">
        <v>7</v>
      </c>
      <c r="H41" s="169" t="s">
        <v>353</v>
      </c>
    </row>
    <row r="42" spans="6:19">
      <c r="F42" s="97"/>
      <c r="G42" s="1"/>
      <c r="H42" s="1" t="s">
        <v>354</v>
      </c>
    </row>
    <row r="43" spans="6:19">
      <c r="F43" s="97"/>
      <c r="G43" s="112"/>
      <c r="H43" s="110" t="s">
        <v>24</v>
      </c>
      <c r="I43" s="110" t="s">
        <v>259</v>
      </c>
      <c r="J43" s="110" t="s">
        <v>260</v>
      </c>
      <c r="K43" s="110" t="s">
        <v>262</v>
      </c>
      <c r="L43" s="110" t="s">
        <v>265</v>
      </c>
      <c r="M43" s="110" t="s">
        <v>40</v>
      </c>
      <c r="N43" s="170" t="s">
        <v>935</v>
      </c>
      <c r="O43" s="110" t="str">
        <f>"Q1-"&amp;'Customer''s Questionnaire'!$I$12</f>
        <v>Q1-2026</v>
      </c>
      <c r="P43" s="110" t="str">
        <f>"Q2-"&amp;'Customer''s Questionnaire'!$I$12</f>
        <v>Q2-2026</v>
      </c>
      <c r="Q43" s="110" t="str">
        <f>"Q3-"&amp;'Customer''s Questionnaire'!$I$12</f>
        <v>Q3-2026</v>
      </c>
      <c r="R43" s="110" t="str">
        <f>"Q4-"&amp;'Customer''s Questionnaire'!$I$12</f>
        <v>Q4-2026</v>
      </c>
      <c r="S43" s="110">
        <f>I12+1</f>
        <v>2027</v>
      </c>
    </row>
    <row r="44" spans="6:19">
      <c r="F44" s="97"/>
      <c r="G44" s="112"/>
      <c r="H44" s="171" t="str">
        <f>_xlfn.XLOOKUP(L44,$H$30:$H$39,$I$30:$I$39,0)</f>
        <v>Hardware</v>
      </c>
      <c r="I44" s="108" t="s">
        <v>357</v>
      </c>
      <c r="J44" s="108" t="str">
        <f>_xlfn.XLOOKUP(I44,$H$17:$H$26,$I$17:$I$26,0)</f>
        <v>B2C</v>
      </c>
      <c r="K44" s="108" t="str">
        <f>_xlfn.XLOOKUP(I44,$H$17:$H$26,$J$17:$J$26,0)</f>
        <v>US</v>
      </c>
      <c r="L44" s="108" t="s">
        <v>359</v>
      </c>
      <c r="M44" s="212">
        <f>_xlfn.XLOOKUP(L44,$H$30:$H$39,$J$30:$J$39,0)</f>
        <v>1000</v>
      </c>
      <c r="N44" s="212">
        <f>_xlfn.XLOOKUP(L44,$H$30:$H$39,$K$30:$K$39,0)</f>
        <v>500</v>
      </c>
      <c r="O44" s="119">
        <v>10</v>
      </c>
      <c r="P44" s="119">
        <v>10</v>
      </c>
      <c r="Q44" s="119">
        <v>10</v>
      </c>
      <c r="R44" s="119">
        <v>10</v>
      </c>
      <c r="S44" s="120">
        <v>50</v>
      </c>
    </row>
    <row r="45" spans="6:19">
      <c r="F45" s="97"/>
      <c r="G45" s="112"/>
      <c r="H45" s="171" t="str">
        <f t="shared" ref="H45:H49" si="0">_xlfn.XLOOKUP(L45,$H$30:$H$39,$I$30:$I$39,0)</f>
        <v>Software / SaaS</v>
      </c>
      <c r="I45" s="108" t="s">
        <v>358</v>
      </c>
      <c r="J45" s="108" t="str">
        <f t="shared" ref="J45:J49" si="1">_xlfn.XLOOKUP(I45,$H$17:$H$26,$I$17:$I$26,0)</f>
        <v>Direct</v>
      </c>
      <c r="K45" s="108" t="str">
        <f t="shared" ref="K45:K49" si="2">_xlfn.XLOOKUP(I45,$H$17:$H$26,$J$17:$J$26,0)</f>
        <v>EU</v>
      </c>
      <c r="L45" s="108" t="s">
        <v>360</v>
      </c>
      <c r="M45" s="212">
        <f t="shared" ref="M45:M63" si="3">_xlfn.XLOOKUP(L45,$H$30:$H$39,$J$30:$J$39,0)</f>
        <v>10</v>
      </c>
      <c r="N45" s="212">
        <f t="shared" ref="N45:N63" si="4">_xlfn.XLOOKUP(L45,$H$30:$H$39,$K$30:$K$39,0)</f>
        <v>5</v>
      </c>
      <c r="O45" s="118">
        <v>1000</v>
      </c>
      <c r="P45" s="118">
        <v>1000</v>
      </c>
      <c r="Q45" s="118">
        <v>1000</v>
      </c>
      <c r="R45" s="118">
        <v>1000</v>
      </c>
      <c r="S45" s="118">
        <v>5000</v>
      </c>
    </row>
    <row r="46" spans="6:19">
      <c r="F46" s="97"/>
      <c r="G46" s="112"/>
      <c r="H46" s="171">
        <f t="shared" si="0"/>
        <v>0</v>
      </c>
      <c r="I46" s="108"/>
      <c r="J46" s="108">
        <f t="shared" si="1"/>
        <v>0</v>
      </c>
      <c r="K46" s="108">
        <f t="shared" si="2"/>
        <v>0</v>
      </c>
      <c r="L46" s="108"/>
      <c r="M46" s="212">
        <f t="shared" si="3"/>
        <v>0</v>
      </c>
      <c r="N46" s="212">
        <f t="shared" si="4"/>
        <v>0</v>
      </c>
      <c r="O46" s="119"/>
      <c r="P46" s="119"/>
      <c r="Q46" s="119"/>
      <c r="R46" s="119"/>
      <c r="S46" s="119"/>
    </row>
    <row r="47" spans="6:19">
      <c r="F47" s="97"/>
      <c r="G47" s="112"/>
      <c r="H47" s="171">
        <f t="shared" si="0"/>
        <v>0</v>
      </c>
      <c r="I47" s="108"/>
      <c r="J47" s="108">
        <f t="shared" si="1"/>
        <v>0</v>
      </c>
      <c r="K47" s="108">
        <f t="shared" si="2"/>
        <v>0</v>
      </c>
      <c r="L47" s="108"/>
      <c r="M47" s="212">
        <f t="shared" si="3"/>
        <v>0</v>
      </c>
      <c r="N47" s="212">
        <f t="shared" si="4"/>
        <v>0</v>
      </c>
      <c r="O47" s="108"/>
      <c r="P47" s="108"/>
      <c r="Q47" s="108"/>
      <c r="R47" s="108"/>
      <c r="S47" s="108"/>
    </row>
    <row r="48" spans="6:19">
      <c r="F48" s="97"/>
      <c r="G48" s="112"/>
      <c r="H48" s="171">
        <f t="shared" si="0"/>
        <v>0</v>
      </c>
      <c r="I48" s="108"/>
      <c r="J48" s="108">
        <f t="shared" si="1"/>
        <v>0</v>
      </c>
      <c r="K48" s="108">
        <f t="shared" si="2"/>
        <v>0</v>
      </c>
      <c r="L48" s="108"/>
      <c r="M48" s="212">
        <f t="shared" si="3"/>
        <v>0</v>
      </c>
      <c r="N48" s="212">
        <f t="shared" si="4"/>
        <v>0</v>
      </c>
      <c r="O48" s="108"/>
      <c r="P48" s="108"/>
      <c r="Q48" s="108"/>
      <c r="R48" s="108"/>
      <c r="S48" s="108"/>
    </row>
    <row r="49" spans="6:19">
      <c r="F49" s="97"/>
      <c r="G49" s="112"/>
      <c r="H49" s="209">
        <f t="shared" si="0"/>
        <v>0</v>
      </c>
      <c r="I49" s="108"/>
      <c r="J49" s="108">
        <f t="shared" si="1"/>
        <v>0</v>
      </c>
      <c r="K49" s="108">
        <f t="shared" si="2"/>
        <v>0</v>
      </c>
      <c r="L49" s="108"/>
      <c r="M49" s="212">
        <f t="shared" si="3"/>
        <v>0</v>
      </c>
      <c r="N49" s="212">
        <f t="shared" si="4"/>
        <v>0</v>
      </c>
      <c r="O49" s="108"/>
      <c r="P49" s="108"/>
      <c r="Q49" s="108"/>
      <c r="R49" s="108"/>
      <c r="S49" s="108"/>
    </row>
    <row r="50" spans="6:19">
      <c r="F50" s="97"/>
      <c r="G50" s="112"/>
      <c r="H50" s="209">
        <f t="shared" ref="H50:H63" si="5">_xlfn.XLOOKUP(L50,$H$30:$H$39,$I$30:$I$39,0)</f>
        <v>0</v>
      </c>
      <c r="I50" s="108"/>
      <c r="J50" s="108">
        <f t="shared" ref="J50:J63" si="6">_xlfn.XLOOKUP(I50,$H$17:$H$26,$I$17:$I$26,0)</f>
        <v>0</v>
      </c>
      <c r="K50" s="108">
        <f t="shared" ref="K50:K63" si="7">_xlfn.XLOOKUP(I50,$H$17:$H$26,$J$17:$J$26,0)</f>
        <v>0</v>
      </c>
      <c r="L50" s="108"/>
      <c r="M50" s="212">
        <f t="shared" si="3"/>
        <v>0</v>
      </c>
      <c r="N50" s="212">
        <f t="shared" si="4"/>
        <v>0</v>
      </c>
      <c r="O50" s="108"/>
      <c r="P50" s="108"/>
      <c r="Q50" s="108"/>
      <c r="R50" s="108"/>
      <c r="S50" s="108"/>
    </row>
    <row r="51" spans="6:19">
      <c r="F51" s="97"/>
      <c r="G51" s="112"/>
      <c r="H51" s="209">
        <f t="shared" si="5"/>
        <v>0</v>
      </c>
      <c r="I51" s="108"/>
      <c r="J51" s="108">
        <f t="shared" si="6"/>
        <v>0</v>
      </c>
      <c r="K51" s="108">
        <f t="shared" si="7"/>
        <v>0</v>
      </c>
      <c r="L51" s="108"/>
      <c r="M51" s="212">
        <f t="shared" si="3"/>
        <v>0</v>
      </c>
      <c r="N51" s="212">
        <f t="shared" si="4"/>
        <v>0</v>
      </c>
      <c r="O51" s="108"/>
      <c r="P51" s="108"/>
      <c r="Q51" s="108"/>
      <c r="R51" s="108"/>
      <c r="S51" s="108"/>
    </row>
    <row r="52" spans="6:19">
      <c r="F52" s="97"/>
      <c r="G52" s="112"/>
      <c r="H52" s="209">
        <f t="shared" si="5"/>
        <v>0</v>
      </c>
      <c r="I52" s="108"/>
      <c r="J52" s="108">
        <f t="shared" si="6"/>
        <v>0</v>
      </c>
      <c r="K52" s="108">
        <f t="shared" si="7"/>
        <v>0</v>
      </c>
      <c r="L52" s="108"/>
      <c r="M52" s="212">
        <f t="shared" si="3"/>
        <v>0</v>
      </c>
      <c r="N52" s="212">
        <f t="shared" si="4"/>
        <v>0</v>
      </c>
      <c r="O52" s="108"/>
      <c r="P52" s="108"/>
      <c r="Q52" s="108"/>
      <c r="R52" s="108"/>
      <c r="S52" s="108"/>
    </row>
    <row r="53" spans="6:19">
      <c r="F53" s="97"/>
      <c r="G53" s="112"/>
      <c r="H53" s="209">
        <f t="shared" si="5"/>
        <v>0</v>
      </c>
      <c r="I53" s="108"/>
      <c r="J53" s="108">
        <f t="shared" si="6"/>
        <v>0</v>
      </c>
      <c r="K53" s="108">
        <f t="shared" si="7"/>
        <v>0</v>
      </c>
      <c r="L53" s="108"/>
      <c r="M53" s="212">
        <f t="shared" si="3"/>
        <v>0</v>
      </c>
      <c r="N53" s="212">
        <f t="shared" si="4"/>
        <v>0</v>
      </c>
      <c r="O53" s="108"/>
      <c r="P53" s="108"/>
      <c r="Q53" s="108"/>
      <c r="R53" s="108"/>
      <c r="S53" s="108"/>
    </row>
    <row r="54" spans="6:19">
      <c r="F54" s="97"/>
      <c r="G54" s="112"/>
      <c r="H54" s="209">
        <f t="shared" si="5"/>
        <v>0</v>
      </c>
      <c r="I54" s="108"/>
      <c r="J54" s="108">
        <f t="shared" si="6"/>
        <v>0</v>
      </c>
      <c r="K54" s="108">
        <f t="shared" si="7"/>
        <v>0</v>
      </c>
      <c r="L54" s="108"/>
      <c r="M54" s="212">
        <f t="shared" si="3"/>
        <v>0</v>
      </c>
      <c r="N54" s="212">
        <f t="shared" si="4"/>
        <v>0</v>
      </c>
      <c r="O54" s="108"/>
      <c r="P54" s="108"/>
      <c r="Q54" s="108"/>
      <c r="R54" s="108"/>
      <c r="S54" s="108"/>
    </row>
    <row r="55" spans="6:19">
      <c r="F55" s="97"/>
      <c r="G55" s="112"/>
      <c r="H55" s="209">
        <f t="shared" si="5"/>
        <v>0</v>
      </c>
      <c r="I55" s="108"/>
      <c r="J55" s="108">
        <f t="shared" si="6"/>
        <v>0</v>
      </c>
      <c r="K55" s="108">
        <f t="shared" si="7"/>
        <v>0</v>
      </c>
      <c r="L55" s="108"/>
      <c r="M55" s="212">
        <f t="shared" si="3"/>
        <v>0</v>
      </c>
      <c r="N55" s="212">
        <f t="shared" si="4"/>
        <v>0</v>
      </c>
      <c r="O55" s="108"/>
      <c r="P55" s="108"/>
      <c r="Q55" s="108"/>
      <c r="R55" s="108"/>
      <c r="S55" s="108"/>
    </row>
    <row r="56" spans="6:19">
      <c r="F56" s="97"/>
      <c r="G56" s="112"/>
      <c r="H56" s="209">
        <f t="shared" si="5"/>
        <v>0</v>
      </c>
      <c r="I56" s="108"/>
      <c r="J56" s="108">
        <f t="shared" si="6"/>
        <v>0</v>
      </c>
      <c r="K56" s="108">
        <f t="shared" si="7"/>
        <v>0</v>
      </c>
      <c r="L56" s="108"/>
      <c r="M56" s="212">
        <f t="shared" si="3"/>
        <v>0</v>
      </c>
      <c r="N56" s="212">
        <f t="shared" si="4"/>
        <v>0</v>
      </c>
      <c r="O56" s="108"/>
      <c r="P56" s="108"/>
      <c r="Q56" s="108"/>
      <c r="R56" s="108"/>
      <c r="S56" s="108"/>
    </row>
    <row r="57" spans="6:19">
      <c r="F57" s="97"/>
      <c r="G57" s="112"/>
      <c r="H57" s="209">
        <f t="shared" si="5"/>
        <v>0</v>
      </c>
      <c r="I57" s="108"/>
      <c r="J57" s="108">
        <f t="shared" si="6"/>
        <v>0</v>
      </c>
      <c r="K57" s="108">
        <f t="shared" si="7"/>
        <v>0</v>
      </c>
      <c r="L57" s="108"/>
      <c r="M57" s="212">
        <f t="shared" si="3"/>
        <v>0</v>
      </c>
      <c r="N57" s="212">
        <f t="shared" si="4"/>
        <v>0</v>
      </c>
      <c r="O57" s="108"/>
      <c r="P57" s="108"/>
      <c r="Q57" s="108"/>
      <c r="R57" s="108"/>
      <c r="S57" s="108"/>
    </row>
    <row r="58" spans="6:19">
      <c r="F58" s="97"/>
      <c r="G58" s="112"/>
      <c r="H58" s="209">
        <f t="shared" si="5"/>
        <v>0</v>
      </c>
      <c r="I58" s="108"/>
      <c r="J58" s="108">
        <f t="shared" si="6"/>
        <v>0</v>
      </c>
      <c r="K58" s="108">
        <f t="shared" si="7"/>
        <v>0</v>
      </c>
      <c r="L58" s="108"/>
      <c r="M58" s="212">
        <f t="shared" si="3"/>
        <v>0</v>
      </c>
      <c r="N58" s="212">
        <f t="shared" si="4"/>
        <v>0</v>
      </c>
      <c r="O58" s="108"/>
      <c r="P58" s="108"/>
      <c r="Q58" s="108"/>
      <c r="R58" s="108"/>
      <c r="S58" s="108"/>
    </row>
    <row r="59" spans="6:19">
      <c r="F59" s="97"/>
      <c r="G59" s="112"/>
      <c r="H59" s="209">
        <f t="shared" si="5"/>
        <v>0</v>
      </c>
      <c r="I59" s="108"/>
      <c r="J59" s="108">
        <f t="shared" si="6"/>
        <v>0</v>
      </c>
      <c r="K59" s="108">
        <f t="shared" si="7"/>
        <v>0</v>
      </c>
      <c r="L59" s="108"/>
      <c r="M59" s="212">
        <f t="shared" si="3"/>
        <v>0</v>
      </c>
      <c r="N59" s="212">
        <f t="shared" si="4"/>
        <v>0</v>
      </c>
      <c r="O59" s="108"/>
      <c r="P59" s="108"/>
      <c r="Q59" s="108"/>
      <c r="R59" s="108"/>
      <c r="S59" s="108"/>
    </row>
    <row r="60" spans="6:19">
      <c r="F60" s="97"/>
      <c r="G60" s="112"/>
      <c r="H60" s="209">
        <f t="shared" si="5"/>
        <v>0</v>
      </c>
      <c r="I60" s="108"/>
      <c r="J60" s="108">
        <f t="shared" si="6"/>
        <v>0</v>
      </c>
      <c r="K60" s="108">
        <f t="shared" si="7"/>
        <v>0</v>
      </c>
      <c r="L60" s="108"/>
      <c r="M60" s="212">
        <f t="shared" si="3"/>
        <v>0</v>
      </c>
      <c r="N60" s="212">
        <f t="shared" si="4"/>
        <v>0</v>
      </c>
      <c r="O60" s="108"/>
      <c r="P60" s="108"/>
      <c r="Q60" s="108"/>
      <c r="R60" s="108"/>
      <c r="S60" s="108"/>
    </row>
    <row r="61" spans="6:19">
      <c r="F61" s="97"/>
      <c r="G61" s="112"/>
      <c r="H61" s="209">
        <f t="shared" si="5"/>
        <v>0</v>
      </c>
      <c r="I61" s="108"/>
      <c r="J61" s="108">
        <f t="shared" si="6"/>
        <v>0</v>
      </c>
      <c r="K61" s="108">
        <f t="shared" si="7"/>
        <v>0</v>
      </c>
      <c r="L61" s="108"/>
      <c r="M61" s="212">
        <f t="shared" si="3"/>
        <v>0</v>
      </c>
      <c r="N61" s="212">
        <f t="shared" si="4"/>
        <v>0</v>
      </c>
      <c r="O61" s="108"/>
      <c r="P61" s="108"/>
      <c r="Q61" s="108"/>
      <c r="R61" s="108"/>
      <c r="S61" s="108"/>
    </row>
    <row r="62" spans="6:19">
      <c r="F62" s="97"/>
      <c r="G62" s="112"/>
      <c r="H62" s="209">
        <f t="shared" si="5"/>
        <v>0</v>
      </c>
      <c r="I62" s="108"/>
      <c r="J62" s="108">
        <f t="shared" si="6"/>
        <v>0</v>
      </c>
      <c r="K62" s="108">
        <f t="shared" si="7"/>
        <v>0</v>
      </c>
      <c r="L62" s="108"/>
      <c r="M62" s="212">
        <f t="shared" si="3"/>
        <v>0</v>
      </c>
      <c r="N62" s="212">
        <f t="shared" si="4"/>
        <v>0</v>
      </c>
      <c r="O62" s="108"/>
      <c r="P62" s="108"/>
      <c r="Q62" s="108"/>
      <c r="R62" s="108"/>
      <c r="S62" s="108"/>
    </row>
    <row r="63" spans="6:19">
      <c r="F63" s="97"/>
      <c r="G63" s="112"/>
      <c r="H63" s="172">
        <f t="shared" si="5"/>
        <v>0</v>
      </c>
      <c r="I63" s="116"/>
      <c r="J63" s="116">
        <f t="shared" si="6"/>
        <v>0</v>
      </c>
      <c r="K63" s="116">
        <f t="shared" si="7"/>
        <v>0</v>
      </c>
      <c r="L63" s="116"/>
      <c r="M63" s="213">
        <f t="shared" si="3"/>
        <v>0</v>
      </c>
      <c r="N63" s="213">
        <f t="shared" si="4"/>
        <v>0</v>
      </c>
      <c r="O63" s="116"/>
      <c r="P63" s="116"/>
      <c r="Q63" s="116"/>
      <c r="R63" s="116"/>
      <c r="S63" s="116"/>
    </row>
    <row r="64" spans="6:19">
      <c r="F64" s="97"/>
      <c r="G64" s="112"/>
      <c r="H64" s="117" t="s">
        <v>41</v>
      </c>
      <c r="I64" s="111"/>
      <c r="J64" s="108"/>
      <c r="K64" s="108"/>
      <c r="L64" s="117"/>
      <c r="M64" s="117"/>
      <c r="N64" s="117"/>
      <c r="O64" s="210">
        <f>SUM(O44:O63)</f>
        <v>1010</v>
      </c>
      <c r="P64" s="210">
        <f t="shared" ref="P64:S64" si="8">SUM(P44:P63)</f>
        <v>1010</v>
      </c>
      <c r="Q64" s="210">
        <f t="shared" si="8"/>
        <v>1010</v>
      </c>
      <c r="R64" s="210">
        <f t="shared" si="8"/>
        <v>1010</v>
      </c>
      <c r="S64" s="210">
        <f t="shared" si="8"/>
        <v>5050</v>
      </c>
    </row>
    <row r="65" spans="6:21">
      <c r="F65" s="97"/>
      <c r="G65" s="112"/>
    </row>
    <row r="66" spans="6:21">
      <c r="F66" s="97"/>
      <c r="G66" s="112">
        <v>8</v>
      </c>
      <c r="H66" s="1" t="s">
        <v>267</v>
      </c>
      <c r="M66" s="45"/>
    </row>
    <row r="67" spans="6:21">
      <c r="F67" s="97"/>
      <c r="G67" s="1"/>
      <c r="H67" s="115" t="s">
        <v>269</v>
      </c>
      <c r="I67" s="110">
        <f>I12</f>
        <v>2026</v>
      </c>
      <c r="J67" s="110">
        <f>I67+1</f>
        <v>2027</v>
      </c>
    </row>
    <row r="68" spans="6:21">
      <c r="F68" s="97"/>
      <c r="G68" s="1"/>
      <c r="H68" s="1" t="s">
        <v>22</v>
      </c>
      <c r="I68" s="108">
        <v>2</v>
      </c>
      <c r="J68" s="108">
        <v>3</v>
      </c>
    </row>
    <row r="69" spans="6:21">
      <c r="F69" s="97"/>
      <c r="G69" s="1"/>
      <c r="H69" s="1" t="s">
        <v>12</v>
      </c>
      <c r="I69" s="108">
        <v>3</v>
      </c>
      <c r="J69" s="108">
        <v>4</v>
      </c>
    </row>
    <row r="70" spans="6:21">
      <c r="F70" s="97"/>
      <c r="G70" s="1"/>
      <c r="H70" s="1" t="s">
        <v>10</v>
      </c>
      <c r="I70" s="108">
        <v>4</v>
      </c>
      <c r="J70" s="108">
        <v>5</v>
      </c>
    </row>
    <row r="71" spans="6:21">
      <c r="F71" s="97"/>
      <c r="G71" s="1"/>
      <c r="H71" s="1" t="s">
        <v>268</v>
      </c>
      <c r="I71" s="108">
        <v>5</v>
      </c>
      <c r="J71" s="108">
        <v>6</v>
      </c>
    </row>
    <row r="72" spans="6:21">
      <c r="F72" s="97"/>
      <c r="G72" s="1"/>
    </row>
    <row r="73" spans="6:21">
      <c r="F73" s="97"/>
      <c r="G73" s="1"/>
    </row>
    <row r="74" spans="6:21">
      <c r="F74" s="97"/>
      <c r="G74" s="1"/>
    </row>
    <row r="75" spans="6:21">
      <c r="F75" s="97"/>
      <c r="G75" s="1"/>
    </row>
    <row r="76" spans="6:21">
      <c r="F76" s="97"/>
      <c r="G76" s="1"/>
    </row>
    <row r="77" spans="6:21">
      <c r="G77" s="1"/>
    </row>
    <row r="78" spans="6:21">
      <c r="G78" s="1"/>
    </row>
    <row r="80" spans="6:21">
      <c r="S80" s="112"/>
      <c r="T80" s="112"/>
      <c r="U80" s="112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</sheetData>
  <conditionalFormatting sqref="J10">
    <cfRule type="beginsWith" dxfId="5" priority="3" operator="beginsWith" text="High">
      <formula>LEFT(J10,LEN("High"))="High"</formula>
    </cfRule>
    <cfRule type="beginsWith" dxfId="4" priority="4" operator="beginsWith" text="Low">
      <formula>LEFT(J10,LEN("Low"))="Low"</formula>
    </cfRule>
    <cfRule type="containsText" dxfId="3" priority="5" operator="containsText" text="Base">
      <formula>NOT(ISERROR(SEARCH("Base",J10)))</formula>
    </cfRule>
    <cfRule type="beginsWith" dxfId="2" priority="6" operator="beginsWith" text="Too">
      <formula>LEFT(J10,LEN("Too"))="Too"</formula>
    </cfRule>
  </conditionalFormatting>
  <conditionalFormatting sqref="J11">
    <cfRule type="beginsWith" dxfId="1" priority="1" operator="beginsWith" text="Not">
      <formula>LEFT(J11,LEN("Not"))="Not"</formula>
    </cfRule>
    <cfRule type="beginsWith" dxfId="0" priority="2" operator="beginsWith" text="In">
      <formula>LEFT(J11,LEN("In"))="In"</formula>
    </cfRule>
  </conditionalFormatting>
  <dataValidations count="2">
    <dataValidation type="list" allowBlank="1" showInputMessage="1" showErrorMessage="1" sqref="I44:I63" xr:uid="{3E2C6BE4-E928-4736-9BD4-19B60922402A}">
      <formula1>$H$17:$H$26</formula1>
    </dataValidation>
    <dataValidation type="list" allowBlank="1" showInputMessage="1" showErrorMessage="1" sqref="H38:H40 L44:L63 J38:J41 I40:I41" xr:uid="{203F8010-B427-419C-BF16-FE517E6C321F}">
      <formula1>$H$30:$H$37</formula1>
    </dataValidation>
  </dataValidations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FA3E49C-52A8-4BD1-96CF-AF5FAADFDECE}">
          <x14:formula1>
            <xm:f>Definitions!$A$1:$A$15</xm:f>
          </x14:formula1>
          <xm:sqref>I8</xm:sqref>
        </x14:dataValidation>
        <x14:dataValidation type="list" allowBlank="1" showInputMessage="1" showErrorMessage="1" xr:uid="{6B660668-A3BB-4385-ADCC-42580BDB0C84}">
          <x14:formula1>
            <xm:f>Definitions!$B$1:$B$9</xm:f>
          </x14:formula1>
          <xm:sqref>I9</xm:sqref>
        </x14:dataValidation>
        <x14:dataValidation type="list" allowBlank="1" showInputMessage="1" showErrorMessage="1" xr:uid="{E71DC463-FE02-4FDC-8891-9ADEDA99514E}">
          <x14:formula1>
            <xm:f>Definitions!$C$1:$C$11</xm:f>
          </x14:formula1>
          <xm:sqref>I30:I39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F1D8-83BA-4893-90F6-B1190C170E31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25F8-2CA9-43D8-A780-6B255C66B3AC}">
  <sheetPr>
    <tabColor rgb="FF203764"/>
  </sheetPr>
  <dimension ref="A1:AF148"/>
  <sheetViews>
    <sheetView showGridLines="0" zoomScale="40" zoomScaleNormal="40" workbookViewId="0">
      <selection activeCell="O30" sqref="O30"/>
    </sheetView>
  </sheetViews>
  <sheetFormatPr defaultRowHeight="14.5"/>
  <cols>
    <col min="1" max="1" width="9.36328125" customWidth="1"/>
    <col min="2" max="2" width="21.7265625" customWidth="1"/>
    <col min="3" max="4" width="20.90625" customWidth="1"/>
    <col min="5" max="5" width="12.6328125" customWidth="1"/>
    <col min="6" max="7" width="20.90625" customWidth="1"/>
    <col min="8" max="8" width="7.81640625" customWidth="1"/>
    <col min="9" max="10" width="20.90625" customWidth="1"/>
    <col min="11" max="11" width="5.08984375" customWidth="1"/>
    <col min="12" max="13" width="20.90625" customWidth="1"/>
    <col min="14" max="14" width="5.7265625" customWidth="1"/>
    <col min="15" max="15" width="22.08984375" customWidth="1"/>
    <col min="16" max="16" width="22.90625" customWidth="1"/>
    <col min="17" max="32" width="17.26953125" customWidth="1"/>
  </cols>
  <sheetData>
    <row r="1" spans="1:32" ht="12" customHeight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</row>
    <row r="2" spans="1:32" ht="36" customHeight="1">
      <c r="A2" s="157"/>
      <c r="B2" s="159"/>
      <c r="C2" s="157"/>
      <c r="D2" s="158"/>
      <c r="E2" s="159" t="s">
        <v>331</v>
      </c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</row>
    <row r="3" spans="1:32" ht="22" customHeight="1">
      <c r="A3" s="157"/>
      <c r="B3" s="160" t="s">
        <v>332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</row>
    <row r="4" spans="1:32" ht="2" customHeight="1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</row>
    <row r="5" spans="1:32" ht="30" customHeight="1">
      <c r="A5" s="130"/>
      <c r="B5" s="130" t="s">
        <v>333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</row>
    <row r="6" spans="1:32" ht="7" customHeight="1">
      <c r="A6" s="161"/>
      <c r="B6" s="161"/>
      <c r="C6" s="153"/>
      <c r="D6" s="153"/>
      <c r="E6" s="161"/>
      <c r="F6" s="154"/>
      <c r="G6" s="154"/>
      <c r="H6" s="161"/>
      <c r="I6" s="155"/>
      <c r="J6" s="155"/>
      <c r="K6" s="161"/>
      <c r="L6" s="156"/>
      <c r="M6" s="156"/>
      <c r="N6" s="130"/>
      <c r="O6" s="173"/>
      <c r="P6" s="173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</row>
    <row r="7" spans="1:32" ht="24" customHeight="1">
      <c r="A7" s="161"/>
      <c r="B7" s="162"/>
      <c r="C7" s="222" t="s">
        <v>334</v>
      </c>
      <c r="D7" s="222"/>
      <c r="E7" s="162"/>
      <c r="F7" s="222" t="s">
        <v>319</v>
      </c>
      <c r="G7" s="222"/>
      <c r="H7" s="162"/>
      <c r="I7" s="222" t="s">
        <v>320</v>
      </c>
      <c r="J7" s="222"/>
      <c r="K7" s="130"/>
      <c r="L7" s="222" t="s">
        <v>335</v>
      </c>
      <c r="M7" s="222"/>
      <c r="N7" s="130"/>
      <c r="O7" s="222" t="s">
        <v>365</v>
      </c>
      <c r="P7" s="222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</row>
    <row r="8" spans="1:32" ht="48" customHeight="1">
      <c r="A8" s="161"/>
      <c r="B8" s="163"/>
      <c r="C8" s="225">
        <f>G67</f>
        <v>194062.5</v>
      </c>
      <c r="D8" s="225"/>
      <c r="E8" s="163"/>
      <c r="F8" s="226">
        <f>H67</f>
        <v>0.24799518200077153</v>
      </c>
      <c r="G8" s="226"/>
      <c r="H8" s="164"/>
      <c r="I8" s="225">
        <f>G74</f>
        <v>194062.5</v>
      </c>
      <c r="J8" s="225"/>
      <c r="K8" s="130"/>
      <c r="L8" s="227" t="str">
        <f>INDEX(B81:B86,MATCH(MAX(G81:G86),G81:G86,0))</f>
        <v>BULO</v>
      </c>
      <c r="M8" s="227"/>
      <c r="N8" s="130"/>
      <c r="O8" s="223">
        <f>'P&amp;L'!H11</f>
        <v>0.5</v>
      </c>
      <c r="P8" s="223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</row>
    <row r="9" spans="1:32" ht="10" customHeight="1">
      <c r="A9" s="161"/>
      <c r="B9" s="161"/>
      <c r="C9" s="224"/>
      <c r="D9" s="224"/>
      <c r="E9" s="161"/>
      <c r="F9" s="224"/>
      <c r="G9" s="224"/>
      <c r="H9" s="161"/>
      <c r="I9" s="224"/>
      <c r="J9" s="224"/>
      <c r="K9" s="130"/>
      <c r="L9" s="224"/>
      <c r="M9" s="224"/>
      <c r="N9" s="130"/>
      <c r="O9" s="224"/>
      <c r="P9" s="224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</row>
    <row r="10" spans="1:32" ht="20" customHeight="1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</row>
    <row r="11" spans="1:32" ht="15" customHeight="1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</row>
    <row r="12" spans="1:32" ht="15" customHeight="1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</row>
    <row r="13" spans="1:32" ht="15" customHeight="1">
      <c r="A13" s="130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</row>
    <row r="14" spans="1:32" ht="15" customHeight="1">
      <c r="A14" s="130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</row>
    <row r="15" spans="1:32" ht="15" customHeight="1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</row>
    <row r="16" spans="1:32" ht="15" customHeight="1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</row>
    <row r="17" spans="1:32" ht="15" customHeight="1">
      <c r="A17" s="130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</row>
    <row r="18" spans="1:32" ht="15" customHeight="1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</row>
    <row r="19" spans="1:32" ht="15" customHeight="1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</row>
    <row r="20" spans="1:32" ht="15" customHeight="1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</row>
    <row r="21" spans="1:32" ht="15" customHeight="1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</row>
    <row r="22" spans="1:32" ht="15" customHeight="1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</row>
    <row r="23" spans="1:32" ht="15" customHeight="1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</row>
    <row r="24" spans="1:32" ht="15" customHeight="1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</row>
    <row r="25" spans="1:32" ht="15" customHeight="1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</row>
    <row r="26" spans="1:32" ht="15" customHeight="1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</row>
    <row r="27" spans="1:32" ht="15" customHeight="1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</row>
    <row r="28" spans="1:32" ht="15" customHeight="1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</row>
    <row r="29" spans="1:32" ht="15" customHeight="1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</row>
    <row r="30" spans="1:32" ht="15" customHeight="1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</row>
    <row r="31" spans="1:32" ht="15" customHeight="1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</row>
    <row r="32" spans="1:32" ht="15" customHeight="1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</row>
    <row r="33" spans="1:32" ht="15" customHeight="1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</row>
    <row r="34" spans="1:32" ht="15" customHeight="1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</row>
    <row r="35" spans="1:32" ht="15" customHeight="1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</row>
    <row r="36" spans="1:32" ht="15" customHeight="1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</row>
    <row r="37" spans="1:32" ht="15" customHeight="1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</row>
    <row r="38" spans="1:32" ht="15" customHeight="1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</row>
    <row r="39" spans="1:32" ht="15" customHeight="1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</row>
    <row r="40" spans="1:32" ht="15" customHeight="1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</row>
    <row r="41" spans="1:32" ht="15" customHeight="1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</row>
    <row r="42" spans="1:32" ht="15" customHeight="1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</row>
    <row r="43" spans="1:32" ht="15" customHeight="1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</row>
    <row r="44" spans="1:32" ht="15" customHeight="1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</row>
    <row r="45" spans="1:32" ht="15" customHeight="1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</row>
    <row r="46" spans="1:32" ht="15" customHeight="1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</row>
    <row r="47" spans="1:32" ht="15" customHeight="1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</row>
    <row r="48" spans="1:32" ht="15" customHeight="1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</row>
    <row r="49" spans="1:32" ht="15" customHeight="1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</row>
    <row r="50" spans="1:32" ht="15" customHeight="1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</row>
    <row r="51" spans="1:32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</row>
    <row r="52" spans="1:32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</row>
    <row r="53" spans="1:32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</row>
    <row r="54" spans="1:32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</row>
    <row r="55" spans="1:32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</row>
    <row r="56" spans="1:32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</row>
    <row r="57" spans="1:32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</row>
    <row r="58" spans="1:32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</row>
    <row r="59" spans="1:32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</row>
    <row r="60" spans="1:32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</row>
    <row r="61" spans="1:32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</row>
    <row r="62" spans="1:32" s="168" customFormat="1" ht="15" thickBot="1">
      <c r="A62" s="167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</row>
    <row r="63" spans="1:32" ht="32" customHeight="1">
      <c r="A63" s="130"/>
      <c r="B63" s="130" t="s">
        <v>341</v>
      </c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</row>
    <row r="64" spans="1:32" ht="12" customHeight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</row>
    <row r="65" spans="1:32">
      <c r="A65" s="130"/>
      <c r="B65" s="130" t="s">
        <v>336</v>
      </c>
      <c r="C65" s="130"/>
      <c r="D65" s="130"/>
      <c r="E65" s="130"/>
      <c r="F65" s="130"/>
      <c r="G65" s="130"/>
      <c r="H65" s="130"/>
      <c r="I65" s="130"/>
      <c r="J65" s="130" t="s">
        <v>339</v>
      </c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</row>
    <row r="66" spans="1:32">
      <c r="A66" s="130"/>
      <c r="B66" s="130"/>
      <c r="C66" s="130" t="s">
        <v>321</v>
      </c>
      <c r="D66" s="130" t="s">
        <v>322</v>
      </c>
      <c r="E66" s="130" t="s">
        <v>323</v>
      </c>
      <c r="F66" s="130" t="s">
        <v>324</v>
      </c>
      <c r="G66" s="130" t="s">
        <v>325</v>
      </c>
      <c r="H66" s="130" t="s">
        <v>6</v>
      </c>
      <c r="I66" s="130"/>
      <c r="J66" s="130" t="s">
        <v>277</v>
      </c>
      <c r="K66" s="130" t="s">
        <v>321</v>
      </c>
      <c r="L66" s="130" t="s">
        <v>322</v>
      </c>
      <c r="M66" s="130" t="s">
        <v>323</v>
      </c>
      <c r="N66" s="130" t="s">
        <v>324</v>
      </c>
      <c r="O66" s="130" t="s">
        <v>325</v>
      </c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</row>
    <row r="67" spans="1:32">
      <c r="A67" s="130"/>
      <c r="B67" s="130" t="s">
        <v>326</v>
      </c>
      <c r="C67" s="130">
        <f>'P&amp;L'!D5</f>
        <v>80000</v>
      </c>
      <c r="D67" s="130">
        <f>'P&amp;L'!E5</f>
        <v>100000</v>
      </c>
      <c r="E67" s="130">
        <f>'P&amp;L'!F5</f>
        <v>135000</v>
      </c>
      <c r="F67" s="130">
        <f>'P&amp;L'!G5</f>
        <v>168750</v>
      </c>
      <c r="G67" s="130">
        <f>'P&amp;L'!H5</f>
        <v>194062.5</v>
      </c>
      <c r="H67" s="130">
        <f>IFERROR((G67/C67)^(1/4)-1,0)</f>
        <v>0.24799518200077153</v>
      </c>
      <c r="I67" s="130"/>
      <c r="J67" s="130" t="str">
        <f>IFERROR(INDEX(_xlfn.ANCHORARRAY($M$115),1),"")</f>
        <v>Big MAC</v>
      </c>
      <c r="K67" s="130">
        <f t="shared" ref="K67:O74" si="0">IF($J67="",0,SUMIFS(E$116:E$132,$C$116:$C$132,$J67))</f>
        <v>40000</v>
      </c>
      <c r="L67" s="130">
        <f t="shared" si="0"/>
        <v>50000</v>
      </c>
      <c r="M67" s="130">
        <f t="shared" si="0"/>
        <v>67500</v>
      </c>
      <c r="N67" s="130">
        <f t="shared" si="0"/>
        <v>84375</v>
      </c>
      <c r="O67" s="130">
        <f t="shared" si="0"/>
        <v>97031.249999999985</v>
      </c>
      <c r="P67" s="130"/>
      <c r="Q67" s="130"/>
      <c r="R67" s="166" t="str">
        <f t="shared" ref="R67:V74" si="1">TEXT(K67/K$75,"0%")</f>
        <v>50%</v>
      </c>
      <c r="S67" s="166" t="str">
        <f t="shared" si="1"/>
        <v>50%</v>
      </c>
      <c r="T67" s="166" t="str">
        <f t="shared" si="1"/>
        <v>50%</v>
      </c>
      <c r="U67" s="166" t="str">
        <f t="shared" si="1"/>
        <v>50%</v>
      </c>
      <c r="V67" s="166" t="str">
        <f t="shared" si="1"/>
        <v>50%</v>
      </c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</row>
    <row r="68" spans="1:32">
      <c r="A68" s="130"/>
      <c r="B68" s="130" t="s">
        <v>330</v>
      </c>
      <c r="C68" s="130">
        <f>C67</f>
        <v>80000</v>
      </c>
      <c r="D68" s="130">
        <f>C68*(1+$H$67)</f>
        <v>99839.614560061716</v>
      </c>
      <c r="E68" s="130">
        <f>D68*(1+$H$67)</f>
        <v>124599.3579437711</v>
      </c>
      <c r="F68" s="130">
        <f>E68*(1+$H$67)</f>
        <v>155499.39839421588</v>
      </c>
      <c r="G68" s="130">
        <f>F68*(1+$H$67)</f>
        <v>194062.49999999994</v>
      </c>
      <c r="H68" s="130"/>
      <c r="I68" s="130"/>
      <c r="J68" s="130" t="str">
        <f>IFERROR(INDEX(_xlfn.ANCHORARRAY($M$115),2),"")</f>
        <v>MCMC</v>
      </c>
      <c r="K68" s="130">
        <f t="shared" si="0"/>
        <v>40000</v>
      </c>
      <c r="L68" s="130">
        <f t="shared" si="0"/>
        <v>50000</v>
      </c>
      <c r="M68" s="130">
        <f t="shared" si="0"/>
        <v>67500</v>
      </c>
      <c r="N68" s="130">
        <f t="shared" si="0"/>
        <v>84375</v>
      </c>
      <c r="O68" s="130">
        <f t="shared" si="0"/>
        <v>97031.25</v>
      </c>
      <c r="P68" s="130"/>
      <c r="Q68" s="130"/>
      <c r="R68" s="166" t="str">
        <f t="shared" si="1"/>
        <v>50%</v>
      </c>
      <c r="S68" s="166" t="str">
        <f t="shared" si="1"/>
        <v>50%</v>
      </c>
      <c r="T68" s="166" t="str">
        <f t="shared" si="1"/>
        <v>50%</v>
      </c>
      <c r="U68" s="166" t="str">
        <f t="shared" si="1"/>
        <v>50%</v>
      </c>
      <c r="V68" s="166" t="str">
        <f t="shared" si="1"/>
        <v>50%</v>
      </c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</row>
    <row r="69" spans="1:32">
      <c r="A69" s="130"/>
      <c r="B69" s="130"/>
      <c r="C69" s="130"/>
      <c r="D69" s="130"/>
      <c r="E69" s="130"/>
      <c r="F69" s="130"/>
      <c r="G69" s="130"/>
      <c r="H69" s="130"/>
      <c r="I69" s="130"/>
      <c r="J69" s="130" t="str">
        <f>IFERROR(INDEX(_xlfn.ANCHORARRAY($M$115),3),"")</f>
        <v/>
      </c>
      <c r="K69" s="130">
        <f t="shared" si="0"/>
        <v>0</v>
      </c>
      <c r="L69" s="130">
        <f t="shared" si="0"/>
        <v>0</v>
      </c>
      <c r="M69" s="130">
        <f t="shared" si="0"/>
        <v>0</v>
      </c>
      <c r="N69" s="130">
        <f t="shared" si="0"/>
        <v>0</v>
      </c>
      <c r="O69" s="130">
        <f t="shared" si="0"/>
        <v>0</v>
      </c>
      <c r="P69" s="130"/>
      <c r="Q69" s="130"/>
      <c r="R69" s="166" t="str">
        <f t="shared" si="1"/>
        <v>0%</v>
      </c>
      <c r="S69" s="166" t="str">
        <f t="shared" si="1"/>
        <v>0%</v>
      </c>
      <c r="T69" s="166" t="str">
        <f t="shared" si="1"/>
        <v>0%</v>
      </c>
      <c r="U69" s="166" t="str">
        <f t="shared" si="1"/>
        <v>0%</v>
      </c>
      <c r="V69" s="166" t="str">
        <f t="shared" si="1"/>
        <v>0%</v>
      </c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</row>
    <row r="70" spans="1:32">
      <c r="A70" s="130"/>
      <c r="B70" s="130"/>
      <c r="C70" s="130"/>
      <c r="D70" s="130"/>
      <c r="E70" s="130"/>
      <c r="F70" s="130"/>
      <c r="G70" s="130"/>
      <c r="H70" s="130"/>
      <c r="I70" s="130"/>
      <c r="J70" s="130" t="str">
        <f>IFERROR(INDEX(_xlfn.ANCHORARRAY($M$115),4),"")</f>
        <v/>
      </c>
      <c r="K70" s="130">
        <f t="shared" si="0"/>
        <v>0</v>
      </c>
      <c r="L70" s="130">
        <f t="shared" si="0"/>
        <v>0</v>
      </c>
      <c r="M70" s="130">
        <f t="shared" si="0"/>
        <v>0</v>
      </c>
      <c r="N70" s="130">
        <f t="shared" si="0"/>
        <v>0</v>
      </c>
      <c r="O70" s="130">
        <f t="shared" si="0"/>
        <v>0</v>
      </c>
      <c r="P70" s="130"/>
      <c r="Q70" s="130"/>
      <c r="R70" s="166" t="str">
        <f t="shared" si="1"/>
        <v>0%</v>
      </c>
      <c r="S70" s="166" t="str">
        <f t="shared" si="1"/>
        <v>0%</v>
      </c>
      <c r="T70" s="166" t="str">
        <f t="shared" si="1"/>
        <v>0%</v>
      </c>
      <c r="U70" s="166" t="str">
        <f t="shared" si="1"/>
        <v>0%</v>
      </c>
      <c r="V70" s="166" t="str">
        <f t="shared" si="1"/>
        <v>0%</v>
      </c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</row>
    <row r="71" spans="1:32">
      <c r="A71" s="130"/>
      <c r="B71" s="130"/>
      <c r="C71" s="130"/>
      <c r="D71" s="130"/>
      <c r="E71" s="130"/>
      <c r="F71" s="130"/>
      <c r="G71" s="130"/>
      <c r="H71" s="130"/>
      <c r="I71" s="130"/>
      <c r="J71" s="130" t="str">
        <f>IFERROR(INDEX(_xlfn.ANCHORARRAY($M$115),5),"")</f>
        <v/>
      </c>
      <c r="K71" s="130">
        <f t="shared" si="0"/>
        <v>0</v>
      </c>
      <c r="L71" s="130">
        <f t="shared" si="0"/>
        <v>0</v>
      </c>
      <c r="M71" s="130">
        <f t="shared" si="0"/>
        <v>0</v>
      </c>
      <c r="N71" s="130">
        <f t="shared" si="0"/>
        <v>0</v>
      </c>
      <c r="O71" s="130">
        <f t="shared" si="0"/>
        <v>0</v>
      </c>
      <c r="P71" s="130"/>
      <c r="Q71" s="130"/>
      <c r="R71" s="166" t="str">
        <f t="shared" si="1"/>
        <v>0%</v>
      </c>
      <c r="S71" s="166" t="str">
        <f t="shared" si="1"/>
        <v>0%</v>
      </c>
      <c r="T71" s="166" t="str">
        <f t="shared" si="1"/>
        <v>0%</v>
      </c>
      <c r="U71" s="166" t="str">
        <f t="shared" si="1"/>
        <v>0%</v>
      </c>
      <c r="V71" s="166" t="str">
        <f t="shared" si="1"/>
        <v>0%</v>
      </c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</row>
    <row r="72" spans="1:32">
      <c r="A72" s="130"/>
      <c r="B72" s="130" t="s">
        <v>337</v>
      </c>
      <c r="C72" s="130"/>
      <c r="D72" s="130"/>
      <c r="E72" s="130"/>
      <c r="F72" s="130"/>
      <c r="G72" s="130"/>
      <c r="H72" s="130"/>
      <c r="I72" s="130"/>
      <c r="J72" s="130" t="str">
        <f>IFERROR(INDEX(_xlfn.ANCHORARRAY($M$115),6),"")</f>
        <v/>
      </c>
      <c r="K72" s="130">
        <f t="shared" si="0"/>
        <v>0</v>
      </c>
      <c r="L72" s="130">
        <f t="shared" si="0"/>
        <v>0</v>
      </c>
      <c r="M72" s="130">
        <f t="shared" si="0"/>
        <v>0</v>
      </c>
      <c r="N72" s="130">
        <f t="shared" si="0"/>
        <v>0</v>
      </c>
      <c r="O72" s="130">
        <f t="shared" si="0"/>
        <v>0</v>
      </c>
      <c r="P72" s="130"/>
      <c r="Q72" s="130"/>
      <c r="R72" s="166" t="str">
        <f t="shared" si="1"/>
        <v>0%</v>
      </c>
      <c r="S72" s="166" t="str">
        <f t="shared" si="1"/>
        <v>0%</v>
      </c>
      <c r="T72" s="166" t="str">
        <f t="shared" si="1"/>
        <v>0%</v>
      </c>
      <c r="U72" s="166" t="str">
        <f t="shared" si="1"/>
        <v>0%</v>
      </c>
      <c r="V72" s="166" t="str">
        <f t="shared" si="1"/>
        <v>0%</v>
      </c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</row>
    <row r="73" spans="1:32">
      <c r="A73" s="130"/>
      <c r="B73" s="130"/>
      <c r="C73" s="130" t="s">
        <v>321</v>
      </c>
      <c r="D73" s="130" t="s">
        <v>322</v>
      </c>
      <c r="E73" s="130" t="s">
        <v>323</v>
      </c>
      <c r="F73" s="130" t="s">
        <v>324</v>
      </c>
      <c r="G73" s="130" t="s">
        <v>325</v>
      </c>
      <c r="H73" s="130" t="s">
        <v>6</v>
      </c>
      <c r="I73" s="130"/>
      <c r="J73" s="130" t="str">
        <f>IFERROR(INDEX(_xlfn.ANCHORARRAY($M$115),7),"")</f>
        <v/>
      </c>
      <c r="K73" s="130">
        <f t="shared" si="0"/>
        <v>0</v>
      </c>
      <c r="L73" s="130">
        <f t="shared" si="0"/>
        <v>0</v>
      </c>
      <c r="M73" s="130">
        <f t="shared" si="0"/>
        <v>0</v>
      </c>
      <c r="N73" s="130">
        <f t="shared" si="0"/>
        <v>0</v>
      </c>
      <c r="O73" s="130">
        <f t="shared" si="0"/>
        <v>0</v>
      </c>
      <c r="P73" s="130"/>
      <c r="Q73" s="130"/>
      <c r="R73" s="166" t="str">
        <f t="shared" si="1"/>
        <v>0%</v>
      </c>
      <c r="S73" s="166" t="str">
        <f t="shared" si="1"/>
        <v>0%</v>
      </c>
      <c r="T73" s="166" t="str">
        <f t="shared" si="1"/>
        <v>0%</v>
      </c>
      <c r="U73" s="166" t="str">
        <f t="shared" si="1"/>
        <v>0%</v>
      </c>
      <c r="V73" s="166" t="str">
        <f t="shared" si="1"/>
        <v>0%</v>
      </c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</row>
    <row r="74" spans="1:32">
      <c r="A74" s="130"/>
      <c r="B74" s="130" t="s">
        <v>327</v>
      </c>
      <c r="C74" s="130">
        <f>'Rev. Build'!J54*4</f>
        <v>80000</v>
      </c>
      <c r="D74" s="130">
        <f>'Rev. Build'!O54*4</f>
        <v>100000</v>
      </c>
      <c r="E74" s="130">
        <f>'Rev. Build'!T54*4</f>
        <v>135000</v>
      </c>
      <c r="F74" s="130">
        <f>'Rev. Build'!Y54*4</f>
        <v>168750</v>
      </c>
      <c r="G74" s="130">
        <f>'Rev. Build'!AD54*4</f>
        <v>194062.5</v>
      </c>
      <c r="H74" s="221">
        <f>IFERROR((G74/C74)^(1/4)-1,0)</f>
        <v>0.24799518200077153</v>
      </c>
      <c r="I74" s="130"/>
      <c r="J74" s="130" t="str">
        <f>IFERROR(INDEX(_xlfn.ANCHORARRAY($M$115),8),"")</f>
        <v/>
      </c>
      <c r="K74" s="130">
        <f t="shared" si="0"/>
        <v>0</v>
      </c>
      <c r="L74" s="130">
        <f t="shared" si="0"/>
        <v>0</v>
      </c>
      <c r="M74" s="130">
        <f t="shared" si="0"/>
        <v>0</v>
      </c>
      <c r="N74" s="130">
        <f t="shared" si="0"/>
        <v>0</v>
      </c>
      <c r="O74" s="130">
        <f t="shared" si="0"/>
        <v>0</v>
      </c>
      <c r="P74" s="130"/>
      <c r="Q74" s="130"/>
      <c r="R74" s="166" t="str">
        <f t="shared" si="1"/>
        <v>0%</v>
      </c>
      <c r="S74" s="166" t="str">
        <f t="shared" si="1"/>
        <v>0%</v>
      </c>
      <c r="T74" s="166" t="str">
        <f t="shared" si="1"/>
        <v>0%</v>
      </c>
      <c r="U74" s="166" t="str">
        <f t="shared" si="1"/>
        <v>0%</v>
      </c>
      <c r="V74" s="166" t="str">
        <f t="shared" si="1"/>
        <v>0%</v>
      </c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</row>
    <row r="75" spans="1:32">
      <c r="A75" s="130"/>
      <c r="B75" s="130" t="s">
        <v>342</v>
      </c>
      <c r="C75" s="130">
        <f>C74</f>
        <v>80000</v>
      </c>
      <c r="D75" s="130">
        <f>C75*(1+$H$74)</f>
        <v>99839.614560061716</v>
      </c>
      <c r="E75" s="130">
        <f>D75*(1+$H$74)</f>
        <v>124599.3579437711</v>
      </c>
      <c r="F75" s="130">
        <f>E75*(1+$H$74)</f>
        <v>155499.39839421588</v>
      </c>
      <c r="G75" s="130">
        <f>F75*(1+$H$74)</f>
        <v>194062.49999999994</v>
      </c>
      <c r="H75" s="221"/>
      <c r="I75" s="130"/>
      <c r="J75" s="130" t="s">
        <v>41</v>
      </c>
      <c r="K75" s="130">
        <f>SUM(K67:K74)</f>
        <v>80000</v>
      </c>
      <c r="L75" s="130">
        <f>SUM(L67:L74)</f>
        <v>100000</v>
      </c>
      <c r="M75" s="130">
        <f>SUM(M67:M74)</f>
        <v>135000</v>
      </c>
      <c r="N75" s="130">
        <f>SUM(N67:N74)</f>
        <v>168750</v>
      </c>
      <c r="O75" s="130">
        <f>SUM(O67:O74)</f>
        <v>194062.5</v>
      </c>
      <c r="P75" s="130"/>
      <c r="Q75" s="130"/>
      <c r="R75" s="166"/>
      <c r="S75" s="166"/>
      <c r="T75" s="166"/>
      <c r="U75" s="166"/>
      <c r="V75" s="166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</row>
    <row r="76" spans="1:32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66"/>
      <c r="S76" s="166"/>
      <c r="T76" s="166"/>
      <c r="U76" s="166"/>
      <c r="V76" s="166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</row>
    <row r="77" spans="1:32">
      <c r="A77" s="130"/>
      <c r="B77" s="130"/>
      <c r="C77" s="130"/>
      <c r="D77" s="130"/>
      <c r="E77" s="130"/>
      <c r="F77" s="130"/>
      <c r="G77" s="130"/>
      <c r="H77" s="130"/>
      <c r="I77" s="130"/>
      <c r="J77" s="130" t="s">
        <v>329</v>
      </c>
      <c r="K77" s="130"/>
      <c r="L77" s="130"/>
      <c r="M77" s="130"/>
      <c r="N77" s="130"/>
      <c r="O77" s="130"/>
      <c r="P77" s="130"/>
      <c r="Q77" s="130"/>
      <c r="R77" s="166"/>
      <c r="S77" s="166"/>
      <c r="T77" s="166"/>
      <c r="U77" s="166"/>
      <c r="V77" s="166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</row>
    <row r="78" spans="1:32">
      <c r="A78" s="130"/>
      <c r="B78" s="130"/>
      <c r="C78" s="130"/>
      <c r="D78" s="130"/>
      <c r="E78" s="130"/>
      <c r="F78" s="130"/>
      <c r="G78" s="130"/>
      <c r="H78" s="130"/>
      <c r="I78" s="130"/>
      <c r="J78" s="130" t="str">
        <f>$J$67</f>
        <v>Big MAC</v>
      </c>
      <c r="K78" s="130">
        <f t="shared" ref="K78:O85" si="2">IFERROR(K67/K$75,0)</f>
        <v>0.5</v>
      </c>
      <c r="L78" s="130">
        <f t="shared" si="2"/>
        <v>0.5</v>
      </c>
      <c r="M78" s="130">
        <f t="shared" si="2"/>
        <v>0.5</v>
      </c>
      <c r="N78" s="130">
        <f t="shared" si="2"/>
        <v>0.5</v>
      </c>
      <c r="O78" s="130">
        <f t="shared" si="2"/>
        <v>0.49999999999999994</v>
      </c>
      <c r="P78" s="130"/>
      <c r="Q78" s="130"/>
      <c r="R78" s="166"/>
      <c r="S78" s="166"/>
      <c r="T78" s="166"/>
      <c r="U78" s="166"/>
      <c r="V78" s="166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</row>
    <row r="79" spans="1:32">
      <c r="A79" s="130"/>
      <c r="B79" s="130" t="s">
        <v>338</v>
      </c>
      <c r="C79" s="130"/>
      <c r="D79" s="130"/>
      <c r="E79" s="130"/>
      <c r="F79" s="130"/>
      <c r="G79" s="130"/>
      <c r="H79" s="130"/>
      <c r="I79" s="130"/>
      <c r="J79" s="130" t="str">
        <f>$J$68</f>
        <v>MCMC</v>
      </c>
      <c r="K79" s="130">
        <f t="shared" si="2"/>
        <v>0.5</v>
      </c>
      <c r="L79" s="130">
        <f t="shared" si="2"/>
        <v>0.5</v>
      </c>
      <c r="M79" s="130">
        <f t="shared" si="2"/>
        <v>0.5</v>
      </c>
      <c r="N79" s="130">
        <f t="shared" si="2"/>
        <v>0.5</v>
      </c>
      <c r="O79" s="130">
        <f t="shared" si="2"/>
        <v>0.5</v>
      </c>
      <c r="P79" s="130"/>
      <c r="Q79" s="130"/>
      <c r="R79" s="166"/>
      <c r="S79" s="166"/>
      <c r="T79" s="166"/>
      <c r="U79" s="166"/>
      <c r="V79" s="166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</row>
    <row r="80" spans="1:32">
      <c r="A80" s="130"/>
      <c r="B80" s="130" t="s">
        <v>276</v>
      </c>
      <c r="C80" s="130" t="s">
        <v>321</v>
      </c>
      <c r="D80" s="130" t="s">
        <v>322</v>
      </c>
      <c r="E80" s="130" t="s">
        <v>323</v>
      </c>
      <c r="F80" s="130" t="s">
        <v>324</v>
      </c>
      <c r="G80" s="130" t="s">
        <v>325</v>
      </c>
      <c r="H80" s="130"/>
      <c r="I80" s="130"/>
      <c r="J80" s="130" t="str">
        <f>$J$69</f>
        <v/>
      </c>
      <c r="K80" s="130">
        <f t="shared" si="2"/>
        <v>0</v>
      </c>
      <c r="L80" s="130">
        <f t="shared" si="2"/>
        <v>0</v>
      </c>
      <c r="M80" s="130">
        <f t="shared" si="2"/>
        <v>0</v>
      </c>
      <c r="N80" s="130">
        <f t="shared" si="2"/>
        <v>0</v>
      </c>
      <c r="O80" s="130">
        <f t="shared" si="2"/>
        <v>0</v>
      </c>
      <c r="P80" s="130"/>
      <c r="Q80" s="130"/>
      <c r="R80" s="166"/>
      <c r="S80" s="166"/>
      <c r="T80" s="166"/>
      <c r="U80" s="166"/>
      <c r="V80" s="166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</row>
    <row r="81" spans="1:32">
      <c r="A81" s="130"/>
      <c r="B81" s="130" t="str">
        <f>IFERROR(INDEX(_xlfn.ANCHORARRAY($L$115),1),"")</f>
        <v>Hungry AF</v>
      </c>
      <c r="C81" s="130">
        <f t="shared" ref="C81:G86" si="3">IF($B81="",0,SUMIFS(E$116:E$132,$B$116:$B$132,$B81))</f>
        <v>40000</v>
      </c>
      <c r="D81" s="130">
        <f t="shared" si="3"/>
        <v>50000</v>
      </c>
      <c r="E81" s="130">
        <f t="shared" si="3"/>
        <v>67500</v>
      </c>
      <c r="F81" s="130">
        <f t="shared" si="3"/>
        <v>84375</v>
      </c>
      <c r="G81" s="130">
        <f t="shared" si="3"/>
        <v>97031.249999999985</v>
      </c>
      <c r="H81" s="130"/>
      <c r="I81" s="130"/>
      <c r="J81" s="130" t="str">
        <f>$J$70</f>
        <v/>
      </c>
      <c r="K81" s="130">
        <f t="shared" si="2"/>
        <v>0</v>
      </c>
      <c r="L81" s="130">
        <f t="shared" si="2"/>
        <v>0</v>
      </c>
      <c r="M81" s="130">
        <f t="shared" si="2"/>
        <v>0</v>
      </c>
      <c r="N81" s="130">
        <f t="shared" si="2"/>
        <v>0</v>
      </c>
      <c r="O81" s="130">
        <f t="shared" si="2"/>
        <v>0</v>
      </c>
      <c r="P81" s="130"/>
      <c r="Q81" s="130"/>
      <c r="R81" s="166" t="str">
        <f t="shared" ref="R81:V86" si="4">TEXT(C81/C$87,"0%")</f>
        <v>50%</v>
      </c>
      <c r="S81" s="166" t="str">
        <f t="shared" si="4"/>
        <v>50%</v>
      </c>
      <c r="T81" s="166" t="str">
        <f t="shared" si="4"/>
        <v>50%</v>
      </c>
      <c r="U81" s="166" t="str">
        <f t="shared" si="4"/>
        <v>50%</v>
      </c>
      <c r="V81" s="166" t="str">
        <f t="shared" si="4"/>
        <v>50%</v>
      </c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</row>
    <row r="82" spans="1:32">
      <c r="A82" s="130"/>
      <c r="B82" s="130" t="str">
        <f>IFERROR(INDEX(_xlfn.ANCHORARRAY($L$115),2),"")</f>
        <v>BULO</v>
      </c>
      <c r="C82" s="130">
        <f t="shared" si="3"/>
        <v>40000</v>
      </c>
      <c r="D82" s="130">
        <f t="shared" si="3"/>
        <v>50000</v>
      </c>
      <c r="E82" s="130">
        <f t="shared" si="3"/>
        <v>67500</v>
      </c>
      <c r="F82" s="130">
        <f t="shared" si="3"/>
        <v>84375</v>
      </c>
      <c r="G82" s="130">
        <f t="shared" si="3"/>
        <v>97031.25</v>
      </c>
      <c r="H82" s="130"/>
      <c r="I82" s="130"/>
      <c r="J82" s="130" t="str">
        <f>$J$71</f>
        <v/>
      </c>
      <c r="K82" s="130">
        <f t="shared" si="2"/>
        <v>0</v>
      </c>
      <c r="L82" s="130">
        <f t="shared" si="2"/>
        <v>0</v>
      </c>
      <c r="M82" s="130">
        <f t="shared" si="2"/>
        <v>0</v>
      </c>
      <c r="N82" s="130">
        <f t="shared" si="2"/>
        <v>0</v>
      </c>
      <c r="O82" s="130">
        <f t="shared" si="2"/>
        <v>0</v>
      </c>
      <c r="P82" s="130"/>
      <c r="Q82" s="130"/>
      <c r="R82" s="166" t="str">
        <f t="shared" si="4"/>
        <v>50%</v>
      </c>
      <c r="S82" s="166" t="str">
        <f t="shared" si="4"/>
        <v>50%</v>
      </c>
      <c r="T82" s="166" t="str">
        <f t="shared" si="4"/>
        <v>50%</v>
      </c>
      <c r="U82" s="166" t="str">
        <f t="shared" si="4"/>
        <v>50%</v>
      </c>
      <c r="V82" s="166" t="str">
        <f t="shared" si="4"/>
        <v>50%</v>
      </c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</row>
    <row r="83" spans="1:32">
      <c r="A83" s="130"/>
      <c r="B83" s="130" t="str">
        <f>IFERROR(INDEX(_xlfn.ANCHORARRAY($L$115),3),"")</f>
        <v/>
      </c>
      <c r="C83" s="130">
        <f t="shared" si="3"/>
        <v>0</v>
      </c>
      <c r="D83" s="130">
        <f t="shared" si="3"/>
        <v>0</v>
      </c>
      <c r="E83" s="130">
        <f t="shared" si="3"/>
        <v>0</v>
      </c>
      <c r="F83" s="130">
        <f t="shared" si="3"/>
        <v>0</v>
      </c>
      <c r="G83" s="130">
        <f t="shared" si="3"/>
        <v>0</v>
      </c>
      <c r="H83" s="130"/>
      <c r="I83" s="130"/>
      <c r="J83" s="130" t="str">
        <f>$J$72</f>
        <v/>
      </c>
      <c r="K83" s="130">
        <f t="shared" si="2"/>
        <v>0</v>
      </c>
      <c r="L83" s="130">
        <f t="shared" si="2"/>
        <v>0</v>
      </c>
      <c r="M83" s="130">
        <f t="shared" si="2"/>
        <v>0</v>
      </c>
      <c r="N83" s="130">
        <f t="shared" si="2"/>
        <v>0</v>
      </c>
      <c r="O83" s="130">
        <f t="shared" si="2"/>
        <v>0</v>
      </c>
      <c r="P83" s="130"/>
      <c r="Q83" s="130"/>
      <c r="R83" s="166" t="str">
        <f t="shared" si="4"/>
        <v>0%</v>
      </c>
      <c r="S83" s="166" t="str">
        <f t="shared" si="4"/>
        <v>0%</v>
      </c>
      <c r="T83" s="166" t="str">
        <f t="shared" si="4"/>
        <v>0%</v>
      </c>
      <c r="U83" s="166" t="str">
        <f t="shared" si="4"/>
        <v>0%</v>
      </c>
      <c r="V83" s="166" t="str">
        <f t="shared" si="4"/>
        <v>0%</v>
      </c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</row>
    <row r="84" spans="1:32">
      <c r="A84" s="130"/>
      <c r="B84" s="130" t="str">
        <f>IFERROR(INDEX(_xlfn.ANCHORARRAY($L$115),4),"")</f>
        <v/>
      </c>
      <c r="C84" s="130">
        <f t="shared" si="3"/>
        <v>0</v>
      </c>
      <c r="D84" s="130">
        <f t="shared" si="3"/>
        <v>0</v>
      </c>
      <c r="E84" s="130">
        <f t="shared" si="3"/>
        <v>0</v>
      </c>
      <c r="F84" s="130">
        <f t="shared" si="3"/>
        <v>0</v>
      </c>
      <c r="G84" s="130">
        <f t="shared" si="3"/>
        <v>0</v>
      </c>
      <c r="H84" s="130"/>
      <c r="I84" s="130"/>
      <c r="J84" s="130" t="str">
        <f>$J$73</f>
        <v/>
      </c>
      <c r="K84" s="130">
        <f t="shared" si="2"/>
        <v>0</v>
      </c>
      <c r="L84" s="130">
        <f t="shared" si="2"/>
        <v>0</v>
      </c>
      <c r="M84" s="130">
        <f t="shared" si="2"/>
        <v>0</v>
      </c>
      <c r="N84" s="130">
        <f t="shared" si="2"/>
        <v>0</v>
      </c>
      <c r="O84" s="130">
        <f t="shared" si="2"/>
        <v>0</v>
      </c>
      <c r="P84" s="130"/>
      <c r="Q84" s="130"/>
      <c r="R84" s="166" t="str">
        <f t="shared" si="4"/>
        <v>0%</v>
      </c>
      <c r="S84" s="166" t="str">
        <f t="shared" si="4"/>
        <v>0%</v>
      </c>
      <c r="T84" s="166" t="str">
        <f t="shared" si="4"/>
        <v>0%</v>
      </c>
      <c r="U84" s="166" t="str">
        <f t="shared" si="4"/>
        <v>0%</v>
      </c>
      <c r="V84" s="166" t="str">
        <f t="shared" si="4"/>
        <v>0%</v>
      </c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</row>
    <row r="85" spans="1:32">
      <c r="A85" s="130"/>
      <c r="B85" s="130" t="str">
        <f>IFERROR(INDEX(_xlfn.ANCHORARRAY($L$115),5),"")</f>
        <v/>
      </c>
      <c r="C85" s="130">
        <f t="shared" si="3"/>
        <v>0</v>
      </c>
      <c r="D85" s="130">
        <f t="shared" si="3"/>
        <v>0</v>
      </c>
      <c r="E85" s="130">
        <f t="shared" si="3"/>
        <v>0</v>
      </c>
      <c r="F85" s="130">
        <f t="shared" si="3"/>
        <v>0</v>
      </c>
      <c r="G85" s="130">
        <f t="shared" si="3"/>
        <v>0</v>
      </c>
      <c r="H85" s="130"/>
      <c r="I85" s="130"/>
      <c r="J85" s="130" t="str">
        <f>$J$74</f>
        <v/>
      </c>
      <c r="K85" s="130">
        <f t="shared" si="2"/>
        <v>0</v>
      </c>
      <c r="L85" s="130">
        <f t="shared" si="2"/>
        <v>0</v>
      </c>
      <c r="M85" s="130">
        <f t="shared" si="2"/>
        <v>0</v>
      </c>
      <c r="N85" s="130">
        <f t="shared" si="2"/>
        <v>0</v>
      </c>
      <c r="O85" s="130">
        <f t="shared" si="2"/>
        <v>0</v>
      </c>
      <c r="P85" s="130"/>
      <c r="Q85" s="130"/>
      <c r="R85" s="166" t="str">
        <f t="shared" si="4"/>
        <v>0%</v>
      </c>
      <c r="S85" s="166" t="str">
        <f t="shared" si="4"/>
        <v>0%</v>
      </c>
      <c r="T85" s="166" t="str">
        <f t="shared" si="4"/>
        <v>0%</v>
      </c>
      <c r="U85" s="166" t="str">
        <f t="shared" si="4"/>
        <v>0%</v>
      </c>
      <c r="V85" s="166" t="str">
        <f t="shared" si="4"/>
        <v>0%</v>
      </c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</row>
    <row r="86" spans="1:32">
      <c r="A86" s="130"/>
      <c r="B86" s="130" t="str">
        <f>IFERROR(INDEX(_xlfn.ANCHORARRAY($L$115),6),"")</f>
        <v/>
      </c>
      <c r="C86" s="130">
        <f t="shared" si="3"/>
        <v>0</v>
      </c>
      <c r="D86" s="130">
        <f t="shared" si="3"/>
        <v>0</v>
      </c>
      <c r="E86" s="130">
        <f t="shared" si="3"/>
        <v>0</v>
      </c>
      <c r="F86" s="130">
        <f t="shared" si="3"/>
        <v>0</v>
      </c>
      <c r="G86" s="130">
        <f t="shared" si="3"/>
        <v>0</v>
      </c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66" t="str">
        <f t="shared" si="4"/>
        <v>0%</v>
      </c>
      <c r="S86" s="166" t="str">
        <f t="shared" si="4"/>
        <v>0%</v>
      </c>
      <c r="T86" s="166" t="str">
        <f t="shared" si="4"/>
        <v>0%</v>
      </c>
      <c r="U86" s="166" t="str">
        <f t="shared" si="4"/>
        <v>0%</v>
      </c>
      <c r="V86" s="166" t="str">
        <f t="shared" si="4"/>
        <v>0%</v>
      </c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</row>
    <row r="87" spans="1:32">
      <c r="A87" s="130"/>
      <c r="B87" s="130" t="s">
        <v>41</v>
      </c>
      <c r="C87" s="130">
        <f>SUM(C81:C86)</f>
        <v>80000</v>
      </c>
      <c r="D87" s="130">
        <f>SUM(D81:D86)</f>
        <v>100000</v>
      </c>
      <c r="E87" s="130">
        <f>SUM(E81:E86)</f>
        <v>135000</v>
      </c>
      <c r="F87" s="130">
        <f>SUM(F81:F86)</f>
        <v>168750</v>
      </c>
      <c r="G87" s="130">
        <f>SUM(G81:G86)</f>
        <v>194062.5</v>
      </c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66"/>
      <c r="S87" s="166"/>
      <c r="T87" s="166"/>
      <c r="U87" s="166"/>
      <c r="V87" s="166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</row>
    <row r="88" spans="1:32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66"/>
      <c r="S88" s="166"/>
      <c r="T88" s="166"/>
      <c r="U88" s="166"/>
      <c r="V88" s="166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</row>
    <row r="89" spans="1:32">
      <c r="A89" s="130"/>
      <c r="B89" s="130"/>
      <c r="C89" s="130"/>
      <c r="D89" s="130"/>
      <c r="E89" s="130"/>
      <c r="F89" s="130"/>
      <c r="G89" s="130"/>
      <c r="H89" s="130"/>
      <c r="I89" s="130"/>
      <c r="J89" s="130" t="s">
        <v>340</v>
      </c>
      <c r="K89" s="130"/>
      <c r="L89" s="130"/>
      <c r="M89" s="130"/>
      <c r="N89" s="130"/>
      <c r="O89" s="130"/>
      <c r="P89" s="130"/>
      <c r="Q89" s="130"/>
      <c r="R89" s="166"/>
      <c r="S89" s="166"/>
      <c r="T89" s="166"/>
      <c r="U89" s="166"/>
      <c r="V89" s="166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</row>
    <row r="90" spans="1:32">
      <c r="A90" s="130"/>
      <c r="B90" s="130"/>
      <c r="C90" s="130"/>
      <c r="D90" s="130"/>
      <c r="E90" s="130"/>
      <c r="F90" s="130"/>
      <c r="G90" s="130"/>
      <c r="H90" s="130"/>
      <c r="I90" s="130"/>
      <c r="J90" s="130" t="s">
        <v>262</v>
      </c>
      <c r="K90" s="130" t="s">
        <v>321</v>
      </c>
      <c r="L90" s="130" t="s">
        <v>322</v>
      </c>
      <c r="M90" s="130" t="s">
        <v>323</v>
      </c>
      <c r="N90" s="130" t="s">
        <v>324</v>
      </c>
      <c r="O90" s="130" t="s">
        <v>325</v>
      </c>
      <c r="P90" s="130"/>
      <c r="Q90" s="130"/>
      <c r="R90" s="166"/>
      <c r="S90" s="166"/>
      <c r="T90" s="166"/>
      <c r="U90" s="166"/>
      <c r="V90" s="166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</row>
    <row r="91" spans="1:32">
      <c r="A91" s="130"/>
      <c r="B91" s="130"/>
      <c r="C91" s="130"/>
      <c r="D91" s="130"/>
      <c r="E91" s="130"/>
      <c r="F91" s="130"/>
      <c r="G91" s="130"/>
      <c r="H91" s="130"/>
      <c r="I91" s="130"/>
      <c r="J91" s="130" t="str">
        <f>IFERROR(INDEX(_xlfn.ANCHORARRAY($N$115),1),"")</f>
        <v>US</v>
      </c>
      <c r="K91" s="130">
        <f t="shared" ref="K91:O93" si="5">IF($J91="",0,SUMIFS(E$116:E$132,$D$116:$D$132,$J91))</f>
        <v>40000</v>
      </c>
      <c r="L91" s="130">
        <f t="shared" si="5"/>
        <v>50000</v>
      </c>
      <c r="M91" s="130">
        <f t="shared" si="5"/>
        <v>67500</v>
      </c>
      <c r="N91" s="130">
        <f t="shared" si="5"/>
        <v>84375</v>
      </c>
      <c r="O91" s="130">
        <f t="shared" si="5"/>
        <v>97031.249999999985</v>
      </c>
      <c r="P91" s="130"/>
      <c r="Q91" s="130"/>
      <c r="R91" s="166" t="str">
        <f t="shared" ref="R91:V93" si="6">TEXT(K91/K$94,"0%")</f>
        <v>50%</v>
      </c>
      <c r="S91" s="166" t="str">
        <f t="shared" si="6"/>
        <v>50%</v>
      </c>
      <c r="T91" s="166" t="str">
        <f t="shared" si="6"/>
        <v>50%</v>
      </c>
      <c r="U91" s="166" t="str">
        <f t="shared" si="6"/>
        <v>50%</v>
      </c>
      <c r="V91" s="166" t="str">
        <f t="shared" si="6"/>
        <v>50%</v>
      </c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</row>
    <row r="92" spans="1:32">
      <c r="A92" s="130"/>
      <c r="B92" s="130"/>
      <c r="C92" s="130"/>
      <c r="D92" s="130"/>
      <c r="E92" s="130"/>
      <c r="F92" s="130"/>
      <c r="G92" s="130"/>
      <c r="H92" s="130"/>
      <c r="I92" s="130"/>
      <c r="J92" s="130" t="str">
        <f>IFERROR(INDEX(_xlfn.ANCHORARRAY($N$115),2),"")</f>
        <v>EU</v>
      </c>
      <c r="K92" s="130">
        <f t="shared" si="5"/>
        <v>40000</v>
      </c>
      <c r="L92" s="130">
        <f t="shared" si="5"/>
        <v>50000</v>
      </c>
      <c r="M92" s="130">
        <f t="shared" si="5"/>
        <v>67500</v>
      </c>
      <c r="N92" s="130">
        <f t="shared" si="5"/>
        <v>84375</v>
      </c>
      <c r="O92" s="130">
        <f t="shared" si="5"/>
        <v>97031.25</v>
      </c>
      <c r="P92" s="130"/>
      <c r="Q92" s="130"/>
      <c r="R92" s="166" t="str">
        <f t="shared" si="6"/>
        <v>50%</v>
      </c>
      <c r="S92" s="166" t="str">
        <f t="shared" si="6"/>
        <v>50%</v>
      </c>
      <c r="T92" s="166" t="str">
        <f t="shared" si="6"/>
        <v>50%</v>
      </c>
      <c r="U92" s="166" t="str">
        <f t="shared" si="6"/>
        <v>50%</v>
      </c>
      <c r="V92" s="166" t="str">
        <f t="shared" si="6"/>
        <v>50%</v>
      </c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</row>
    <row r="93" spans="1:32">
      <c r="A93" s="130"/>
      <c r="B93" s="130"/>
      <c r="C93" s="130"/>
      <c r="D93" s="130"/>
      <c r="E93" s="130"/>
      <c r="F93" s="130"/>
      <c r="G93" s="130"/>
      <c r="H93" s="130"/>
      <c r="I93" s="130"/>
      <c r="J93" s="130" t="str">
        <f>IFERROR(INDEX(_xlfn.ANCHORARRAY($N$115),3),"")</f>
        <v/>
      </c>
      <c r="K93" s="130">
        <f t="shared" si="5"/>
        <v>0</v>
      </c>
      <c r="L93" s="130">
        <f t="shared" si="5"/>
        <v>0</v>
      </c>
      <c r="M93" s="130">
        <f t="shared" si="5"/>
        <v>0</v>
      </c>
      <c r="N93" s="130">
        <f t="shared" si="5"/>
        <v>0</v>
      </c>
      <c r="O93" s="130">
        <f t="shared" si="5"/>
        <v>0</v>
      </c>
      <c r="P93" s="130"/>
      <c r="Q93" s="130"/>
      <c r="R93" s="166" t="str">
        <f t="shared" si="6"/>
        <v>0%</v>
      </c>
      <c r="S93" s="166" t="str">
        <f t="shared" si="6"/>
        <v>0%</v>
      </c>
      <c r="T93" s="166" t="str">
        <f t="shared" si="6"/>
        <v>0%</v>
      </c>
      <c r="U93" s="166" t="str">
        <f t="shared" si="6"/>
        <v>0%</v>
      </c>
      <c r="V93" s="166" t="str">
        <f t="shared" si="6"/>
        <v>0%</v>
      </c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</row>
    <row r="94" spans="1:32">
      <c r="A94" s="130"/>
      <c r="B94" s="130"/>
      <c r="C94" s="130"/>
      <c r="D94" s="130"/>
      <c r="E94" s="130"/>
      <c r="F94" s="130"/>
      <c r="G94" s="130"/>
      <c r="H94" s="130"/>
      <c r="I94" s="130"/>
      <c r="J94" s="130" t="s">
        <v>41</v>
      </c>
      <c r="K94" s="130">
        <f>SUM(K91:K93)</f>
        <v>80000</v>
      </c>
      <c r="L94" s="130">
        <f>SUM(L91:L93)</f>
        <v>100000</v>
      </c>
      <c r="M94" s="130">
        <f>SUM(M91:M93)</f>
        <v>135000</v>
      </c>
      <c r="N94" s="130">
        <f>SUM(N91:N93)</f>
        <v>168750</v>
      </c>
      <c r="O94" s="130">
        <f>SUM(O91:O93)</f>
        <v>194062.5</v>
      </c>
      <c r="P94" s="130"/>
      <c r="Q94" s="130"/>
      <c r="R94" s="166"/>
      <c r="S94" s="166"/>
      <c r="T94" s="166"/>
      <c r="U94" s="166"/>
      <c r="V94" s="166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</row>
    <row r="95" spans="1:32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</row>
    <row r="96" spans="1:32">
      <c r="A96" s="130"/>
      <c r="B96" s="130"/>
      <c r="C96" s="130"/>
      <c r="D96" s="130"/>
      <c r="E96" s="130"/>
      <c r="F96" s="130"/>
      <c r="G96" s="130"/>
      <c r="H96" s="130"/>
      <c r="I96" s="130"/>
      <c r="J96" s="130" t="s">
        <v>329</v>
      </c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</row>
    <row r="97" spans="1:32">
      <c r="A97" s="130"/>
      <c r="B97" s="130" t="s">
        <v>368</v>
      </c>
      <c r="C97" s="130"/>
      <c r="D97" s="130"/>
      <c r="E97" s="130"/>
      <c r="F97" s="130"/>
      <c r="G97" s="130"/>
      <c r="H97" s="130"/>
      <c r="I97" s="130"/>
      <c r="J97" s="130" t="str">
        <f>$J$91</f>
        <v>US</v>
      </c>
      <c r="K97" s="130">
        <f t="shared" ref="K97:O99" si="7">IFERROR(K91/K$94,0)</f>
        <v>0.5</v>
      </c>
      <c r="L97" s="130">
        <f t="shared" si="7"/>
        <v>0.5</v>
      </c>
      <c r="M97" s="130">
        <f t="shared" si="7"/>
        <v>0.5</v>
      </c>
      <c r="N97" s="130">
        <f t="shared" si="7"/>
        <v>0.5</v>
      </c>
      <c r="O97" s="130">
        <f t="shared" si="7"/>
        <v>0.49999999999999994</v>
      </c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</row>
    <row r="98" spans="1:32">
      <c r="A98" s="130"/>
      <c r="B98" s="130">
        <f>'P&amp;L'!C4</f>
        <v>2025</v>
      </c>
      <c r="C98" s="130">
        <f>'P&amp;L'!D4</f>
        <v>2026</v>
      </c>
      <c r="D98" s="130">
        <f>'P&amp;L'!E4</f>
        <v>2027</v>
      </c>
      <c r="E98" s="130">
        <f>'P&amp;L'!F4</f>
        <v>2028</v>
      </c>
      <c r="F98" s="130">
        <f>'P&amp;L'!G4</f>
        <v>2029</v>
      </c>
      <c r="G98" s="130">
        <f>'P&amp;L'!H4</f>
        <v>2030</v>
      </c>
      <c r="H98" s="130"/>
      <c r="I98" s="130"/>
      <c r="J98" s="130" t="str">
        <f>$J$92</f>
        <v>EU</v>
      </c>
      <c r="K98" s="130">
        <f t="shared" si="7"/>
        <v>0.5</v>
      </c>
      <c r="L98" s="130">
        <f t="shared" si="7"/>
        <v>0.5</v>
      </c>
      <c r="M98" s="130">
        <f t="shared" si="7"/>
        <v>0.5</v>
      </c>
      <c r="N98" s="130">
        <f t="shared" si="7"/>
        <v>0.5</v>
      </c>
      <c r="O98" s="130">
        <f t="shared" si="7"/>
        <v>0.5</v>
      </c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</row>
    <row r="99" spans="1:32">
      <c r="A99" s="130" t="str">
        <f>'P&amp;L'!B5</f>
        <v>Revenues</v>
      </c>
      <c r="B99" s="130">
        <f>'P&amp;L'!C5</f>
        <v>10000</v>
      </c>
      <c r="C99" s="130">
        <f>'P&amp;L'!D5</f>
        <v>80000</v>
      </c>
      <c r="D99" s="130">
        <f>'P&amp;L'!E5</f>
        <v>100000</v>
      </c>
      <c r="E99" s="130">
        <f>'P&amp;L'!F5</f>
        <v>135000</v>
      </c>
      <c r="F99" s="130">
        <f>'P&amp;L'!G5</f>
        <v>168750</v>
      </c>
      <c r="G99" s="130">
        <f>'P&amp;L'!H5</f>
        <v>194062.5</v>
      </c>
      <c r="H99" s="130"/>
      <c r="I99" s="130"/>
      <c r="J99" s="130" t="str">
        <f>$J$93</f>
        <v/>
      </c>
      <c r="K99" s="130">
        <f t="shared" si="7"/>
        <v>0</v>
      </c>
      <c r="L99" s="130">
        <f t="shared" si="7"/>
        <v>0</v>
      </c>
      <c r="M99" s="130">
        <f t="shared" si="7"/>
        <v>0</v>
      </c>
      <c r="N99" s="130">
        <f t="shared" si="7"/>
        <v>0</v>
      </c>
      <c r="O99" s="130">
        <f t="shared" si="7"/>
        <v>0</v>
      </c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</row>
    <row r="100" spans="1:32">
      <c r="A100" s="130" t="str">
        <f>'P&amp;L'!B8</f>
        <v>COGS</v>
      </c>
      <c r="B100" s="130">
        <f>'P&amp;L'!C8</f>
        <v>5000</v>
      </c>
      <c r="C100" s="130">
        <f>'P&amp;L'!D8</f>
        <v>40000</v>
      </c>
      <c r="D100" s="130">
        <f>'P&amp;L'!E8</f>
        <v>50000</v>
      </c>
      <c r="E100" s="130">
        <f>'P&amp;L'!F8</f>
        <v>67500</v>
      </c>
      <c r="F100" s="130">
        <f>'P&amp;L'!G8</f>
        <v>84375</v>
      </c>
      <c r="G100" s="130">
        <f>'P&amp;L'!H8</f>
        <v>97031.25</v>
      </c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</row>
    <row r="101" spans="1:32">
      <c r="A101" s="130" t="str">
        <f>'P&amp;L'!B10</f>
        <v>Gross Profit</v>
      </c>
      <c r="B101" s="130">
        <f>'P&amp;L'!C10</f>
        <v>5000</v>
      </c>
      <c r="C101" s="130">
        <f>'P&amp;L'!D10</f>
        <v>40000</v>
      </c>
      <c r="D101" s="130">
        <f>'P&amp;L'!E10</f>
        <v>50000</v>
      </c>
      <c r="E101" s="130">
        <f>'P&amp;L'!F10</f>
        <v>67500</v>
      </c>
      <c r="F101" s="130">
        <f>'P&amp;L'!G10</f>
        <v>84375</v>
      </c>
      <c r="G101" s="130">
        <f>'P&amp;L'!H10</f>
        <v>97031.25</v>
      </c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</row>
    <row r="102" spans="1:32">
      <c r="A102" s="130" t="str">
        <f>'P&amp;L'!B11</f>
        <v>% Margin</v>
      </c>
      <c r="B102" s="130">
        <f>'P&amp;L'!C11</f>
        <v>0.5</v>
      </c>
      <c r="C102" s="130">
        <f>'P&amp;L'!D11</f>
        <v>0.5</v>
      </c>
      <c r="D102" s="130">
        <f>'P&amp;L'!E11</f>
        <v>0.5</v>
      </c>
      <c r="E102" s="130">
        <f>'P&amp;L'!F11</f>
        <v>0.5</v>
      </c>
      <c r="F102" s="130">
        <f>'P&amp;L'!G11</f>
        <v>0.5</v>
      </c>
      <c r="G102" s="130">
        <f>'P&amp;L'!H11</f>
        <v>0.5</v>
      </c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</row>
    <row r="103" spans="1:32">
      <c r="A103" s="130" t="str">
        <f>'P&amp;L'!B13</f>
        <v>S&amp;M</v>
      </c>
      <c r="B103" s="130">
        <f>'P&amp;L'!C13</f>
        <v>2000</v>
      </c>
      <c r="C103" s="130">
        <f>'P&amp;L'!D13</f>
        <v>400000</v>
      </c>
      <c r="D103" s="130">
        <f>'P&amp;L'!E13</f>
        <v>500000</v>
      </c>
      <c r="E103" s="130">
        <f>'P&amp;L'!F13</f>
        <v>725000</v>
      </c>
      <c r="F103" s="130">
        <f>'P&amp;L'!G13</f>
        <v>957000</v>
      </c>
      <c r="G103" s="130">
        <f>'P&amp;L'!H13</f>
        <v>1167540</v>
      </c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</row>
    <row r="104" spans="1:32">
      <c r="A104" s="130" t="str">
        <f>'P&amp;L'!B15</f>
        <v>G&amp;A</v>
      </c>
      <c r="B104" s="130">
        <f>'P&amp;L'!C15</f>
        <v>0</v>
      </c>
      <c r="C104" s="130">
        <f>'P&amp;L'!D15</f>
        <v>500000</v>
      </c>
      <c r="D104" s="130">
        <f>'P&amp;L'!E15</f>
        <v>600000</v>
      </c>
      <c r="E104" s="130">
        <f>'P&amp;L'!F15</f>
        <v>827999.99999999988</v>
      </c>
      <c r="F104" s="130">
        <f>'P&amp;L'!G15</f>
        <v>1101240</v>
      </c>
      <c r="G104" s="130">
        <f>'P&amp;L'!H15</f>
        <v>1409587.2</v>
      </c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</row>
    <row r="105" spans="1:32">
      <c r="A105" s="130" t="str">
        <f>'P&amp;L'!B17</f>
        <v>R&amp;D</v>
      </c>
      <c r="B105" s="130">
        <f>'P&amp;L'!C17</f>
        <v>0</v>
      </c>
      <c r="C105" s="130">
        <f>'P&amp;L'!D17</f>
        <v>300000</v>
      </c>
      <c r="D105" s="130">
        <f>'P&amp;L'!E17</f>
        <v>400000</v>
      </c>
      <c r="E105" s="130">
        <f>'P&amp;L'!F17</f>
        <v>532000</v>
      </c>
      <c r="F105" s="130">
        <f>'P&amp;L'!G17</f>
        <v>680960</v>
      </c>
      <c r="G105" s="130">
        <f>'P&amp;L'!H17</f>
        <v>817152.00000000012</v>
      </c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</row>
    <row r="106" spans="1:32">
      <c r="A106" s="130" t="str">
        <f>'P&amp;L'!B20</f>
        <v>Total OPEX</v>
      </c>
      <c r="B106" s="130">
        <f>'P&amp;L'!C20</f>
        <v>2000</v>
      </c>
      <c r="C106" s="130">
        <f>'P&amp;L'!D20</f>
        <v>1200000</v>
      </c>
      <c r="D106" s="130">
        <f>'P&amp;L'!E20</f>
        <v>1500000</v>
      </c>
      <c r="E106" s="130">
        <f>'P&amp;L'!F20</f>
        <v>2085000</v>
      </c>
      <c r="F106" s="130">
        <f>'P&amp;L'!G20</f>
        <v>2739200</v>
      </c>
      <c r="G106" s="130">
        <f>'P&amp;L'!H20</f>
        <v>3394279.2</v>
      </c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</row>
    <row r="107" spans="1:32">
      <c r="A107" s="130" t="str">
        <f>'P&amp;L'!B21</f>
        <v>OPEX %</v>
      </c>
      <c r="B107" s="130">
        <f>'P&amp;L'!C21</f>
        <v>-0.2</v>
      </c>
      <c r="C107" s="130">
        <f>'P&amp;L'!D21</f>
        <v>-15</v>
      </c>
      <c r="D107" s="130">
        <f>'P&amp;L'!E21</f>
        <v>-15</v>
      </c>
      <c r="E107" s="130">
        <f>'P&amp;L'!F21</f>
        <v>-15.444444444444445</v>
      </c>
      <c r="F107" s="130">
        <f>'P&amp;L'!G21</f>
        <v>-16.232296296296298</v>
      </c>
      <c r="G107" s="130">
        <f>'P&amp;L'!H21</f>
        <v>-17.49064966183575</v>
      </c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</row>
    <row r="108" spans="1:32">
      <c r="A108" s="130" t="str">
        <f>'P&amp;L'!B23</f>
        <v>Adj. EBITDA</v>
      </c>
      <c r="B108" s="130">
        <f>'P&amp;L'!C23</f>
        <v>3000</v>
      </c>
      <c r="C108" s="130">
        <f>'P&amp;L'!D23</f>
        <v>-1160000</v>
      </c>
      <c r="D108" s="130">
        <f>'P&amp;L'!E23</f>
        <v>-1450000</v>
      </c>
      <c r="E108" s="130">
        <f>'P&amp;L'!F23</f>
        <v>-2017500</v>
      </c>
      <c r="F108" s="130">
        <f>'P&amp;L'!G23</f>
        <v>-2654825</v>
      </c>
      <c r="G108" s="130">
        <f>'P&amp;L'!H23</f>
        <v>-3297247.95</v>
      </c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</row>
    <row r="109" spans="1:32">
      <c r="A109" s="130" t="str">
        <f>'P&amp;L'!B24</f>
        <v>% Margin</v>
      </c>
      <c r="B109" s="130">
        <f>'P&amp;L'!C24</f>
        <v>0.3</v>
      </c>
      <c r="C109" s="130">
        <f>'P&amp;L'!D24</f>
        <v>-14.5</v>
      </c>
      <c r="D109" s="130">
        <f>'P&amp;L'!E24</f>
        <v>-14.5</v>
      </c>
      <c r="E109" s="130">
        <f>'P&amp;L'!F24</f>
        <v>-14.944444444444445</v>
      </c>
      <c r="F109" s="130">
        <f>'P&amp;L'!G24</f>
        <v>-15.732296296296296</v>
      </c>
      <c r="G109" s="130">
        <f>'P&amp;L'!H24</f>
        <v>-16.99064966183575</v>
      </c>
      <c r="H109" s="130"/>
      <c r="I109" s="130"/>
      <c r="J109" s="130"/>
      <c r="K109" s="130"/>
      <c r="L109" s="130"/>
      <c r="M109" s="130"/>
      <c r="N109" s="130"/>
      <c r="O109" s="165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</row>
    <row r="110" spans="1:32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65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</row>
    <row r="111" spans="1:32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65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</row>
    <row r="112" spans="1:32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65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</row>
    <row r="113" spans="1:32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65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</row>
    <row r="114" spans="1:32">
      <c r="A114" s="130" t="s">
        <v>328</v>
      </c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 t="s">
        <v>362</v>
      </c>
      <c r="M114" s="130" t="s">
        <v>363</v>
      </c>
      <c r="N114" s="130" t="s">
        <v>364</v>
      </c>
      <c r="O114" s="165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</row>
    <row r="115" spans="1:32">
      <c r="A115" s="130"/>
      <c r="B115" s="130" t="s">
        <v>276</v>
      </c>
      <c r="C115" s="130" t="s">
        <v>277</v>
      </c>
      <c r="D115" s="130" t="s">
        <v>262</v>
      </c>
      <c r="E115" s="130">
        <v>2026</v>
      </c>
      <c r="F115" s="130">
        <v>2027</v>
      </c>
      <c r="G115" s="130">
        <v>2028</v>
      </c>
      <c r="H115" s="130">
        <v>2029</v>
      </c>
      <c r="I115" s="130">
        <v>2030</v>
      </c>
      <c r="J115" s="130" t="s">
        <v>361</v>
      </c>
      <c r="K115" s="130"/>
      <c r="L115" s="130" t="str" cm="1">
        <f t="array" ref="L115:L116">IFERROR(_xlfn.SORTBY(_xlfn.UNIQUE(_xlfn._xlws.FILTER($B$116:$B$132,($B$116:$B$132&lt;&gt;0)*($B$116:$B$132&lt;&gt;""))),SUMIFS($J$116:$J$132,$B$116:$B$132,_xlfn.UNIQUE(_xlfn._xlws.FILTER($B$116:$B$132,($B$116:$B$132&lt;&gt;0)*($B$116:$B$132&lt;&gt;"")))),-1),"")</f>
        <v>Hungry AF</v>
      </c>
      <c r="M115" s="130" t="str" cm="1">
        <f t="array" ref="M115:M116">IFERROR(_xlfn.SORTBY(_xlfn.UNIQUE(_xlfn._xlws.FILTER($C$116:$C$132,($C$116:$C$132&lt;&gt;0)*($C$116:$C$132&lt;&gt;""))),SUMIFS($J$116:$J$132,$C$116:$C$132,_xlfn.UNIQUE(_xlfn._xlws.FILTER($C$116:$C$132,($C$116:$C$132&lt;&gt;0)*($C$116:$C$132&lt;&gt;"")))),-1),"")</f>
        <v>Big MAC</v>
      </c>
      <c r="N115" s="130" t="str" cm="1">
        <f t="array" ref="N115:N116">IFERROR(_xlfn.SORTBY(_xlfn.UNIQUE(_xlfn._xlws.FILTER($D$116:$D$132,($D$116:$D$132&lt;&gt;0)*($D$116:$D$132&lt;&gt;""))),SUMIFS($J$116:$J$132,$D$116:$D$132,_xlfn.UNIQUE(_xlfn._xlws.FILTER($D$116:$D$132,($D$116:$D$132&lt;&gt;0)*($D$116:$D$132&lt;&gt;"")))),-1),"")</f>
        <v>US</v>
      </c>
      <c r="O115" s="165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</row>
    <row r="116" spans="1:32">
      <c r="A116" s="130"/>
      <c r="B116" s="130" t="str">
        <f>'Rev. Build'!B34</f>
        <v>Hungry AF</v>
      </c>
      <c r="C116" s="130" t="str">
        <f>'Rev. Build'!E34</f>
        <v>Big MAC</v>
      </c>
      <c r="D116" s="130" t="str">
        <f>'Rev. Build'!D34</f>
        <v>US</v>
      </c>
      <c r="E116" s="130">
        <f>'Rev. Build'!K34</f>
        <v>40000</v>
      </c>
      <c r="F116" s="130">
        <f>'Rev. Build'!P34</f>
        <v>50000</v>
      </c>
      <c r="G116" s="130">
        <f>'Rev. Build'!U34</f>
        <v>67500</v>
      </c>
      <c r="H116" s="130">
        <f>'Rev. Build'!Z34</f>
        <v>84375</v>
      </c>
      <c r="I116" s="130">
        <f>'Rev. Build'!AE34</f>
        <v>97031.249999999985</v>
      </c>
      <c r="J116" s="130">
        <f>SUM(E116:I116)</f>
        <v>338906.25</v>
      </c>
      <c r="K116" s="130"/>
      <c r="L116" s="130" t="str">
        <v>BULO</v>
      </c>
      <c r="M116" s="130" t="str">
        <v>MCMC</v>
      </c>
      <c r="N116" s="130" t="str">
        <v>EU</v>
      </c>
      <c r="O116" s="165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</row>
    <row r="117" spans="1:32">
      <c r="A117" s="130"/>
      <c r="B117" s="130" t="str">
        <f>'Rev. Build'!B35</f>
        <v>BULO</v>
      </c>
      <c r="C117" s="130" t="str">
        <f>'Rev. Build'!E35</f>
        <v>MCMC</v>
      </c>
      <c r="D117" s="130" t="str">
        <f>'Rev. Build'!D35</f>
        <v>EU</v>
      </c>
      <c r="E117" s="130">
        <f>'Rev. Build'!K35</f>
        <v>40000</v>
      </c>
      <c r="F117" s="130">
        <f>'Rev. Build'!P35</f>
        <v>50000</v>
      </c>
      <c r="G117" s="130">
        <f>'Rev. Build'!U35</f>
        <v>67500</v>
      </c>
      <c r="H117" s="130">
        <f>'Rev. Build'!Z35</f>
        <v>84375</v>
      </c>
      <c r="I117" s="130">
        <f>'Rev. Build'!AE35</f>
        <v>97031.25</v>
      </c>
      <c r="J117" s="130">
        <f>SUM(E117:I117)</f>
        <v>338906.25</v>
      </c>
      <c r="K117" s="130"/>
      <c r="L117" s="130"/>
      <c r="M117" s="130"/>
      <c r="N117" s="130"/>
      <c r="O117" s="165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</row>
    <row r="118" spans="1:32">
      <c r="A118" s="130"/>
      <c r="B118" s="130">
        <f>'Rev. Build'!B36</f>
        <v>0</v>
      </c>
      <c r="C118" s="130">
        <f>'Rev. Build'!E36</f>
        <v>0</v>
      </c>
      <c r="D118" s="130">
        <f>'Rev. Build'!D36</f>
        <v>0</v>
      </c>
      <c r="E118" s="130">
        <f>'Rev. Build'!K36</f>
        <v>0</v>
      </c>
      <c r="F118" s="130">
        <f>'Rev. Build'!P36</f>
        <v>0</v>
      </c>
      <c r="G118" s="130">
        <f>'Rev. Build'!U36</f>
        <v>0</v>
      </c>
      <c r="H118" s="130">
        <f>'Rev. Build'!Z36</f>
        <v>0</v>
      </c>
      <c r="I118" s="130">
        <f>'Rev. Build'!AE36</f>
        <v>0</v>
      </c>
      <c r="J118" s="130"/>
      <c r="K118" s="130"/>
      <c r="L118" s="130"/>
      <c r="M118" s="130"/>
      <c r="N118" s="130"/>
      <c r="O118" s="165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</row>
    <row r="119" spans="1:32">
      <c r="A119" s="130"/>
      <c r="B119" s="130">
        <f>'Rev. Build'!B37</f>
        <v>0</v>
      </c>
      <c r="C119" s="130">
        <f>'Rev. Build'!E37</f>
        <v>0</v>
      </c>
      <c r="D119" s="130">
        <f>'Rev. Build'!D37</f>
        <v>0</v>
      </c>
      <c r="E119" s="130">
        <f>'Rev. Build'!K37</f>
        <v>0</v>
      </c>
      <c r="F119" s="130">
        <f>'Rev. Build'!P37</f>
        <v>0</v>
      </c>
      <c r="G119" s="130">
        <f>'Rev. Build'!U37</f>
        <v>0</v>
      </c>
      <c r="H119" s="130">
        <f>'Rev. Build'!Z37</f>
        <v>0</v>
      </c>
      <c r="I119" s="130">
        <f>'Rev. Build'!AE37</f>
        <v>0</v>
      </c>
      <c r="J119" s="130"/>
      <c r="K119" s="130"/>
      <c r="L119" s="130"/>
      <c r="M119" s="130"/>
      <c r="N119" s="130"/>
      <c r="O119" s="165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</row>
    <row r="120" spans="1:32">
      <c r="A120" s="130"/>
      <c r="B120" s="130">
        <f>'Rev. Build'!B38</f>
        <v>0</v>
      </c>
      <c r="C120" s="130">
        <f>'Rev. Build'!E38</f>
        <v>0</v>
      </c>
      <c r="D120" s="130">
        <f>'Rev. Build'!D38</f>
        <v>0</v>
      </c>
      <c r="E120" s="130">
        <f>'Rev. Build'!K38</f>
        <v>0</v>
      </c>
      <c r="F120" s="130">
        <f>'Rev. Build'!P38</f>
        <v>0</v>
      </c>
      <c r="G120" s="130">
        <f>'Rev. Build'!U38</f>
        <v>0</v>
      </c>
      <c r="H120" s="130">
        <f>'Rev. Build'!Z38</f>
        <v>0</v>
      </c>
      <c r="I120" s="130">
        <f>'Rev. Build'!AE38</f>
        <v>0</v>
      </c>
      <c r="J120" s="130"/>
      <c r="K120" s="130"/>
      <c r="L120" s="130"/>
      <c r="M120" s="130"/>
      <c r="N120" s="130"/>
      <c r="O120" s="165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</row>
    <row r="121" spans="1:32">
      <c r="A121" s="130"/>
      <c r="B121" s="130">
        <f>'Rev. Build'!B39</f>
        <v>0</v>
      </c>
      <c r="C121" s="130">
        <f>'Rev. Build'!E39</f>
        <v>0</v>
      </c>
      <c r="D121" s="130">
        <f>'Rev. Build'!D39</f>
        <v>0</v>
      </c>
      <c r="E121" s="130">
        <f>'Rev. Build'!K39</f>
        <v>0</v>
      </c>
      <c r="F121" s="130">
        <f>'Rev. Build'!P39</f>
        <v>0</v>
      </c>
      <c r="G121" s="130">
        <f>'Rev. Build'!U39</f>
        <v>0</v>
      </c>
      <c r="H121" s="130">
        <f>'Rev. Build'!Z39</f>
        <v>0</v>
      </c>
      <c r="I121" s="130">
        <f>'Rev. Build'!AE39</f>
        <v>0</v>
      </c>
      <c r="J121" s="130"/>
      <c r="K121" s="130"/>
      <c r="L121" s="130"/>
      <c r="M121" s="130"/>
      <c r="N121" s="130"/>
      <c r="O121" s="165"/>
    </row>
    <row r="122" spans="1:32">
      <c r="A122" s="130"/>
      <c r="B122" s="130">
        <f>'Rev. Build'!B67</f>
        <v>0</v>
      </c>
      <c r="C122" s="130">
        <f>'Rev. Build'!E67</f>
        <v>0</v>
      </c>
      <c r="D122" s="130">
        <f>'Rev. Build'!D67</f>
        <v>0</v>
      </c>
      <c r="E122" s="130">
        <f>'Rev. Build'!K67</f>
        <v>0</v>
      </c>
      <c r="F122" s="130">
        <f>'Rev. Build'!P67</f>
        <v>0</v>
      </c>
      <c r="G122" s="130">
        <f>'Rev. Build'!U67</f>
        <v>0</v>
      </c>
      <c r="H122" s="130">
        <f>'Rev. Build'!Z67</f>
        <v>0</v>
      </c>
      <c r="I122" s="130">
        <f>'Rev. Build'!AE67</f>
        <v>0</v>
      </c>
      <c r="J122" s="130"/>
      <c r="K122" s="130"/>
      <c r="L122" s="130"/>
      <c r="M122" s="130"/>
      <c r="N122" s="130"/>
      <c r="O122" s="165"/>
    </row>
    <row r="123" spans="1:32">
      <c r="A123" s="130"/>
      <c r="B123" s="130">
        <f>'Rev. Build'!B68</f>
        <v>0</v>
      </c>
      <c r="C123" s="130">
        <f>'Rev. Build'!E68</f>
        <v>0</v>
      </c>
      <c r="D123" s="130">
        <f>'Rev. Build'!D68</f>
        <v>0</v>
      </c>
      <c r="E123" s="130">
        <f>'Rev. Build'!K68</f>
        <v>0</v>
      </c>
      <c r="F123" s="130">
        <f>'Rev. Build'!P68</f>
        <v>0</v>
      </c>
      <c r="G123" s="130">
        <f>'Rev. Build'!U68</f>
        <v>0</v>
      </c>
      <c r="H123" s="130">
        <f>'Rev. Build'!Z68</f>
        <v>0</v>
      </c>
      <c r="I123" s="130">
        <f>'Rev. Build'!AE68</f>
        <v>0</v>
      </c>
      <c r="J123" s="130"/>
      <c r="K123" s="130"/>
      <c r="L123" s="130"/>
      <c r="M123" s="130"/>
      <c r="N123" s="130"/>
      <c r="O123" s="165"/>
    </row>
    <row r="124" spans="1:32">
      <c r="A124" s="130"/>
      <c r="B124" s="130">
        <f>'Rev. Build'!B69</f>
        <v>0</v>
      </c>
      <c r="C124" s="130">
        <f>'Rev. Build'!E69</f>
        <v>0</v>
      </c>
      <c r="D124" s="130">
        <f>'Rev. Build'!D69</f>
        <v>0</v>
      </c>
      <c r="E124" s="130">
        <f>'Rev. Build'!K69</f>
        <v>0</v>
      </c>
      <c r="F124" s="130">
        <f>'Rev. Build'!P69</f>
        <v>0</v>
      </c>
      <c r="G124" s="130">
        <f>'Rev. Build'!U69</f>
        <v>0</v>
      </c>
      <c r="H124" s="130">
        <f>'Rev. Build'!Z69</f>
        <v>0</v>
      </c>
      <c r="I124" s="130">
        <f>'Rev. Build'!AE69</f>
        <v>0</v>
      </c>
      <c r="J124" s="130"/>
      <c r="K124" s="130"/>
      <c r="L124" s="130"/>
      <c r="M124" s="130"/>
      <c r="N124" s="130"/>
      <c r="O124" s="165"/>
    </row>
    <row r="125" spans="1:32">
      <c r="A125" s="130"/>
      <c r="B125" s="130">
        <f>'Rev. Build'!B70</f>
        <v>0</v>
      </c>
      <c r="C125" s="130">
        <f>'Rev. Build'!E70</f>
        <v>0</v>
      </c>
      <c r="D125" s="130">
        <f>'Rev. Build'!D70</f>
        <v>0</v>
      </c>
      <c r="E125" s="130">
        <f>'Rev. Build'!K70</f>
        <v>0</v>
      </c>
      <c r="F125" s="130">
        <f>'Rev. Build'!P70</f>
        <v>0</v>
      </c>
      <c r="G125" s="130">
        <f>'Rev. Build'!U70</f>
        <v>0</v>
      </c>
      <c r="H125" s="130">
        <f>'Rev. Build'!Z70</f>
        <v>0</v>
      </c>
      <c r="I125" s="130">
        <f>'Rev. Build'!AE70</f>
        <v>0</v>
      </c>
      <c r="J125" s="130"/>
      <c r="K125" s="130"/>
      <c r="L125" s="130"/>
      <c r="M125" s="130"/>
      <c r="N125" s="130"/>
      <c r="O125" s="165"/>
    </row>
    <row r="126" spans="1:32">
      <c r="A126" s="130"/>
      <c r="B126" s="130">
        <f>'Rev. Build'!B71</f>
        <v>0</v>
      </c>
      <c r="C126" s="130">
        <f>'Rev. Build'!E71</f>
        <v>0</v>
      </c>
      <c r="D126" s="130">
        <f>'Rev. Build'!D71</f>
        <v>0</v>
      </c>
      <c r="E126" s="130">
        <f>'Rev. Build'!K71</f>
        <v>0</v>
      </c>
      <c r="F126" s="130">
        <f>'Rev. Build'!P71</f>
        <v>0</v>
      </c>
      <c r="G126" s="130">
        <f>'Rev. Build'!U71</f>
        <v>0</v>
      </c>
      <c r="H126" s="130">
        <f>'Rev. Build'!Z71</f>
        <v>0</v>
      </c>
      <c r="I126" s="130">
        <f>'Rev. Build'!AE71</f>
        <v>0</v>
      </c>
      <c r="J126" s="130"/>
      <c r="K126" s="130"/>
      <c r="L126" s="130"/>
      <c r="M126" s="130"/>
      <c r="N126" s="130"/>
      <c r="O126" s="165"/>
    </row>
    <row r="127" spans="1:32">
      <c r="A127" s="130"/>
      <c r="B127" s="130">
        <f>'Rev. Build'!B72</f>
        <v>0</v>
      </c>
      <c r="C127" s="130">
        <f>'Rev. Build'!E72</f>
        <v>0</v>
      </c>
      <c r="D127" s="130">
        <f>'Rev. Build'!D72</f>
        <v>0</v>
      </c>
      <c r="E127" s="130">
        <f>'Rev. Build'!K72</f>
        <v>0</v>
      </c>
      <c r="F127" s="130">
        <f>'Rev. Build'!P72</f>
        <v>0</v>
      </c>
      <c r="G127" s="130">
        <f>'Rev. Build'!U72</f>
        <v>0</v>
      </c>
      <c r="H127" s="130">
        <f>'Rev. Build'!Z72</f>
        <v>0</v>
      </c>
      <c r="I127" s="130">
        <f>'Rev. Build'!AE72</f>
        <v>0</v>
      </c>
      <c r="J127" s="130"/>
      <c r="K127" s="130"/>
      <c r="L127" s="130"/>
      <c r="M127" s="130"/>
      <c r="N127" s="130"/>
      <c r="O127" s="165"/>
    </row>
    <row r="128" spans="1:32">
      <c r="A128" s="130"/>
      <c r="B128" s="130">
        <f>'Rev. Build'!B85</f>
        <v>0</v>
      </c>
      <c r="C128" s="130">
        <f>'Rev. Build'!E85</f>
        <v>0</v>
      </c>
      <c r="D128" s="130">
        <f>'Rev. Build'!D85</f>
        <v>0</v>
      </c>
      <c r="E128" s="130">
        <f>'Rev. Build'!K85</f>
        <v>0</v>
      </c>
      <c r="F128" s="130">
        <f>'Rev. Build'!P85</f>
        <v>0</v>
      </c>
      <c r="G128" s="130">
        <f>'Rev. Build'!U85</f>
        <v>0</v>
      </c>
      <c r="H128" s="130">
        <f>'Rev. Build'!Z85</f>
        <v>0</v>
      </c>
      <c r="I128" s="130">
        <f>'Rev. Build'!AE85</f>
        <v>0</v>
      </c>
      <c r="J128" s="130"/>
      <c r="K128" s="130"/>
      <c r="L128" s="130"/>
      <c r="M128" s="130"/>
      <c r="N128" s="130"/>
      <c r="O128" s="165"/>
    </row>
    <row r="129" spans="1:15">
      <c r="A129" s="130"/>
      <c r="B129" s="130">
        <f>'Rev. Build'!B86</f>
        <v>0</v>
      </c>
      <c r="C129" s="130">
        <f>'Rev. Build'!E86</f>
        <v>0</v>
      </c>
      <c r="D129" s="130">
        <f>'Rev. Build'!D86</f>
        <v>0</v>
      </c>
      <c r="E129" s="130">
        <f>'Rev. Build'!K86</f>
        <v>0</v>
      </c>
      <c r="F129" s="130">
        <f>'Rev. Build'!P86</f>
        <v>0</v>
      </c>
      <c r="G129" s="130">
        <f>'Rev. Build'!U86</f>
        <v>0</v>
      </c>
      <c r="H129" s="130">
        <f>'Rev. Build'!Z86</f>
        <v>0</v>
      </c>
      <c r="I129" s="130">
        <f>'Rev. Build'!AE86</f>
        <v>0</v>
      </c>
      <c r="J129" s="130"/>
      <c r="K129" s="130"/>
      <c r="L129" s="130"/>
      <c r="M129" s="130"/>
      <c r="N129" s="130"/>
      <c r="O129" s="165"/>
    </row>
    <row r="130" spans="1:15">
      <c r="A130" s="130"/>
      <c r="B130" s="130">
        <f>'Rev. Build'!B87</f>
        <v>0</v>
      </c>
      <c r="C130" s="130">
        <f>'Rev. Build'!E87</f>
        <v>0</v>
      </c>
      <c r="D130" s="130">
        <f>'Rev. Build'!D87</f>
        <v>0</v>
      </c>
      <c r="E130" s="130">
        <f>'Rev. Build'!K87</f>
        <v>0</v>
      </c>
      <c r="F130" s="130">
        <f>'Rev. Build'!P87</f>
        <v>0</v>
      </c>
      <c r="G130" s="130">
        <f>'Rev. Build'!U87</f>
        <v>0</v>
      </c>
      <c r="H130" s="130">
        <f>'Rev. Build'!Z87</f>
        <v>0</v>
      </c>
      <c r="I130" s="130">
        <f>'Rev. Build'!AE87</f>
        <v>0</v>
      </c>
      <c r="J130" s="130"/>
      <c r="K130" s="130"/>
      <c r="L130" s="130"/>
      <c r="M130" s="130"/>
      <c r="N130" s="130"/>
      <c r="O130" s="165"/>
    </row>
    <row r="131" spans="1:15">
      <c r="A131" s="130"/>
      <c r="B131" s="130">
        <f>'Rev. Build'!B88</f>
        <v>0</v>
      </c>
      <c r="C131" s="130">
        <f>'Rev. Build'!E88</f>
        <v>0</v>
      </c>
      <c r="D131" s="130">
        <f>'Rev. Build'!D88</f>
        <v>0</v>
      </c>
      <c r="E131" s="130">
        <f>'Rev. Build'!K88</f>
        <v>0</v>
      </c>
      <c r="F131" s="130">
        <f>'Rev. Build'!P88</f>
        <v>0</v>
      </c>
      <c r="G131" s="130">
        <f>'Rev. Build'!U88</f>
        <v>0</v>
      </c>
      <c r="H131" s="130">
        <f>'Rev. Build'!Z88</f>
        <v>0</v>
      </c>
      <c r="I131" s="130">
        <f>'Rev. Build'!AE88</f>
        <v>0</v>
      </c>
      <c r="J131" s="130"/>
      <c r="K131" s="130"/>
      <c r="L131" s="130"/>
      <c r="M131" s="130"/>
      <c r="N131" s="130"/>
      <c r="O131" s="165"/>
    </row>
    <row r="132" spans="1:15">
      <c r="A132" s="130"/>
      <c r="B132" s="130">
        <f>'Rev. Build'!B89</f>
        <v>0</v>
      </c>
      <c r="C132" s="130">
        <f>'Rev. Build'!E89</f>
        <v>0</v>
      </c>
      <c r="D132" s="130">
        <f>'Rev. Build'!D89</f>
        <v>0</v>
      </c>
      <c r="E132" s="130">
        <f>'Rev. Build'!K89</f>
        <v>0</v>
      </c>
      <c r="F132" s="130">
        <f>'Rev. Build'!P89</f>
        <v>0</v>
      </c>
      <c r="G132" s="130">
        <f>'Rev. Build'!U89</f>
        <v>0</v>
      </c>
      <c r="H132" s="130">
        <f>'Rev. Build'!Z89</f>
        <v>0</v>
      </c>
      <c r="I132" s="130">
        <f>'Rev. Build'!AE89</f>
        <v>0</v>
      </c>
      <c r="J132" s="130"/>
      <c r="K132" s="130"/>
      <c r="L132" s="130"/>
      <c r="M132" s="130"/>
      <c r="N132" s="130"/>
      <c r="O132" s="165"/>
    </row>
    <row r="133" spans="1:15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65"/>
    </row>
    <row r="134" spans="1:15">
      <c r="A134" s="174" t="s">
        <v>366</v>
      </c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65"/>
    </row>
    <row r="135" spans="1:15">
      <c r="A135" s="130" t="s">
        <v>260</v>
      </c>
      <c r="B135" s="130" t="s">
        <v>321</v>
      </c>
      <c r="C135" s="130" t="s">
        <v>322</v>
      </c>
      <c r="D135" s="130" t="s">
        <v>323</v>
      </c>
      <c r="E135" s="130" t="s">
        <v>324</v>
      </c>
      <c r="F135" s="130" t="s">
        <v>325</v>
      </c>
      <c r="G135" s="130"/>
      <c r="H135" s="130"/>
      <c r="I135" s="130"/>
      <c r="J135" s="130"/>
      <c r="K135" s="130"/>
      <c r="L135" s="130"/>
      <c r="M135" s="130"/>
      <c r="N135" s="130"/>
      <c r="O135" s="165"/>
    </row>
    <row r="136" spans="1:15">
      <c r="A136" s="130" t="s">
        <v>936</v>
      </c>
      <c r="B136" s="175">
        <f>(SUMIF('Rev. Build'!$A$34:$A$53,Dashboard!$A136,'Rev. Build'!K$34:K$53)-SUMIF(COGS!$A$31:$A$50,Dashboard!$A136,COGS!K$31:K$50))/'Rev. Build'!K$54</f>
        <v>0.25</v>
      </c>
      <c r="C136" s="175">
        <f>(SUMIF('Rev. Build'!$A$34:$A$53,Dashboard!$A136,'Rev. Build'!P$34:P$53)-SUMIF(COGS!$A$31:$A$50,Dashboard!$A136,COGS!P$31:P$50))/'Rev. Build'!P$54</f>
        <v>0.25</v>
      </c>
      <c r="D136" s="175">
        <f>(SUMIF('Rev. Build'!$A$34:$A$53,Dashboard!$A136,'Rev. Build'!U$34:U$53)-SUMIF(COGS!$A$31:$A$50,Dashboard!$A136,COGS!U$31:U$50))/'Rev. Build'!U$54</f>
        <v>0.25</v>
      </c>
      <c r="E136" s="175">
        <f>(SUMIF('Rev. Build'!$A$34:$A$53,Dashboard!$A136,'Rev. Build'!Z$34:Z$53)-SUMIF(COGS!$A$31:$A$50,Dashboard!$A136,COGS!Z$31:Z$50))/'Rev. Build'!Z$54</f>
        <v>0.25</v>
      </c>
      <c r="F136" s="175">
        <f>(SUMIF('Rev. Build'!$A$34:$A$53,Dashboard!$A136,'Rev. Build'!AE$34:AE$53)-SUMIF(COGS!$A$31:$A$50,Dashboard!$A136,COGS!AE$31:AE$50))/'Rev. Build'!AE$54</f>
        <v>0.25</v>
      </c>
      <c r="G136" s="130"/>
      <c r="H136" s="130"/>
      <c r="I136" s="130"/>
      <c r="J136" s="130"/>
      <c r="K136" s="130"/>
      <c r="L136" s="130"/>
      <c r="M136" s="130"/>
      <c r="N136" s="130"/>
      <c r="O136" s="165"/>
    </row>
    <row r="137" spans="1:15" ht="16" customHeight="1">
      <c r="A137" s="130" t="s">
        <v>275</v>
      </c>
      <c r="B137" s="175">
        <f>(SUMIF('Rev. Build'!$A$34:$A$53,Dashboard!$A137,'Rev. Build'!K$34:K$53)-SUMIF(COGS!$A$31:$A$50,Dashboard!$A137,COGS!K$31:K$50))/'Rev. Build'!K$54</f>
        <v>0.25</v>
      </c>
      <c r="C137" s="175">
        <f>(SUMIF('Rev. Build'!$A$34:$A$53,Dashboard!$A137,'Rev. Build'!P$34:P$53)-SUMIF(COGS!$A$31:$A$50,Dashboard!$A137,COGS!P$31:P$50))/'Rev. Build'!P$54</f>
        <v>0.25</v>
      </c>
      <c r="D137" s="175">
        <f>(SUMIF('Rev. Build'!$A$34:$A$53,Dashboard!$A137,'Rev. Build'!U$34:U$53)-SUMIF(COGS!$A$31:$A$50,Dashboard!$A137,COGS!U$31:U$50))/'Rev. Build'!U$54</f>
        <v>0.25</v>
      </c>
      <c r="E137" s="175">
        <f>(SUMIF('Rev. Build'!$A$34:$A$53,Dashboard!$A137,'Rev. Build'!Z$34:Z$53)-SUMIF(COGS!$A$31:$A$50,Dashboard!$A137,COGS!Z$31:Z$50))/'Rev. Build'!Z$54</f>
        <v>0.25</v>
      </c>
      <c r="F137" s="175">
        <f>(SUMIF('Rev. Build'!$A$34:$A$53,Dashboard!$A137,'Rev. Build'!AE$34:AE$53)-SUMIF(COGS!$A$31:$A$50,Dashboard!$A137,COGS!AE$31:AE$50))/'Rev. Build'!AE$54</f>
        <v>0.24999999999999997</v>
      </c>
      <c r="G137" s="130"/>
      <c r="H137" s="130"/>
      <c r="I137" s="130"/>
      <c r="J137" s="130"/>
      <c r="K137" s="130"/>
      <c r="L137" s="130"/>
      <c r="M137" s="130"/>
      <c r="N137" s="130"/>
      <c r="O137" s="165"/>
    </row>
    <row r="138" spans="1:15" ht="16" customHeight="1">
      <c r="A138" s="130" t="s">
        <v>937</v>
      </c>
      <c r="B138" s="175">
        <f>(SUMIF('Rev. Build'!$A$34:$A$53,Dashboard!$A138,'Rev. Build'!K$34:K$53)-SUMIF(COGS!$A$31:$A$50,Dashboard!$A138,COGS!K$31:K$50))/'Rev. Build'!K$54</f>
        <v>0</v>
      </c>
      <c r="C138" s="175">
        <f>(SUMIF('Rev. Build'!$A$34:$A$53,Dashboard!$A138,'Rev. Build'!P$34:P$53)-SUMIF(COGS!$A$31:$A$50,Dashboard!$A138,COGS!P$31:P$50))/'Rev. Build'!P$54</f>
        <v>0</v>
      </c>
      <c r="D138" s="175">
        <f>(SUMIF('Rev. Build'!$A$34:$A$53,Dashboard!$A138,'Rev. Build'!U$34:U$53)-SUMIF(COGS!$A$31:$A$50,Dashboard!$A138,COGS!U$31:U$50))/'Rev. Build'!U$54</f>
        <v>0</v>
      </c>
      <c r="E138" s="175">
        <f>(SUMIF('Rev. Build'!$A$34:$A$53,Dashboard!$A138,'Rev. Build'!Z$34:Z$53)-SUMIF(COGS!$A$31:$A$50,Dashboard!$A138,COGS!Z$31:Z$50))/'Rev. Build'!Z$54</f>
        <v>0</v>
      </c>
      <c r="F138" s="175">
        <f>(SUMIF('Rev. Build'!$A$34:$A$53,Dashboard!$A138,'Rev. Build'!AE$34:AE$53)-SUMIF(COGS!$A$31:$A$50,Dashboard!$A138,COGS!AE$31:AE$50))/'Rev. Build'!AE$54</f>
        <v>0</v>
      </c>
      <c r="G138" s="130"/>
      <c r="H138" s="130"/>
      <c r="I138" s="130"/>
      <c r="J138" s="130"/>
      <c r="K138" s="130"/>
      <c r="L138" s="130"/>
      <c r="M138" s="130"/>
      <c r="N138" s="130"/>
      <c r="O138" s="165"/>
    </row>
    <row r="139" spans="1:15" ht="16" customHeight="1">
      <c r="A139" s="130" t="s">
        <v>938</v>
      </c>
      <c r="B139" s="175">
        <f>(SUMIF('Rev. Build'!$A$34:$A$53,Dashboard!$A139,'Rev. Build'!K$34:K$53)-SUMIF(COGS!$A$31:$A$50,Dashboard!$A139,COGS!K$31:K$50))/'Rev. Build'!K$54</f>
        <v>0</v>
      </c>
      <c r="C139" s="175">
        <f>(SUMIF('Rev. Build'!$A$34:$A$53,Dashboard!$A139,'Rev. Build'!P$34:P$53)-SUMIF(COGS!$A$31:$A$50,Dashboard!$A139,COGS!P$31:P$50))/'Rev. Build'!P$54</f>
        <v>0</v>
      </c>
      <c r="D139" s="175">
        <f>(SUMIF('Rev. Build'!$A$34:$A$53,Dashboard!$A139,'Rev. Build'!U$34:U$53)-SUMIF(COGS!$A$31:$A$50,Dashboard!$A139,COGS!U$31:U$50))/'Rev. Build'!U$54</f>
        <v>0</v>
      </c>
      <c r="E139" s="175">
        <f>(SUMIF('Rev. Build'!$A$34:$A$53,Dashboard!$A139,'Rev. Build'!Z$34:Z$53)-SUMIF(COGS!$A$31:$A$50,Dashboard!$A139,COGS!Z$31:Z$50))/'Rev. Build'!Z$54</f>
        <v>0</v>
      </c>
      <c r="F139" s="175">
        <f>(SUMIF('Rev. Build'!$A$34:$A$53,Dashboard!$A139,'Rev. Build'!AE$34:AE$53)-SUMIF(COGS!$A$31:$A$50,Dashboard!$A139,COGS!AE$31:AE$50))/'Rev. Build'!AE$54</f>
        <v>0</v>
      </c>
      <c r="G139" s="130"/>
      <c r="H139" s="130"/>
      <c r="I139" s="130"/>
      <c r="J139" s="130"/>
      <c r="K139" s="130"/>
      <c r="L139" s="130"/>
      <c r="M139" s="130"/>
      <c r="N139" s="130"/>
      <c r="O139" s="165"/>
    </row>
    <row r="140" spans="1:15" ht="16" customHeight="1">
      <c r="A140" s="130" t="s">
        <v>939</v>
      </c>
      <c r="B140" s="175">
        <f>(SUMIF('Rev. Build'!$A$34:$A$53,Dashboard!$A140,'Rev. Build'!K$34:K$53)-SUMIF(COGS!$A$31:$A$50,Dashboard!$A140,COGS!K$31:K$50))/'Rev. Build'!K$54</f>
        <v>0</v>
      </c>
      <c r="C140" s="175">
        <f>(SUMIF('Rev. Build'!$A$34:$A$53,Dashboard!$A140,'Rev. Build'!P$34:P$53)-SUMIF(COGS!$A$31:$A$50,Dashboard!$A140,COGS!P$31:P$50))/'Rev. Build'!P$54</f>
        <v>0</v>
      </c>
      <c r="D140" s="175">
        <f>(SUMIF('Rev. Build'!$A$34:$A$53,Dashboard!$A140,'Rev. Build'!U$34:U$53)-SUMIF(COGS!$A$31:$A$50,Dashboard!$A140,COGS!U$31:U$50))/'Rev. Build'!U$54</f>
        <v>0</v>
      </c>
      <c r="E140" s="175">
        <f>(SUMIF('Rev. Build'!$A$34:$A$53,Dashboard!$A140,'Rev. Build'!Z$34:Z$53)-SUMIF(COGS!$A$31:$A$50,Dashboard!$A140,COGS!Z$31:Z$50))/'Rev. Build'!Z$54</f>
        <v>0</v>
      </c>
      <c r="F140" s="175">
        <f>(SUMIF('Rev. Build'!$A$34:$A$53,Dashboard!$A140,'Rev. Build'!AE$34:AE$53)-SUMIF(COGS!$A$31:$A$50,Dashboard!$A140,COGS!AE$31:AE$50))/'Rev. Build'!AE$54</f>
        <v>0</v>
      </c>
      <c r="G140" s="130"/>
      <c r="H140" s="130"/>
      <c r="I140" s="130"/>
      <c r="J140" s="130"/>
      <c r="K140" s="130"/>
      <c r="L140" s="130"/>
      <c r="M140" s="130"/>
      <c r="N140" s="130"/>
      <c r="O140" s="165"/>
    </row>
    <row r="141" spans="1:15" ht="16" customHeight="1">
      <c r="A141" s="130" t="s">
        <v>944</v>
      </c>
      <c r="B141" s="175">
        <f>(SUMIF('Rev. Build'!$A$34:$A$53,Dashboard!$A141,'Rev. Build'!K$34:K$53)-SUMIF(COGS!$A$31:$A$50,Dashboard!$A141,COGS!K$31:K$50))/'Rev. Build'!K$54</f>
        <v>0</v>
      </c>
      <c r="C141" s="175">
        <f>(SUMIF('Rev. Build'!$A$34:$A$53,Dashboard!$A141,'Rev. Build'!P$34:P$53)-SUMIF(COGS!$A$31:$A$50,Dashboard!$A141,COGS!P$31:P$50))/'Rev. Build'!P$54</f>
        <v>0</v>
      </c>
      <c r="D141" s="175">
        <f>(SUMIF('Rev. Build'!$A$34:$A$53,Dashboard!$A141,'Rev. Build'!U$34:U$53)-SUMIF(COGS!$A$31:$A$50,Dashboard!$A141,COGS!U$31:U$50))/'Rev. Build'!U$54</f>
        <v>0</v>
      </c>
      <c r="E141" s="175">
        <f>(SUMIF('Rev. Build'!$A$34:$A$53,Dashboard!$A141,'Rev. Build'!Z$34:Z$53)-SUMIF(COGS!$A$31:$A$50,Dashboard!$A141,COGS!Z$31:Z$50))/'Rev. Build'!Z$54</f>
        <v>0</v>
      </c>
      <c r="F141" s="175">
        <f>(SUMIF('Rev. Build'!$A$34:$A$53,Dashboard!$A141,'Rev. Build'!AE$34:AE$53)-SUMIF(COGS!$A$31:$A$50,Dashboard!$A141,COGS!AE$31:AE$50))/'Rev. Build'!AE$54</f>
        <v>0</v>
      </c>
      <c r="G141" s="130"/>
      <c r="H141" s="130"/>
      <c r="I141" s="130"/>
      <c r="J141" s="130"/>
      <c r="K141" s="130"/>
      <c r="L141" s="130"/>
      <c r="M141" s="130"/>
      <c r="N141" s="130"/>
      <c r="O141" s="165"/>
    </row>
    <row r="142" spans="1:15" ht="16" customHeight="1">
      <c r="A142" s="130" t="s">
        <v>940</v>
      </c>
      <c r="B142" s="175">
        <f>(SUMIF('Rev. Build'!$A$34:$A$53,Dashboard!$A142,'Rev. Build'!K$34:K$53)-SUMIF(COGS!$A$31:$A$50,Dashboard!$A142,COGS!K$31:K$50))/'Rev. Build'!K$54</f>
        <v>0</v>
      </c>
      <c r="C142" s="175">
        <f>(SUMIF('Rev. Build'!$A$34:$A$53,Dashboard!$A142,'Rev. Build'!P$34:P$53)-SUMIF(COGS!$A$31:$A$50,Dashboard!$A142,COGS!P$31:P$50))/'Rev. Build'!P$54</f>
        <v>0</v>
      </c>
      <c r="D142" s="175">
        <f>(SUMIF('Rev. Build'!$A$34:$A$53,Dashboard!$A142,'Rev. Build'!U$34:U$53)-SUMIF(COGS!$A$31:$A$50,Dashboard!$A142,COGS!U$31:U$50))/'Rev. Build'!U$54</f>
        <v>0</v>
      </c>
      <c r="E142" s="175">
        <f>(SUMIF('Rev. Build'!$A$34:$A$53,Dashboard!$A142,'Rev. Build'!Z$34:Z$53)-SUMIF(COGS!$A$31:$A$50,Dashboard!$A142,COGS!Z$31:Z$50))/'Rev. Build'!Z$54</f>
        <v>0</v>
      </c>
      <c r="F142" s="175">
        <f>(SUMIF('Rev. Build'!$A$34:$A$53,Dashboard!$A142,'Rev. Build'!AE$34:AE$53)-SUMIF(COGS!$A$31:$A$50,Dashboard!$A142,COGS!AE$31:AE$50))/'Rev. Build'!AE$54</f>
        <v>0</v>
      </c>
      <c r="G142" s="130"/>
      <c r="H142" s="130"/>
      <c r="I142" s="130"/>
      <c r="J142" s="130"/>
      <c r="K142" s="130"/>
      <c r="L142" s="130"/>
      <c r="M142" s="130"/>
      <c r="N142" s="130"/>
      <c r="O142" s="165"/>
    </row>
    <row r="143" spans="1:15" ht="16" customHeight="1">
      <c r="A143" s="130" t="s">
        <v>941</v>
      </c>
      <c r="B143" s="175">
        <f>(SUMIF('Rev. Build'!$A$34:$A$53,Dashboard!$A143,'Rev. Build'!K$34:K$53)-SUMIF(COGS!$A$31:$A$50,Dashboard!$A143,COGS!K$31:K$50))/'Rev. Build'!K$54</f>
        <v>0</v>
      </c>
      <c r="C143" s="175">
        <f>(SUMIF('Rev. Build'!$A$34:$A$53,Dashboard!$A143,'Rev. Build'!P$34:P$53)-SUMIF(COGS!$A$31:$A$50,Dashboard!$A143,COGS!P$31:P$50))/'Rev. Build'!P$54</f>
        <v>0</v>
      </c>
      <c r="D143" s="175">
        <f>(SUMIF('Rev. Build'!$A$34:$A$53,Dashboard!$A143,'Rev. Build'!U$34:U$53)-SUMIF(COGS!$A$31:$A$50,Dashboard!$A143,COGS!U$31:U$50))/'Rev. Build'!U$54</f>
        <v>0</v>
      </c>
      <c r="E143" s="175">
        <f>(SUMIF('Rev. Build'!$A$34:$A$53,Dashboard!$A143,'Rev. Build'!Z$34:Z$53)-SUMIF(COGS!$A$31:$A$50,Dashboard!$A143,COGS!Z$31:Z$50))/'Rev. Build'!Z$54</f>
        <v>0</v>
      </c>
      <c r="F143" s="175">
        <f>(SUMIF('Rev. Build'!$A$34:$A$53,Dashboard!$A143,'Rev. Build'!AE$34:AE$53)-SUMIF(COGS!$A$31:$A$50,Dashboard!$A143,COGS!AE$31:AE$50))/'Rev. Build'!AE$54</f>
        <v>0</v>
      </c>
      <c r="G143" s="130"/>
      <c r="H143" s="130"/>
      <c r="I143" s="130"/>
      <c r="J143" s="130"/>
      <c r="K143" s="130"/>
      <c r="L143" s="130"/>
      <c r="M143" s="130"/>
      <c r="N143" s="130"/>
      <c r="O143" s="165"/>
    </row>
    <row r="144" spans="1:15" ht="16" customHeight="1">
      <c r="A144" s="130" t="s">
        <v>942</v>
      </c>
      <c r="B144" s="175">
        <f>(SUMIF('Rev. Build'!$A$34:$A$53,Dashboard!$A144,'Rev. Build'!K$34:K$53)-SUMIF(COGS!$A$31:$A$50,Dashboard!$A144,COGS!K$31:K$50))/'Rev. Build'!K$54</f>
        <v>0</v>
      </c>
      <c r="C144" s="175">
        <f>(SUMIF('Rev. Build'!$A$34:$A$53,Dashboard!$A144,'Rev. Build'!P$34:P$53)-SUMIF(COGS!$A$31:$A$50,Dashboard!$A144,COGS!P$31:P$50))/'Rev. Build'!P$54</f>
        <v>0</v>
      </c>
      <c r="D144" s="175">
        <f>(SUMIF('Rev. Build'!$A$34:$A$53,Dashboard!$A144,'Rev. Build'!U$34:U$53)-SUMIF(COGS!$A$31:$A$50,Dashboard!$A144,COGS!U$31:U$50))/'Rev. Build'!U$54</f>
        <v>0</v>
      </c>
      <c r="E144" s="175">
        <f>(SUMIF('Rev. Build'!$A$34:$A$53,Dashboard!$A144,'Rev. Build'!Z$34:Z$53)-SUMIF(COGS!$A$31:$A$50,Dashboard!$A144,COGS!Z$31:Z$50))/'Rev. Build'!Z$54</f>
        <v>0</v>
      </c>
      <c r="F144" s="175">
        <f>(SUMIF('Rev. Build'!$A$34:$A$53,Dashboard!$A144,'Rev. Build'!AE$34:AE$53)-SUMIF(COGS!$A$31:$A$50,Dashboard!$A144,COGS!AE$31:AE$50))/'Rev. Build'!AE$54</f>
        <v>0</v>
      </c>
      <c r="G144" s="130"/>
      <c r="H144" s="130"/>
      <c r="I144" s="130"/>
      <c r="J144" s="130"/>
      <c r="K144" s="130"/>
      <c r="L144" s="130"/>
      <c r="M144" s="130"/>
      <c r="N144" s="130"/>
      <c r="O144" s="165"/>
    </row>
    <row r="145" spans="1:15" ht="16" customHeight="1">
      <c r="A145" s="130" t="s">
        <v>943</v>
      </c>
      <c r="B145" s="175">
        <f>(SUMIF('Rev. Build'!$A$34:$A$53,Dashboard!$A145,'Rev. Build'!K$34:K$53)-SUMIF(COGS!$A$31:$A$50,Dashboard!$A145,COGS!K$31:K$50))/'Rev. Build'!K$54</f>
        <v>0</v>
      </c>
      <c r="C145" s="175">
        <f>(SUMIF('Rev. Build'!$A$34:$A$53,Dashboard!$A145,'Rev. Build'!P$34:P$53)-SUMIF(COGS!$A$31:$A$50,Dashboard!$A145,COGS!P$31:P$50))/'Rev. Build'!P$54</f>
        <v>0</v>
      </c>
      <c r="D145" s="175">
        <f>(SUMIF('Rev. Build'!$A$34:$A$53,Dashboard!$A145,'Rev. Build'!U$34:U$53)-SUMIF(COGS!$A$31:$A$50,Dashboard!$A145,COGS!U$31:U$50))/'Rev. Build'!U$54</f>
        <v>0</v>
      </c>
      <c r="E145" s="175">
        <f>(SUMIF('Rev. Build'!$A$34:$A$53,Dashboard!$A145,'Rev. Build'!Z$34:Z$53)-SUMIF(COGS!$A$31:$A$50,Dashboard!$A145,COGS!Z$31:Z$50))/'Rev. Build'!Z$54</f>
        <v>0</v>
      </c>
      <c r="F145" s="175">
        <f>(SUMIF('Rev. Build'!$A$34:$A$53,Dashboard!$A145,'Rev. Build'!AE$34:AE$53)-SUMIF(COGS!$A$31:$A$50,Dashboard!$A145,COGS!AE$31:AE$50))/'Rev. Build'!AE$54</f>
        <v>0</v>
      </c>
      <c r="G145" s="130"/>
      <c r="H145" s="130"/>
      <c r="I145" s="130"/>
      <c r="J145" s="130"/>
      <c r="K145" s="130"/>
      <c r="L145" s="130"/>
      <c r="M145" s="130"/>
      <c r="N145" s="130"/>
      <c r="O145" s="165"/>
    </row>
    <row r="146" spans="1:15" ht="16" customHeight="1">
      <c r="A146" s="130" t="s">
        <v>261</v>
      </c>
      <c r="B146" s="175">
        <f>(SUMIF('Rev. Build'!$A$34:$A$53,Dashboard!$A146,'Rev. Build'!K$34:K$53)-SUMIF(COGS!$A$31:$A$50,Dashboard!$A146,COGS!K$31:K$50))/'Rev. Build'!K$54</f>
        <v>0</v>
      </c>
      <c r="C146" s="175">
        <f>(SUMIF('Rev. Build'!$A$34:$A$53,Dashboard!$A146,'Rev. Build'!P$34:P$53)-SUMIF(COGS!$A$31:$A$50,Dashboard!$A146,COGS!P$31:P$50))/'Rev. Build'!P$54</f>
        <v>0</v>
      </c>
      <c r="D146" s="175">
        <f>(SUMIF('Rev. Build'!$A$34:$A$53,Dashboard!$A146,'Rev. Build'!U$34:U$53)-SUMIF(COGS!$A$31:$A$50,Dashboard!$A146,COGS!U$31:U$50))/'Rev. Build'!U$54</f>
        <v>0</v>
      </c>
      <c r="E146" s="175">
        <f>(SUMIF('Rev. Build'!$A$34:$A$53,Dashboard!$A146,'Rev. Build'!Z$34:Z$53)-SUMIF(COGS!$A$31:$A$50,Dashboard!$A146,COGS!Z$31:Z$50))/'Rev. Build'!Z$54</f>
        <v>0</v>
      </c>
      <c r="F146" s="175">
        <f>(SUMIF('Rev. Build'!$A$34:$A$53,Dashboard!$A146,'Rev. Build'!AE$34:AE$53)-SUMIF(COGS!$A$31:$A$50,Dashboard!$A146,COGS!AE$31:AE$50))/'Rev. Build'!AE$54</f>
        <v>0</v>
      </c>
      <c r="G146" s="130"/>
      <c r="H146" s="130"/>
      <c r="I146" s="130"/>
      <c r="J146" s="130"/>
      <c r="K146" s="130"/>
      <c r="L146" s="130"/>
      <c r="M146" s="130"/>
      <c r="N146" s="130"/>
      <c r="O146" s="165"/>
    </row>
    <row r="147" spans="1:15">
      <c r="A147" s="176" t="s">
        <v>367</v>
      </c>
      <c r="B147" s="177">
        <f>IFERROR('P&amp;L'!D10/'P&amp;L'!D5,0)</f>
        <v>0.5</v>
      </c>
      <c r="C147" s="177">
        <f>IFERROR('P&amp;L'!E10/'P&amp;L'!E5,0)</f>
        <v>0.5</v>
      </c>
      <c r="D147" s="177">
        <f>IFERROR('P&amp;L'!F10/'P&amp;L'!F5,0)</f>
        <v>0.5</v>
      </c>
      <c r="E147" s="177">
        <f>IFERROR('P&amp;L'!G10/'P&amp;L'!G5,0)</f>
        <v>0.5</v>
      </c>
      <c r="F147" s="177">
        <f>IFERROR('P&amp;L'!H10/'P&amp;L'!H5,0)</f>
        <v>0.5</v>
      </c>
      <c r="G147" s="130"/>
      <c r="H147" s="130"/>
      <c r="I147" s="130"/>
      <c r="J147" s="130"/>
      <c r="K147" s="130"/>
      <c r="L147" s="130"/>
      <c r="M147" s="130"/>
      <c r="N147" s="130"/>
      <c r="O147" s="165"/>
    </row>
    <row r="148" spans="1:15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65"/>
    </row>
  </sheetData>
  <mergeCells count="15">
    <mergeCell ref="O7:P7"/>
    <mergeCell ref="O8:P8"/>
    <mergeCell ref="O9:P9"/>
    <mergeCell ref="L9:M9"/>
    <mergeCell ref="C9:D9"/>
    <mergeCell ref="F9:G9"/>
    <mergeCell ref="I7:J7"/>
    <mergeCell ref="I8:J8"/>
    <mergeCell ref="I9:J9"/>
    <mergeCell ref="F7:G7"/>
    <mergeCell ref="F8:G8"/>
    <mergeCell ref="C7:D7"/>
    <mergeCell ref="C8:D8"/>
    <mergeCell ref="L7:M7"/>
    <mergeCell ref="L8:M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8865-D3CE-4988-9F6A-41B95D14BEE7}">
  <dimension ref="G1:M40"/>
  <sheetViews>
    <sheetView workbookViewId="0"/>
  </sheetViews>
  <sheetFormatPr defaultColWidth="8.7265625" defaultRowHeight="14.5"/>
  <cols>
    <col min="1" max="5" width="8.7265625" style="1"/>
    <col min="6" max="6" width="14.7265625" style="1" customWidth="1"/>
    <col min="7" max="7" width="22.54296875" style="2" customWidth="1"/>
    <col min="8" max="8" width="12.1796875" style="1" bestFit="1" customWidth="1"/>
    <col min="9" max="9" width="13.81640625" style="1" customWidth="1"/>
    <col min="10" max="10" width="13.54296875" style="1" customWidth="1"/>
    <col min="11" max="12" width="12.81640625" style="1" bestFit="1" customWidth="1"/>
    <col min="13" max="16384" width="8.7265625" style="1"/>
  </cols>
  <sheetData>
    <row r="1" spans="7:7" ht="21">
      <c r="G1" s="4" t="s">
        <v>0</v>
      </c>
    </row>
    <row r="2" spans="7:7">
      <c r="G2" s="3">
        <v>1</v>
      </c>
    </row>
    <row r="3" spans="7:7">
      <c r="G3" s="3">
        <v>2</v>
      </c>
    </row>
    <row r="4" spans="7:7">
      <c r="G4" s="3">
        <v>3</v>
      </c>
    </row>
    <row r="5" spans="7:7">
      <c r="G5" s="3">
        <v>4</v>
      </c>
    </row>
    <row r="6" spans="7:7">
      <c r="G6" s="3">
        <v>5</v>
      </c>
    </row>
    <row r="7" spans="7:7">
      <c r="G7" s="3">
        <v>6</v>
      </c>
    </row>
    <row r="8" spans="7:7">
      <c r="G8" s="3">
        <v>7</v>
      </c>
    </row>
    <row r="9" spans="7:7">
      <c r="G9" s="3">
        <v>8</v>
      </c>
    </row>
    <row r="10" spans="7:7">
      <c r="G10" s="3">
        <v>9</v>
      </c>
    </row>
    <row r="11" spans="7:7">
      <c r="G11" s="3">
        <v>10</v>
      </c>
    </row>
    <row r="12" spans="7:7">
      <c r="G12" s="3">
        <v>11</v>
      </c>
    </row>
    <row r="13" spans="7:7">
      <c r="G13" s="3">
        <v>12</v>
      </c>
    </row>
    <row r="14" spans="7:7">
      <c r="G14" s="3">
        <v>13</v>
      </c>
    </row>
    <row r="15" spans="7:7">
      <c r="G15" s="3">
        <v>14</v>
      </c>
    </row>
    <row r="16" spans="7:7">
      <c r="G16" s="3">
        <v>15</v>
      </c>
    </row>
    <row r="17" spans="7:13">
      <c r="G17" s="3">
        <v>16</v>
      </c>
    </row>
    <row r="18" spans="7:13">
      <c r="G18" s="3">
        <v>17</v>
      </c>
    </row>
    <row r="19" spans="7:13">
      <c r="G19" s="3">
        <v>18</v>
      </c>
    </row>
    <row r="20" spans="7:13">
      <c r="G20" s="3">
        <v>19</v>
      </c>
    </row>
    <row r="22" spans="7:13" ht="21">
      <c r="G22" s="4" t="s">
        <v>1</v>
      </c>
      <c r="I22" s="45" t="s">
        <v>35</v>
      </c>
      <c r="J22" s="45" t="s">
        <v>35</v>
      </c>
      <c r="K22" s="45" t="s">
        <v>35</v>
      </c>
      <c r="L22" s="45" t="s">
        <v>35</v>
      </c>
      <c r="M22" s="45"/>
    </row>
    <row r="23" spans="7:13" ht="21">
      <c r="G23" s="4"/>
      <c r="I23" s="47">
        <v>0.02</v>
      </c>
      <c r="J23" s="47">
        <v>0</v>
      </c>
      <c r="K23" s="47">
        <v>0</v>
      </c>
      <c r="L23" s="47">
        <v>0.02</v>
      </c>
    </row>
    <row r="24" spans="7:13">
      <c r="G24" s="6" t="s">
        <v>5</v>
      </c>
      <c r="H24" s="46">
        <v>2026</v>
      </c>
      <c r="I24" s="46">
        <v>2027</v>
      </c>
      <c r="J24" s="46">
        <v>2028</v>
      </c>
      <c r="K24" s="46">
        <v>2029</v>
      </c>
      <c r="L24" s="46">
        <v>2030</v>
      </c>
    </row>
    <row r="25" spans="7:13">
      <c r="G25" s="2" t="s">
        <v>25</v>
      </c>
      <c r="H25" s="7">
        <v>160000</v>
      </c>
      <c r="I25" s="5">
        <f>H25*(1+I$23)</f>
        <v>163200</v>
      </c>
      <c r="J25" s="5">
        <f>I25*(1+J$23)</f>
        <v>163200</v>
      </c>
      <c r="K25" s="5">
        <f t="shared" ref="K25:L25" si="0">J25*(1+K$23)</f>
        <v>163200</v>
      </c>
      <c r="L25" s="5">
        <f t="shared" si="0"/>
        <v>166464</v>
      </c>
    </row>
    <row r="26" spans="7:13">
      <c r="G26" s="2" t="s">
        <v>26</v>
      </c>
      <c r="H26" s="7">
        <v>120000</v>
      </c>
      <c r="I26" s="5">
        <f t="shared" ref="I26:L26" si="1">H26*(1+I$23)</f>
        <v>122400</v>
      </c>
      <c r="J26" s="5">
        <f t="shared" si="1"/>
        <v>122400</v>
      </c>
      <c r="K26" s="5">
        <f t="shared" si="1"/>
        <v>122400</v>
      </c>
      <c r="L26" s="5">
        <f t="shared" si="1"/>
        <v>124848</v>
      </c>
    </row>
    <row r="27" spans="7:13">
      <c r="G27" s="2" t="s">
        <v>27</v>
      </c>
      <c r="H27" s="7">
        <v>100000</v>
      </c>
      <c r="I27" s="5">
        <f t="shared" ref="I27:L27" si="2">H27*(1+I$23)</f>
        <v>102000</v>
      </c>
      <c r="J27" s="5">
        <f t="shared" si="2"/>
        <v>102000</v>
      </c>
      <c r="K27" s="5">
        <f t="shared" si="2"/>
        <v>102000</v>
      </c>
      <c r="L27" s="5">
        <f t="shared" si="2"/>
        <v>104040</v>
      </c>
    </row>
    <row r="28" spans="7:13">
      <c r="G28" s="2" t="s">
        <v>28</v>
      </c>
      <c r="H28" s="7">
        <v>130000</v>
      </c>
      <c r="I28" s="5">
        <f t="shared" ref="I28:L28" si="3">H28*(1+I$23)</f>
        <v>132600</v>
      </c>
      <c r="J28" s="5">
        <f t="shared" si="3"/>
        <v>132600</v>
      </c>
      <c r="K28" s="5">
        <f t="shared" si="3"/>
        <v>132600</v>
      </c>
      <c r="L28" s="5">
        <f t="shared" si="3"/>
        <v>135252</v>
      </c>
    </row>
    <row r="29" spans="7:13">
      <c r="G29" s="2" t="s">
        <v>29</v>
      </c>
      <c r="H29" s="7">
        <v>110000</v>
      </c>
      <c r="I29" s="5">
        <f t="shared" ref="I29:L29" si="4">H29*(1+I$23)</f>
        <v>112200</v>
      </c>
      <c r="J29" s="5">
        <f t="shared" si="4"/>
        <v>112200</v>
      </c>
      <c r="K29" s="5">
        <f t="shared" si="4"/>
        <v>112200</v>
      </c>
      <c r="L29" s="5">
        <f t="shared" si="4"/>
        <v>114444</v>
      </c>
    </row>
    <row r="30" spans="7:13">
      <c r="G30" s="2" t="s">
        <v>30</v>
      </c>
      <c r="H30" s="7">
        <v>90000</v>
      </c>
      <c r="I30" s="5">
        <f t="shared" ref="I30:L30" si="5">H30*(1+I$23)</f>
        <v>91800</v>
      </c>
      <c r="J30" s="5">
        <f t="shared" si="5"/>
        <v>91800</v>
      </c>
      <c r="K30" s="5">
        <f t="shared" si="5"/>
        <v>91800</v>
      </c>
      <c r="L30" s="5">
        <f t="shared" si="5"/>
        <v>93636</v>
      </c>
    </row>
    <row r="31" spans="7:13">
      <c r="G31" s="2" t="s">
        <v>31</v>
      </c>
      <c r="H31" s="7">
        <v>120000</v>
      </c>
      <c r="I31" s="5">
        <f t="shared" ref="I31:L31" si="6">H31*(1+I$23)</f>
        <v>122400</v>
      </c>
      <c r="J31" s="5">
        <f t="shared" si="6"/>
        <v>122400</v>
      </c>
      <c r="K31" s="5">
        <f t="shared" si="6"/>
        <v>122400</v>
      </c>
      <c r="L31" s="5">
        <f t="shared" si="6"/>
        <v>124848</v>
      </c>
    </row>
    <row r="32" spans="7:13">
      <c r="G32" s="2" t="s">
        <v>32</v>
      </c>
      <c r="H32" s="7">
        <v>100000</v>
      </c>
      <c r="I32" s="5">
        <f t="shared" ref="I32:L32" si="7">H32*(1+I$23)</f>
        <v>102000</v>
      </c>
      <c r="J32" s="5">
        <f t="shared" si="7"/>
        <v>102000</v>
      </c>
      <c r="K32" s="5">
        <f t="shared" si="7"/>
        <v>102000</v>
      </c>
      <c r="L32" s="5">
        <f t="shared" si="7"/>
        <v>104040</v>
      </c>
    </row>
    <row r="33" spans="7:12">
      <c r="G33" s="2" t="s">
        <v>33</v>
      </c>
      <c r="H33" s="7">
        <v>85000</v>
      </c>
      <c r="I33" s="5">
        <f t="shared" ref="I33:L33" si="8">H33*(1+I$23)</f>
        <v>86700</v>
      </c>
      <c r="J33" s="5">
        <f t="shared" si="8"/>
        <v>86700</v>
      </c>
      <c r="K33" s="5">
        <f t="shared" si="8"/>
        <v>86700</v>
      </c>
      <c r="L33" s="5">
        <f t="shared" si="8"/>
        <v>88434</v>
      </c>
    </row>
    <row r="34" spans="7:12">
      <c r="H34" s="2"/>
      <c r="I34" s="5"/>
      <c r="J34" s="5"/>
      <c r="K34" s="5"/>
      <c r="L34" s="5"/>
    </row>
    <row r="35" spans="7:12">
      <c r="I35" s="45" t="s">
        <v>36</v>
      </c>
      <c r="J35" s="45" t="s">
        <v>36</v>
      </c>
      <c r="K35" s="45" t="s">
        <v>36</v>
      </c>
      <c r="L35" s="45" t="s">
        <v>36</v>
      </c>
    </row>
    <row r="36" spans="7:12">
      <c r="I36" s="47">
        <v>0.02</v>
      </c>
      <c r="J36" s="47">
        <v>0</v>
      </c>
      <c r="K36" s="47">
        <v>0</v>
      </c>
      <c r="L36" s="47">
        <v>0.02</v>
      </c>
    </row>
    <row r="37" spans="7:12">
      <c r="G37" s="6" t="s">
        <v>4</v>
      </c>
      <c r="H37" s="46">
        <v>2026</v>
      </c>
      <c r="I37" s="46">
        <v>2027</v>
      </c>
      <c r="J37" s="46">
        <v>2028</v>
      </c>
      <c r="K37" s="46">
        <v>2029</v>
      </c>
      <c r="L37" s="46">
        <v>2030</v>
      </c>
    </row>
    <row r="38" spans="7:12">
      <c r="G38" s="2" t="s">
        <v>2</v>
      </c>
      <c r="H38" s="7">
        <v>87000</v>
      </c>
      <c r="I38" s="5">
        <f>H38*(1+I$36)</f>
        <v>88740</v>
      </c>
      <c r="J38" s="5">
        <f t="shared" ref="J38:L38" si="9">I38*(1+J$36)</f>
        <v>88740</v>
      </c>
      <c r="K38" s="5">
        <f t="shared" si="9"/>
        <v>88740</v>
      </c>
      <c r="L38" s="5">
        <f t="shared" si="9"/>
        <v>90514.8</v>
      </c>
    </row>
    <row r="39" spans="7:12">
      <c r="G39" s="2" t="s">
        <v>3</v>
      </c>
      <c r="H39" s="7">
        <v>67000</v>
      </c>
      <c r="I39" s="5">
        <f t="shared" ref="I39:L39" si="10">H39*(1+I$36)</f>
        <v>68340</v>
      </c>
      <c r="J39" s="5">
        <f t="shared" si="10"/>
        <v>68340</v>
      </c>
      <c r="K39" s="5">
        <f t="shared" si="10"/>
        <v>68340</v>
      </c>
      <c r="L39" s="5">
        <f t="shared" si="10"/>
        <v>69706.8</v>
      </c>
    </row>
    <row r="40" spans="7:12">
      <c r="G40" s="2" t="s">
        <v>34</v>
      </c>
      <c r="H40" s="7">
        <v>67000</v>
      </c>
      <c r="I40" s="5">
        <f t="shared" ref="I40:L40" si="11">H40*(1+I$36)</f>
        <v>68340</v>
      </c>
      <c r="J40" s="5">
        <f t="shared" si="11"/>
        <v>68340</v>
      </c>
      <c r="K40" s="5">
        <f t="shared" si="11"/>
        <v>68340</v>
      </c>
      <c r="L40" s="5">
        <f t="shared" si="11"/>
        <v>69706.8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4AF7-BA97-4986-8269-07169A432B1A}">
  <sheetPr>
    <pageSetUpPr fitToPage="1"/>
  </sheetPr>
  <dimension ref="A1:K31"/>
  <sheetViews>
    <sheetView zoomScale="80" zoomScaleNormal="80" workbookViewId="0">
      <selection activeCell="H5" sqref="H5"/>
    </sheetView>
  </sheetViews>
  <sheetFormatPr defaultColWidth="8.7265625" defaultRowHeight="14"/>
  <cols>
    <col min="1" max="1" width="8.7265625" style="8"/>
    <col min="2" max="2" width="24.81640625" style="8" customWidth="1"/>
    <col min="3" max="3" width="19.7265625" style="35" customWidth="1"/>
    <col min="4" max="4" width="14.54296875" style="35" customWidth="1"/>
    <col min="5" max="8" width="12.81640625" style="35" customWidth="1"/>
    <col min="9" max="9" width="8.7265625" style="8"/>
    <col min="10" max="10" width="21.81640625" style="8" bestFit="1" customWidth="1"/>
    <col min="11" max="16384" width="8.7265625" style="8"/>
  </cols>
  <sheetData>
    <row r="1" spans="1:11">
      <c r="A1" s="43"/>
      <c r="B1" s="43"/>
      <c r="C1" s="43"/>
      <c r="D1" s="43"/>
      <c r="E1" s="43"/>
      <c r="F1" s="43"/>
      <c r="G1" s="43"/>
      <c r="H1" s="43"/>
      <c r="I1" s="43"/>
    </row>
    <row r="2" spans="1:11">
      <c r="A2" s="43"/>
      <c r="B2" s="43"/>
      <c r="C2" s="43"/>
      <c r="D2" s="43"/>
      <c r="E2" s="44"/>
      <c r="F2" s="43"/>
      <c r="G2" s="43"/>
      <c r="H2" s="43"/>
      <c r="I2" s="43"/>
    </row>
    <row r="3" spans="1:11">
      <c r="A3" s="43"/>
      <c r="B3" s="43"/>
      <c r="C3" s="43"/>
      <c r="D3" s="43"/>
      <c r="E3" s="44"/>
      <c r="F3" s="43"/>
      <c r="G3" s="43"/>
      <c r="H3" s="43"/>
      <c r="I3" s="43"/>
    </row>
    <row r="4" spans="1:11">
      <c r="B4" s="40"/>
      <c r="C4" s="41">
        <v>2025</v>
      </c>
      <c r="D4" s="42">
        <v>2026</v>
      </c>
      <c r="E4" s="42">
        <v>2027</v>
      </c>
      <c r="F4" s="42">
        <v>2028</v>
      </c>
      <c r="G4" s="42">
        <v>2029</v>
      </c>
      <c r="H4" s="42">
        <v>2030</v>
      </c>
      <c r="I4" s="42" t="s">
        <v>6</v>
      </c>
    </row>
    <row r="5" spans="1:11">
      <c r="B5" s="22" t="s">
        <v>21</v>
      </c>
      <c r="C5" s="9">
        <v>10000</v>
      </c>
      <c r="D5" s="9">
        <f>'Rev. Build'!K54</f>
        <v>80000</v>
      </c>
      <c r="E5" s="9">
        <f>'Rev. Build'!P54</f>
        <v>100000</v>
      </c>
      <c r="F5" s="9">
        <f>'Rev. Build'!U54</f>
        <v>135000</v>
      </c>
      <c r="G5" s="9">
        <f>'Rev. Build'!Z54</f>
        <v>168750</v>
      </c>
      <c r="H5" s="9">
        <f>'Rev. Build'!AE54</f>
        <v>194062.5</v>
      </c>
      <c r="I5" s="10">
        <f>(H5/C5)^(1/5)-1</f>
        <v>0.80962390397322714</v>
      </c>
    </row>
    <row r="6" spans="1:11">
      <c r="B6" s="11" t="s">
        <v>7</v>
      </c>
      <c r="C6" s="12"/>
      <c r="D6" s="12">
        <f t="shared" ref="D6:H6" si="0">D5/C5-1</f>
        <v>7</v>
      </c>
      <c r="E6" s="12">
        <f t="shared" si="0"/>
        <v>0.25</v>
      </c>
      <c r="F6" s="12">
        <f t="shared" si="0"/>
        <v>0.35000000000000009</v>
      </c>
      <c r="G6" s="12">
        <f t="shared" si="0"/>
        <v>0.25</v>
      </c>
      <c r="H6" s="12">
        <f t="shared" si="0"/>
        <v>0.14999999999999991</v>
      </c>
    </row>
    <row r="7" spans="1:11">
      <c r="B7" s="13"/>
      <c r="C7" s="14"/>
      <c r="D7" s="14"/>
      <c r="E7" s="14"/>
      <c r="F7" s="14"/>
      <c r="G7" s="14"/>
      <c r="H7" s="14"/>
      <c r="J7" s="18"/>
      <c r="K7" s="18"/>
    </row>
    <row r="8" spans="1:11">
      <c r="B8" s="15" t="s">
        <v>22</v>
      </c>
      <c r="C8" s="16">
        <v>5000</v>
      </c>
      <c r="D8" s="16">
        <f>COGS!K51</f>
        <v>40000</v>
      </c>
      <c r="E8" s="16">
        <f>COGS!P51</f>
        <v>50000</v>
      </c>
      <c r="F8" s="16">
        <f>COGS!U51</f>
        <v>67500</v>
      </c>
      <c r="G8" s="16">
        <f>COGS!Z51</f>
        <v>84375</v>
      </c>
      <c r="H8" s="16">
        <f>COGS!AE51</f>
        <v>97031.25</v>
      </c>
      <c r="I8" s="17"/>
      <c r="J8" s="18"/>
      <c r="K8" s="18"/>
    </row>
    <row r="9" spans="1:11" s="23" customFormat="1">
      <c r="B9" s="19"/>
      <c r="C9" s="20"/>
      <c r="D9" s="20"/>
      <c r="E9" s="20"/>
      <c r="F9" s="20"/>
      <c r="G9" s="20"/>
      <c r="H9" s="20"/>
      <c r="I9" s="21"/>
    </row>
    <row r="10" spans="1:11" s="23" customFormat="1">
      <c r="B10" s="22" t="s">
        <v>8</v>
      </c>
      <c r="C10" s="29">
        <f>C5-C8</f>
        <v>5000</v>
      </c>
      <c r="D10" s="29">
        <f t="shared" ref="D10:H10" si="1">D5-D8</f>
        <v>40000</v>
      </c>
      <c r="E10" s="29">
        <f t="shared" si="1"/>
        <v>50000</v>
      </c>
      <c r="F10" s="29">
        <f t="shared" si="1"/>
        <v>67500</v>
      </c>
      <c r="G10" s="29">
        <f t="shared" si="1"/>
        <v>84375</v>
      </c>
      <c r="H10" s="29">
        <f t="shared" si="1"/>
        <v>97031.25</v>
      </c>
    </row>
    <row r="11" spans="1:11" s="23" customFormat="1">
      <c r="B11" s="11" t="s">
        <v>9</v>
      </c>
      <c r="C11" s="12">
        <f t="shared" ref="C11:H11" si="2">C10/C$5</f>
        <v>0.5</v>
      </c>
      <c r="D11" s="12">
        <f t="shared" si="2"/>
        <v>0.5</v>
      </c>
      <c r="E11" s="12">
        <f t="shared" si="2"/>
        <v>0.5</v>
      </c>
      <c r="F11" s="12">
        <f t="shared" si="2"/>
        <v>0.5</v>
      </c>
      <c r="G11" s="12">
        <f t="shared" si="2"/>
        <v>0.5</v>
      </c>
      <c r="H11" s="12">
        <f t="shared" si="2"/>
        <v>0.5</v>
      </c>
    </row>
    <row r="12" spans="1:11" s="23" customFormat="1">
      <c r="B12" s="24"/>
      <c r="C12" s="25"/>
      <c r="D12" s="25"/>
      <c r="E12" s="25"/>
      <c r="F12" s="25"/>
      <c r="G12" s="25"/>
      <c r="H12" s="25"/>
    </row>
    <row r="13" spans="1:11" s="23" customFormat="1">
      <c r="B13" s="26" t="s">
        <v>10</v>
      </c>
      <c r="C13" s="9">
        <v>2000</v>
      </c>
      <c r="D13" s="9">
        <f>OPEX!K33</f>
        <v>400000</v>
      </c>
      <c r="E13" s="9">
        <f>OPEX!P33</f>
        <v>500000</v>
      </c>
      <c r="F13" s="9">
        <f>OPEX!U33</f>
        <v>725000</v>
      </c>
      <c r="G13" s="9">
        <f>OPEX!Z33</f>
        <v>957000</v>
      </c>
      <c r="H13" s="9">
        <f>OPEX!AE33</f>
        <v>1167540</v>
      </c>
    </row>
    <row r="14" spans="1:11" s="23" customFormat="1">
      <c r="B14" s="11" t="s">
        <v>9</v>
      </c>
      <c r="C14" s="12">
        <f t="shared" ref="C14:H14" si="3">-C13/C$5</f>
        <v>-0.2</v>
      </c>
      <c r="D14" s="12">
        <f t="shared" si="3"/>
        <v>-5</v>
      </c>
      <c r="E14" s="12">
        <f t="shared" si="3"/>
        <v>-5</v>
      </c>
      <c r="F14" s="12">
        <f t="shared" si="3"/>
        <v>-5.3703703703703702</v>
      </c>
      <c r="G14" s="12">
        <f t="shared" si="3"/>
        <v>-5.6711111111111112</v>
      </c>
      <c r="H14" s="12">
        <f t="shared" si="3"/>
        <v>-6.0163091787439615</v>
      </c>
    </row>
    <row r="15" spans="1:11" s="23" customFormat="1">
      <c r="B15" s="26" t="s">
        <v>11</v>
      </c>
      <c r="C15" s="9"/>
      <c r="D15" s="9">
        <f>OPEX!K48</f>
        <v>500000</v>
      </c>
      <c r="E15" s="9">
        <f>OPEX!P48</f>
        <v>600000</v>
      </c>
      <c r="F15" s="9">
        <f>OPEX!U48</f>
        <v>827999.99999999988</v>
      </c>
      <c r="G15" s="9">
        <f>OPEX!Z48</f>
        <v>1101240</v>
      </c>
      <c r="H15" s="9">
        <f>OPEX!AE48</f>
        <v>1409587.2</v>
      </c>
    </row>
    <row r="16" spans="1:11" s="23" customFormat="1">
      <c r="B16" s="11" t="s">
        <v>9</v>
      </c>
      <c r="C16" s="12">
        <f t="shared" ref="C16:H16" si="4">-C15/C$5</f>
        <v>0</v>
      </c>
      <c r="D16" s="12">
        <f t="shared" si="4"/>
        <v>-6.25</v>
      </c>
      <c r="E16" s="12">
        <f t="shared" si="4"/>
        <v>-6</v>
      </c>
      <c r="F16" s="12">
        <f t="shared" si="4"/>
        <v>-6.1333333333333329</v>
      </c>
      <c r="G16" s="12">
        <f t="shared" si="4"/>
        <v>-6.5258666666666665</v>
      </c>
      <c r="H16" s="12">
        <f t="shared" si="4"/>
        <v>-7.2635733333333334</v>
      </c>
    </row>
    <row r="17" spans="2:9" s="23" customFormat="1">
      <c r="B17" s="26" t="s">
        <v>12</v>
      </c>
      <c r="C17" s="9"/>
      <c r="D17" s="9">
        <f>OPEX!K18</f>
        <v>300000</v>
      </c>
      <c r="E17" s="9">
        <f>OPEX!P18</f>
        <v>400000</v>
      </c>
      <c r="F17" s="9">
        <f>OPEX!U18</f>
        <v>532000</v>
      </c>
      <c r="G17" s="9">
        <f>OPEX!Z18</f>
        <v>680960</v>
      </c>
      <c r="H17" s="9">
        <f>OPEX!AE18</f>
        <v>817152.00000000012</v>
      </c>
    </row>
    <row r="18" spans="2:9">
      <c r="B18" s="11" t="s">
        <v>9</v>
      </c>
      <c r="C18" s="12">
        <f t="shared" ref="C18:H18" si="5">-C17/C$5</f>
        <v>0</v>
      </c>
      <c r="D18" s="12">
        <f t="shared" si="5"/>
        <v>-3.75</v>
      </c>
      <c r="E18" s="12">
        <f t="shared" si="5"/>
        <v>-4</v>
      </c>
      <c r="F18" s="12">
        <f t="shared" si="5"/>
        <v>-3.9407407407407407</v>
      </c>
      <c r="G18" s="12">
        <f t="shared" si="5"/>
        <v>-4.0353185185185181</v>
      </c>
      <c r="H18" s="12">
        <f t="shared" si="5"/>
        <v>-4.2107671497584551</v>
      </c>
      <c r="I18" s="23"/>
    </row>
    <row r="19" spans="2:9">
      <c r="B19" s="19"/>
      <c r="C19" s="27"/>
      <c r="D19" s="27"/>
      <c r="E19" s="27"/>
      <c r="F19" s="27"/>
      <c r="G19" s="27"/>
      <c r="H19" s="27"/>
    </row>
    <row r="20" spans="2:9">
      <c r="B20" s="28" t="s">
        <v>23</v>
      </c>
      <c r="C20" s="29">
        <f>C17+C15+C13</f>
        <v>2000</v>
      </c>
      <c r="D20" s="29">
        <f t="shared" ref="D20:H20" si="6">D17+D15+D13</f>
        <v>1200000</v>
      </c>
      <c r="E20" s="29">
        <f t="shared" si="6"/>
        <v>1500000</v>
      </c>
      <c r="F20" s="29">
        <f t="shared" si="6"/>
        <v>2085000</v>
      </c>
      <c r="G20" s="29">
        <f t="shared" si="6"/>
        <v>2739200</v>
      </c>
      <c r="H20" s="29">
        <f t="shared" si="6"/>
        <v>3394279.2</v>
      </c>
    </row>
    <row r="21" spans="2:9">
      <c r="B21" s="11" t="s">
        <v>13</v>
      </c>
      <c r="C21" s="30">
        <f t="shared" ref="C21:H21" si="7">-(C13+C15+C17)/C$5</f>
        <v>-0.2</v>
      </c>
      <c r="D21" s="30">
        <f t="shared" si="7"/>
        <v>-15</v>
      </c>
      <c r="E21" s="30">
        <f t="shared" si="7"/>
        <v>-15</v>
      </c>
      <c r="F21" s="30">
        <f t="shared" si="7"/>
        <v>-15.444444444444445</v>
      </c>
      <c r="G21" s="30">
        <f t="shared" si="7"/>
        <v>-16.232296296296298</v>
      </c>
      <c r="H21" s="30">
        <f t="shared" si="7"/>
        <v>-17.49064966183575</v>
      </c>
    </row>
    <row r="22" spans="2:9">
      <c r="B22" s="31"/>
      <c r="C22" s="32"/>
      <c r="D22" s="32"/>
      <c r="E22" s="32"/>
      <c r="F22" s="32"/>
      <c r="G22" s="32"/>
      <c r="H22" s="32"/>
    </row>
    <row r="23" spans="2:9">
      <c r="B23" s="28" t="s">
        <v>14</v>
      </c>
      <c r="C23" s="29">
        <f>C10-C20</f>
        <v>3000</v>
      </c>
      <c r="D23" s="29">
        <f t="shared" ref="D23:H23" si="8">D10-D20</f>
        <v>-1160000</v>
      </c>
      <c r="E23" s="29">
        <f t="shared" si="8"/>
        <v>-1450000</v>
      </c>
      <c r="F23" s="29">
        <f t="shared" si="8"/>
        <v>-2017500</v>
      </c>
      <c r="G23" s="29">
        <f t="shared" si="8"/>
        <v>-2654825</v>
      </c>
      <c r="H23" s="29">
        <f t="shared" si="8"/>
        <v>-3297247.95</v>
      </c>
    </row>
    <row r="24" spans="2:9">
      <c r="B24" s="11" t="s">
        <v>9</v>
      </c>
      <c r="C24" s="30">
        <f t="shared" ref="C24:H24" si="9">C23/C5</f>
        <v>0.3</v>
      </c>
      <c r="D24" s="30">
        <f t="shared" si="9"/>
        <v>-14.5</v>
      </c>
      <c r="E24" s="30">
        <f t="shared" si="9"/>
        <v>-14.5</v>
      </c>
      <c r="F24" s="30">
        <f t="shared" si="9"/>
        <v>-14.944444444444445</v>
      </c>
      <c r="G24" s="30">
        <f t="shared" si="9"/>
        <v>-15.732296296296296</v>
      </c>
      <c r="H24" s="30">
        <f t="shared" si="9"/>
        <v>-16.99064966183575</v>
      </c>
    </row>
    <row r="25" spans="2:9">
      <c r="B25" s="11"/>
      <c r="C25" s="30"/>
      <c r="D25" s="30"/>
      <c r="E25" s="30"/>
      <c r="F25" s="30"/>
      <c r="G25" s="30"/>
      <c r="H25" s="30"/>
    </row>
    <row r="26" spans="2:9" ht="14.5">
      <c r="B26" s="26" t="s">
        <v>15</v>
      </c>
      <c r="C26" s="33">
        <v>-0.1</v>
      </c>
      <c r="D26" s="33">
        <v>-0.1</v>
      </c>
      <c r="E26" s="33">
        <v>-0.1</v>
      </c>
      <c r="F26" s="33">
        <v>-0.1</v>
      </c>
      <c r="G26" s="33">
        <v>-0.1</v>
      </c>
      <c r="H26" s="33">
        <v>-0.1</v>
      </c>
    </row>
    <row r="27" spans="2:9">
      <c r="B27" s="26" t="s">
        <v>16</v>
      </c>
      <c r="C27" s="9">
        <f>C26*C5</f>
        <v>-1000</v>
      </c>
      <c r="D27" s="34"/>
      <c r="E27" s="34"/>
      <c r="F27" s="34"/>
      <c r="G27" s="34"/>
      <c r="H27" s="34"/>
    </row>
    <row r="28" spans="2:9">
      <c r="B28" s="26" t="s">
        <v>17</v>
      </c>
      <c r="D28" s="36"/>
      <c r="E28" s="37"/>
      <c r="F28" s="37"/>
      <c r="G28" s="37"/>
      <c r="H28" s="37"/>
    </row>
    <row r="29" spans="2:9">
      <c r="B29" s="26" t="s">
        <v>18</v>
      </c>
      <c r="E29" s="37"/>
      <c r="F29" s="37"/>
      <c r="G29" s="37"/>
      <c r="H29" s="37"/>
    </row>
    <row r="30" spans="2:9">
      <c r="B30" s="105" t="s">
        <v>19</v>
      </c>
      <c r="C30" s="38"/>
      <c r="D30" s="38"/>
      <c r="E30" s="39"/>
      <c r="F30" s="39"/>
      <c r="G30" s="39"/>
      <c r="H30" s="39"/>
    </row>
    <row r="31" spans="2:9">
      <c r="B31" s="28" t="s">
        <v>20</v>
      </c>
      <c r="C31" s="29">
        <f>C23+SUM(C27:C30)</f>
        <v>2000</v>
      </c>
      <c r="D31" s="29">
        <f t="shared" ref="D31:H31" si="10">D23+SUM(D27:D30)</f>
        <v>-1160000</v>
      </c>
      <c r="E31" s="29">
        <f t="shared" si="10"/>
        <v>-1450000</v>
      </c>
      <c r="F31" s="29">
        <f t="shared" si="10"/>
        <v>-2017500</v>
      </c>
      <c r="G31" s="29">
        <f t="shared" si="10"/>
        <v>-2654825</v>
      </c>
      <c r="H31" s="29">
        <f t="shared" si="10"/>
        <v>-3297247.95</v>
      </c>
    </row>
  </sheetData>
  <pageMargins left="0.7" right="0.7" top="0.75" bottom="0.75" header="0.3" footer="0.3"/>
  <pageSetup scale="52" orientation="portrait" horizontalDpi="1200" verticalDpi="1200" r:id="rId1"/>
  <headerFooter scaleWithDoc="0" alignWithMargins="0">
    <oddHeader>&amp;C&amp;G</oddHeader>
  </headerFooter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FC30-461A-4257-ACCD-1ED57D78E902}">
  <sheetPr>
    <pageSetUpPr fitToPage="1"/>
  </sheetPr>
  <dimension ref="A1:BN92"/>
  <sheetViews>
    <sheetView topLeftCell="N28" zoomScale="60" zoomScaleNormal="60" workbookViewId="0">
      <selection activeCell="AD54" sqref="AD54"/>
    </sheetView>
  </sheetViews>
  <sheetFormatPr defaultColWidth="8.7265625" defaultRowHeight="14"/>
  <cols>
    <col min="1" max="1" width="26" style="8" bestFit="1" customWidth="1"/>
    <col min="2" max="2" width="22.1796875" style="8" customWidth="1"/>
    <col min="3" max="3" width="19.7265625" style="35" customWidth="1"/>
    <col min="4" max="4" width="14.54296875" style="35" customWidth="1"/>
    <col min="5" max="5" width="17.54296875" style="35" customWidth="1"/>
    <col min="6" max="8" width="12.81640625" style="35" customWidth="1"/>
    <col min="9" max="9" width="14.54296875" style="8" customWidth="1"/>
    <col min="10" max="10" width="14.1796875" style="8" customWidth="1"/>
    <col min="11" max="11" width="15.90625" style="8" customWidth="1"/>
    <col min="12" max="12" width="15.7265625" style="8" customWidth="1"/>
    <col min="13" max="13" width="13.7265625" style="8" bestFit="1" customWidth="1"/>
    <col min="14" max="14" width="15.1796875" style="8" customWidth="1"/>
    <col min="15" max="16" width="13.1796875" style="8" bestFit="1" customWidth="1"/>
    <col min="17" max="17" width="16.1796875" style="8" customWidth="1"/>
    <col min="18" max="18" width="13.1796875" style="8" customWidth="1"/>
    <col min="19" max="19" width="12.54296875" style="8" bestFit="1" customWidth="1"/>
    <col min="20" max="20" width="16.26953125" style="8" customWidth="1"/>
    <col min="21" max="21" width="11.54296875" style="8" bestFit="1" customWidth="1"/>
    <col min="22" max="22" width="15.81640625" style="8" customWidth="1"/>
    <col min="23" max="23" width="11.54296875" style="8" bestFit="1" customWidth="1"/>
    <col min="24" max="24" width="12.54296875" style="8" bestFit="1" customWidth="1"/>
    <col min="25" max="25" width="12.26953125" style="8" bestFit="1" customWidth="1"/>
    <col min="26" max="26" width="8.7265625" style="8"/>
    <col min="27" max="27" width="19.81640625" style="8" customWidth="1"/>
    <col min="28" max="29" width="8.7265625" style="8"/>
    <col min="30" max="30" width="12.26953125" style="8" bestFit="1" customWidth="1"/>
    <col min="31" max="34" width="8.7265625" style="8"/>
    <col min="35" max="35" width="19.54296875" style="8" customWidth="1"/>
    <col min="36" max="39" width="8.7265625" style="8"/>
    <col min="40" max="40" width="12.26953125" style="8" bestFit="1" customWidth="1"/>
    <col min="41" max="41" width="12.36328125" style="8" customWidth="1"/>
    <col min="42" max="44" width="8.7265625" style="8"/>
    <col min="45" max="45" width="12.26953125" style="8" bestFit="1" customWidth="1"/>
    <col min="46" max="46" width="11" style="8" customWidth="1"/>
    <col min="47" max="48" width="8.7265625" style="8"/>
    <col min="49" max="49" width="13.453125" style="8" customWidth="1"/>
    <col min="50" max="50" width="12.26953125" style="8" bestFit="1" customWidth="1"/>
    <col min="51" max="53" width="8.7265625" style="8"/>
    <col min="54" max="54" width="12.81640625" style="8" customWidth="1"/>
    <col min="55" max="55" width="13.7265625" style="8" customWidth="1"/>
    <col min="56" max="56" width="8.7265625" style="8"/>
    <col min="57" max="57" width="10.08984375" style="8" bestFit="1" customWidth="1"/>
    <col min="58" max="58" width="13.453125" style="8" bestFit="1" customWidth="1"/>
    <col min="59" max="59" width="12.26953125" style="8" bestFit="1" customWidth="1"/>
    <col min="60" max="60" width="17" style="8" bestFit="1" customWidth="1"/>
    <col min="61" max="63" width="13.453125" style="8" bestFit="1" customWidth="1"/>
    <col min="64" max="64" width="12.26953125" style="8" bestFit="1" customWidth="1"/>
    <col min="65" max="16384" width="8.7265625" style="8"/>
  </cols>
  <sheetData>
    <row r="1" spans="1:66" s="43" customFormat="1"/>
    <row r="2" spans="1:66" s="43" customFormat="1">
      <c r="E2" s="44"/>
    </row>
    <row r="3" spans="1:66" s="43" customFormat="1">
      <c r="E3" s="44"/>
    </row>
    <row r="4" spans="1:66">
      <c r="A4" s="8" t="str">
        <f>'Customer''s Questionnaire'!H8</f>
        <v>Company's sector</v>
      </c>
      <c r="B4" s="35" t="str">
        <f>'Customer''s Questionnaire'!I8</f>
        <v>Food-Tech / Ag-Tech</v>
      </c>
      <c r="C4" s="8"/>
      <c r="D4" s="8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66">
      <c r="A5" s="8" t="str">
        <f>'Customer''s Questionnaire'!H9</f>
        <v>Upcoming Round</v>
      </c>
      <c r="B5" s="35" t="str">
        <f>'Customer''s Questionnaire'!I9</f>
        <v>Round C</v>
      </c>
      <c r="E5" s="8"/>
      <c r="F5" s="8"/>
      <c r="G5" s="102" t="str">
        <f>B5</f>
        <v>Round C</v>
      </c>
      <c r="H5" s="102"/>
      <c r="I5" s="102"/>
      <c r="J5" s="102"/>
      <c r="K5" s="102"/>
      <c r="L5" s="102" t="str">
        <f>_xlfn.XLOOKUP($B$4&amp;L$6,Benchmark_Table!$F:$F,Benchmark_Table!$B:$B,G$5)</f>
        <v>Series C</v>
      </c>
      <c r="M5" s="102"/>
      <c r="N5" s="102"/>
      <c r="O5" s="102"/>
      <c r="P5" s="102"/>
      <c r="Q5" s="102" t="str">
        <f>_xlfn.XLOOKUP($B$4&amp;Q$6,Benchmark_Table!$F:$F,Benchmark_Table!$B:$B,L$5)</f>
        <v>Series C</v>
      </c>
      <c r="R5" s="102"/>
      <c r="S5" s="102"/>
      <c r="T5" s="102"/>
      <c r="U5" s="102"/>
      <c r="V5" s="102" t="str">
        <f>_xlfn.XLOOKUP($B$4&amp;V$6,Benchmark_Table!$F:$F,Benchmark_Table!$B:$B,Q$5)</f>
        <v>Series D/E</v>
      </c>
      <c r="W5" s="102"/>
      <c r="X5" s="102"/>
      <c r="Y5" s="102"/>
      <c r="Z5" s="102"/>
      <c r="AA5" s="102" t="str">
        <f>_xlfn.XLOOKUP($B$4&amp;AA$6,Benchmark_Table!$F:$F,Benchmark_Table!$B:$B,V$5)</f>
        <v>Pre-IPO</v>
      </c>
      <c r="AB5" s="102"/>
      <c r="AC5" s="102"/>
      <c r="AD5" s="102"/>
      <c r="AE5" s="102"/>
      <c r="AF5" s="102" t="str">
        <f>_xlfn.XLOOKUP($B$4&amp;AF$6,Benchmark_Table!$F:$F,Benchmark_Table!$B:$B,AA$5)</f>
        <v>Pre-IPO</v>
      </c>
      <c r="AG5" s="102"/>
      <c r="AH5" s="102"/>
      <c r="AI5" s="102"/>
      <c r="AJ5" s="102"/>
      <c r="AK5" s="102" t="str">
        <f>_xlfn.XLOOKUP($B$4&amp;AK$6,Benchmark_Table!$F:$F,Benchmark_Table!$B:$B,AF$5)</f>
        <v>Pre-IPO</v>
      </c>
      <c r="AL5" s="102"/>
      <c r="AM5" s="102"/>
      <c r="AN5" s="102"/>
      <c r="AO5" s="102"/>
      <c r="AP5" s="102" t="str">
        <f>_xlfn.XLOOKUP($B$4&amp;AP$6,Benchmark_Table!$F:$F,Benchmark_Table!$B:$B,AK$5)</f>
        <v>Pre-IPO</v>
      </c>
      <c r="AQ5" s="102"/>
      <c r="AR5" s="102"/>
      <c r="AS5" s="102"/>
      <c r="AT5" s="102"/>
      <c r="AU5" s="102" t="str">
        <f>_xlfn.XLOOKUP($B$4&amp;AU$6,Benchmark_Table!$F:$F,Benchmark_Table!$B:$B,AP$5)</f>
        <v>Pre-IPO</v>
      </c>
      <c r="AV5" s="102"/>
      <c r="AW5" s="102"/>
      <c r="AX5" s="102"/>
      <c r="AY5" s="102"/>
      <c r="AZ5" s="102" t="str">
        <f>_xlfn.XLOOKUP($B$4&amp;AZ$6,Benchmark_Table!$F:$F,Benchmark_Table!$B:$B,AU$5)</f>
        <v>Pre-IPO</v>
      </c>
      <c r="BA5" s="102"/>
      <c r="BB5" s="102"/>
      <c r="BC5" s="102"/>
      <c r="BD5" s="102"/>
      <c r="BE5" s="102" t="str">
        <f>_xlfn.XLOOKUP($B$4&amp;BE$6,Benchmark_Table!$F:$F,Benchmark_Table!$B:$B,AZ$5)</f>
        <v>Pre-IPO</v>
      </c>
      <c r="BF5" s="102"/>
      <c r="BG5" s="102"/>
      <c r="BH5" s="102"/>
      <c r="BI5" s="102"/>
      <c r="BJ5" s="102" t="str">
        <f>_xlfn.XLOOKUP($B$4&amp;BJ$6,Benchmark_Table!$F:$F,Benchmark_Table!$B:$B,BE$5)</f>
        <v>Pre-IPO</v>
      </c>
      <c r="BK5" s="102"/>
      <c r="BL5" s="102"/>
      <c r="BM5" s="102"/>
      <c r="BN5" s="102"/>
    </row>
    <row r="6" spans="1:66">
      <c r="A6" s="8" t="str">
        <f>'Customer''s Questionnaire'!H11</f>
        <v>Avg_Years_Since_Founding</v>
      </c>
      <c r="B6" s="35">
        <f>'Customer''s Questionnaire'!I11</f>
        <v>7</v>
      </c>
      <c r="E6" s="8"/>
      <c r="F6" s="8"/>
      <c r="G6" s="101">
        <f>B6</f>
        <v>7</v>
      </c>
      <c r="H6" s="102"/>
      <c r="I6" s="102"/>
      <c r="J6" s="102"/>
      <c r="K6" s="102"/>
      <c r="L6" s="101">
        <f>G6+1</f>
        <v>8</v>
      </c>
      <c r="M6" s="102"/>
      <c r="N6" s="102"/>
      <c r="O6" s="102"/>
      <c r="P6" s="103"/>
      <c r="Q6" s="101">
        <f>L6+1</f>
        <v>9</v>
      </c>
      <c r="R6" s="102"/>
      <c r="S6" s="102"/>
      <c r="T6" s="102"/>
      <c r="U6" s="103"/>
      <c r="V6" s="101">
        <f>Q6+1</f>
        <v>10</v>
      </c>
      <c r="W6" s="102"/>
      <c r="X6" s="102"/>
      <c r="Y6" s="102"/>
      <c r="Z6" s="103"/>
      <c r="AA6" s="101">
        <f>V6+1</f>
        <v>11</v>
      </c>
      <c r="AB6" s="102"/>
      <c r="AC6" s="102"/>
      <c r="AD6" s="102"/>
      <c r="AE6" s="103"/>
      <c r="AF6" s="101">
        <f>AA6+1</f>
        <v>12</v>
      </c>
      <c r="AG6" s="102"/>
      <c r="AH6" s="102"/>
      <c r="AI6" s="102"/>
      <c r="AJ6" s="103"/>
      <c r="AK6" s="101">
        <f>AF6+1</f>
        <v>13</v>
      </c>
      <c r="AL6" s="102"/>
      <c r="AM6" s="102"/>
      <c r="AN6" s="102"/>
      <c r="AO6" s="103"/>
      <c r="AP6" s="101">
        <f>AK6+1</f>
        <v>14</v>
      </c>
      <c r="AQ6" s="102"/>
      <c r="AR6" s="102"/>
      <c r="AS6" s="102"/>
      <c r="AT6" s="103"/>
      <c r="AU6" s="101">
        <f>AP6+1</f>
        <v>15</v>
      </c>
      <c r="AV6" s="102"/>
      <c r="AW6" s="102"/>
      <c r="AX6" s="102"/>
      <c r="AY6" s="103"/>
      <c r="AZ6" s="101">
        <f>AU6+1</f>
        <v>16</v>
      </c>
      <c r="BA6" s="102"/>
      <c r="BB6" s="102"/>
      <c r="BC6" s="102"/>
      <c r="BD6" s="103"/>
      <c r="BE6" s="101">
        <f>AZ6+1</f>
        <v>17</v>
      </c>
      <c r="BF6" s="102"/>
      <c r="BG6" s="102"/>
      <c r="BH6" s="102"/>
      <c r="BI6" s="103"/>
      <c r="BJ6" s="101">
        <f>BE6+1</f>
        <v>18</v>
      </c>
      <c r="BK6" s="102"/>
      <c r="BL6" s="102"/>
      <c r="BM6" s="102"/>
      <c r="BN6" s="103"/>
    </row>
    <row r="7" spans="1:66">
      <c r="A7" s="8" t="s">
        <v>272</v>
      </c>
      <c r="B7" s="35" t="str">
        <f>IF(OR('Customer''s Questionnaire'!J10="Too Low",'Customer''s Questionnaire'!J10="Low"),Benchmark_Table!AY1,IF(OR('Customer''s Questionnaire'!J10="Too High",'Customer''s Questionnaire'!J10="High"),Benchmark_Table!BA1,Benchmark_Table!AZ1))</f>
        <v>Revenue_Growth_High</v>
      </c>
      <c r="E7" s="8"/>
      <c r="F7" s="8"/>
      <c r="G7" s="104">
        <f>_xlfn.IFNA(INDEX(Benchmark_Table!$H$2:$BL$136,MATCH('Rev. Build'!$B$4&amp;'Rev. Build'!G$5&amp;G$6,Benchmark_Table!$G$2:$G$136,0),MATCH('Rev. Build'!$B$7,Benchmark_Table!$H$1:$BL$1,0)),0%)</f>
        <v>0</v>
      </c>
      <c r="H7" s="102"/>
      <c r="I7" s="102"/>
      <c r="J7" s="102"/>
      <c r="K7" s="102"/>
      <c r="L7" s="104">
        <f>_xlfn.IFNA(INDEX(Benchmark_Table!$H$2:$BL$136,MATCH('Rev. Build'!$B$4&amp;'Rev. Build'!L$5&amp;L$6,Benchmark_Table!$G$2:$G$136,0),MATCH('Rev. Build'!$B$7,Benchmark_Table!$H$1:$BL$1,0)),G$7)</f>
        <v>0.35</v>
      </c>
      <c r="M7" s="102"/>
      <c r="N7" s="102"/>
      <c r="O7" s="102"/>
      <c r="P7" s="102"/>
      <c r="Q7" s="104">
        <f>_xlfn.IFNA(INDEX(Benchmark_Table!$H$2:$BL$136,MATCH('Rev. Build'!$B$4&amp;'Rev. Build'!Q$5&amp;Q$6,Benchmark_Table!$G$2:$G$136,0),MATCH('Rev. Build'!$B$7,Benchmark_Table!$H$1:$BL$1,0)),L$7)</f>
        <v>0.35</v>
      </c>
      <c r="R7" s="102"/>
      <c r="S7" s="102"/>
      <c r="T7" s="102"/>
      <c r="U7" s="102"/>
      <c r="V7" s="104">
        <f>_xlfn.IFNA(INDEX(Benchmark_Table!$H$2:$BL$136,MATCH('Rev. Build'!$B$4&amp;'Rev. Build'!V$5&amp;V$6,Benchmark_Table!$G$2:$G$136,0),MATCH('Rev. Build'!$B$7,Benchmark_Table!$H$1:$BL$1,0)),Q$7)</f>
        <v>0.25</v>
      </c>
      <c r="W7" s="102"/>
      <c r="X7" s="102"/>
      <c r="Y7" s="102"/>
      <c r="Z7" s="102"/>
      <c r="AA7" s="104">
        <f>_xlfn.IFNA(INDEX(Benchmark_Table!$H$2:$BL$136,MATCH('Rev. Build'!$B$4&amp;'Rev. Build'!AA$5&amp;AA$6,Benchmark_Table!$G$2:$G$136,0),MATCH('Rev. Build'!$B$7,Benchmark_Table!$H$1:$BL$1,0)),V$7)</f>
        <v>0.15</v>
      </c>
      <c r="AB7" s="102"/>
      <c r="AC7" s="102"/>
      <c r="AD7" s="102"/>
      <c r="AE7" s="102"/>
      <c r="AF7" s="104">
        <f>_xlfn.IFNA(INDEX(Benchmark_Table!$H$2:$BL$136,MATCH('Rev. Build'!$B$4&amp;'Rev. Build'!AF$5&amp;AF$6,Benchmark_Table!$G$2:$G$136,0),MATCH('Rev. Build'!$B$7,Benchmark_Table!$H$1:$BL$1,0)),AA$7)</f>
        <v>0.15</v>
      </c>
      <c r="AG7" s="102"/>
      <c r="AH7" s="102"/>
      <c r="AI7" s="102"/>
      <c r="AJ7" s="102"/>
      <c r="AK7" s="104">
        <f>_xlfn.IFNA(INDEX(Benchmark_Table!$H$2:$BL$136,MATCH('Rev. Build'!$B$4&amp;'Rev. Build'!AK$5&amp;AK$6,Benchmark_Table!$G$2:$G$136,0),MATCH('Rev. Build'!$B$7,Benchmark_Table!$H$1:$BL$1,0)),AF$7)</f>
        <v>0.15</v>
      </c>
      <c r="AL7" s="102"/>
      <c r="AM7" s="102"/>
      <c r="AN7" s="102"/>
      <c r="AO7" s="102"/>
      <c r="AP7" s="104">
        <f>_xlfn.IFNA(INDEX(Benchmark_Table!$H$2:$BL$136,MATCH('Rev. Build'!$B$4&amp;'Rev. Build'!AP$5&amp;AP$6,Benchmark_Table!$G$2:$G$136,0),MATCH('Rev. Build'!$B$7,Benchmark_Table!$H$1:$BL$1,0)),AK$7)</f>
        <v>0.15</v>
      </c>
      <c r="AQ7" s="102"/>
      <c r="AR7" s="102"/>
      <c r="AS7" s="102"/>
      <c r="AT7" s="102"/>
      <c r="AU7" s="104">
        <f>_xlfn.IFNA(INDEX(Benchmark_Table!$H$2:$BL$136,MATCH('Rev. Build'!$B$4&amp;'Rev. Build'!AU$5&amp;AU$6,Benchmark_Table!$G$2:$G$136,0),MATCH('Rev. Build'!$B$7,Benchmark_Table!$H$1:$BL$1,0)),AP$7)</f>
        <v>0.15</v>
      </c>
      <c r="AV7" s="102"/>
      <c r="AW7" s="102"/>
      <c r="AX7" s="102"/>
      <c r="AY7" s="102"/>
      <c r="AZ7" s="104">
        <f>_xlfn.IFNA(INDEX(Benchmark_Table!$H$2:$BL$136,MATCH('Rev. Build'!$B$4&amp;'Rev. Build'!AZ$5&amp;AZ$6,Benchmark_Table!$G$2:$G$136,0),MATCH('Rev. Build'!$B$7,Benchmark_Table!$H$1:$BL$1,0)),AU$7)</f>
        <v>0.15</v>
      </c>
      <c r="BA7" s="102"/>
      <c r="BB7" s="102"/>
      <c r="BC7" s="102"/>
      <c r="BD7" s="102"/>
      <c r="BE7" s="104">
        <f>_xlfn.IFNA(INDEX(Benchmark_Table!$H$2:$BL$136,MATCH('Rev. Build'!$B$4&amp;'Rev. Build'!BE$5&amp;BE$6,Benchmark_Table!$G$2:$G$136,0),MATCH('Rev. Build'!$B$7,Benchmark_Table!$H$1:$BL$1,0)),AZ$7)</f>
        <v>0.15</v>
      </c>
      <c r="BF7" s="102"/>
      <c r="BG7" s="102"/>
      <c r="BH7" s="102"/>
      <c r="BI7" s="102"/>
      <c r="BJ7" s="104">
        <f>_xlfn.IFNA(INDEX(Benchmark_Table!$H$2:$BL$136,MATCH('Rev. Build'!$B$4&amp;'Rev. Build'!BJ$5&amp;BJ$6,Benchmark_Table!$G$2:$G$136,0),MATCH('Rev. Build'!$B$7,Benchmark_Table!$H$1:$BL$1,0)),BE$7)</f>
        <v>0.15</v>
      </c>
      <c r="BK7" s="102"/>
      <c r="BL7" s="102"/>
      <c r="BM7" s="102"/>
      <c r="BN7" s="102"/>
    </row>
    <row r="8" spans="1:66">
      <c r="A8" s="8" t="s">
        <v>271</v>
      </c>
      <c r="B8" s="35" t="str">
        <f>IF(OR('Customer''s Questionnaire'!J10="Too Low",'Customer''s Questionnaire'!J10="Low"),Benchmark_Table!AI1,IF(OR('Customer''s Questionnaire'!J10="Too High",'Customer''s Questionnaire'!J10="High"),Benchmark_Table!AK1,Benchmark_Table!AJ1))</f>
        <v>Revenue_High_$</v>
      </c>
      <c r="E8" s="8"/>
      <c r="F8" s="8"/>
      <c r="G8" s="107">
        <f>_xlfn.IFNA(INDEX(Benchmark_Table!$H$2:$BL$136,MATCH('Rev. Build'!$B$4&amp;'Rev. Build'!G$5&amp;G$6,Benchmark_Table!$G$2:$G$136,0),MATCH($B$8,Benchmark_Table!$H$1:$BL$1,0)),0)</f>
        <v>0</v>
      </c>
      <c r="H8" s="8"/>
      <c r="L8" s="107">
        <f>_xlfn.IFNA(INDEX(Benchmark_Table!$H$2:$BL$136,MATCH('Rev. Build'!$B$4&amp;'Rev. Build'!L$5&amp;L$6,Benchmark_Table!$G$2:$G$136,0),MATCH($B$8,Benchmark_Table!$H$1:$BL$1,0)),0)</f>
        <v>80000000</v>
      </c>
      <c r="Q8" s="107">
        <f>_xlfn.IFNA(INDEX(Benchmark_Table!$H$2:$BL$136,MATCH('Rev. Build'!$B$4&amp;'Rev. Build'!Q$5&amp;Q$6,Benchmark_Table!$G$2:$G$136,0),MATCH($B$8,Benchmark_Table!$H$1:$BL$1,0)),0)</f>
        <v>0</v>
      </c>
      <c r="V8" s="107">
        <f>_xlfn.IFNA(INDEX(Benchmark_Table!$H$2:$BL$136,MATCH('Rev. Build'!$B$4&amp;'Rev. Build'!V$5&amp;V$6,Benchmark_Table!$G$2:$G$136,0),MATCH($B$8,Benchmark_Table!$H$1:$BL$1,0)),0)</f>
        <v>240000000</v>
      </c>
      <c r="AA8" s="107">
        <f>_xlfn.IFNA(INDEX(Benchmark_Table!$H$2:$BL$136,MATCH('Rev. Build'!$B$4&amp;'Rev. Build'!AA$5&amp;AA$6,Benchmark_Table!$G$2:$G$136,0),MATCH($B$8,Benchmark_Table!$H$1:$BL$1,0)),0)</f>
        <v>640000000</v>
      </c>
      <c r="AF8" s="107">
        <f>_xlfn.IFNA(INDEX(Benchmark_Table!$H$2:$BL$136,MATCH('Rev. Build'!$B$4&amp;'Rev. Build'!AF$5&amp;AF$6,Benchmark_Table!$G$2:$G$136,0),MATCH($B$8,Benchmark_Table!$H$1:$BL$1,0)),0)</f>
        <v>0</v>
      </c>
      <c r="AK8" s="107">
        <f>_xlfn.IFNA(INDEX(Benchmark_Table!$H$2:$BL$136,MATCH('Rev. Build'!$B$4&amp;'Rev. Build'!AK$5&amp;AK$6,Benchmark_Table!$G$2:$G$136,0),MATCH($B$8,Benchmark_Table!$H$1:$BL$1,0)),0)</f>
        <v>0</v>
      </c>
      <c r="AP8" s="107">
        <f>_xlfn.IFNA(INDEX(Benchmark_Table!$H$2:$BL$136,MATCH('Rev. Build'!$B$4&amp;'Rev. Build'!AP$5&amp;AP$6,Benchmark_Table!$G$2:$G$136,0),MATCH($B$8,Benchmark_Table!$H$1:$BL$1,0)),0)</f>
        <v>0</v>
      </c>
      <c r="AU8" s="107">
        <f>_xlfn.IFNA(INDEX(Benchmark_Table!$H$2:$BL$136,MATCH('Rev. Build'!$B$4&amp;'Rev. Build'!AU$5&amp;AU$6,Benchmark_Table!$G$2:$G$136,0),MATCH($B$8,Benchmark_Table!$H$1:$BL$1,0)),0)</f>
        <v>0</v>
      </c>
      <c r="AZ8" s="107">
        <f>_xlfn.IFNA(INDEX(Benchmark_Table!$H$2:$BL$136,MATCH('Rev. Build'!$B$4&amp;'Rev. Build'!AZ$5&amp;AZ$6,Benchmark_Table!$G$2:$G$136,0),MATCH($B$8,Benchmark_Table!$H$1:$BL$1,0)),0)</f>
        <v>0</v>
      </c>
      <c r="BE8" s="107">
        <f>_xlfn.IFNA(INDEX(Benchmark_Table!$H$2:$BL$136,MATCH('Rev. Build'!$B$4&amp;'Rev. Build'!BE$5&amp;BE$6,Benchmark_Table!$G$2:$G$136,0),MATCH($B$8,Benchmark_Table!$H$1:$BL$1,0)),0)</f>
        <v>0</v>
      </c>
      <c r="BJ8" s="107">
        <f>_xlfn.IFNA(INDEX(Benchmark_Table!$H$2:$BL$136,MATCH('Rev. Build'!$B$4&amp;'Rev. Build'!BJ$5&amp;BJ$6,Benchmark_Table!$G$2:$G$136,0),MATCH($B$8,Benchmark_Table!$H$1:$BL$1,0)),0)</f>
        <v>0</v>
      </c>
    </row>
    <row r="9" spans="1:66">
      <c r="E9" s="8"/>
      <c r="F9" s="8"/>
      <c r="G9" s="12" t="s">
        <v>38</v>
      </c>
      <c r="H9" s="12" t="s">
        <v>38</v>
      </c>
      <c r="I9" s="12" t="s">
        <v>38</v>
      </c>
      <c r="J9" s="12" t="s">
        <v>38</v>
      </c>
      <c r="K9" s="12" t="s">
        <v>38</v>
      </c>
      <c r="L9" s="12" t="s">
        <v>38</v>
      </c>
      <c r="M9" s="12" t="s">
        <v>38</v>
      </c>
      <c r="N9" s="12" t="s">
        <v>38</v>
      </c>
      <c r="O9" s="12" t="s">
        <v>38</v>
      </c>
      <c r="P9" s="12" t="s">
        <v>38</v>
      </c>
      <c r="Q9" s="12" t="s">
        <v>38</v>
      </c>
      <c r="R9" s="12" t="s">
        <v>38</v>
      </c>
      <c r="S9" s="12" t="s">
        <v>38</v>
      </c>
      <c r="T9" s="12" t="s">
        <v>38</v>
      </c>
      <c r="U9" s="12" t="s">
        <v>38</v>
      </c>
      <c r="V9" s="12" t="s">
        <v>38</v>
      </c>
      <c r="W9" s="12" t="s">
        <v>38</v>
      </c>
      <c r="X9" s="12" t="s">
        <v>38</v>
      </c>
      <c r="Y9" s="12" t="s">
        <v>38</v>
      </c>
      <c r="Z9" s="12" t="s">
        <v>38</v>
      </c>
      <c r="AA9" s="12" t="s">
        <v>38</v>
      </c>
      <c r="AB9" s="12" t="s">
        <v>38</v>
      </c>
      <c r="AC9" s="12" t="s">
        <v>38</v>
      </c>
      <c r="AD9" s="12" t="s">
        <v>38</v>
      </c>
      <c r="AE9" s="12" t="s">
        <v>38</v>
      </c>
      <c r="AF9" s="12" t="s">
        <v>38</v>
      </c>
      <c r="AG9" s="12" t="s">
        <v>38</v>
      </c>
      <c r="AH9" s="12" t="s">
        <v>38</v>
      </c>
      <c r="AI9" s="12" t="s">
        <v>38</v>
      </c>
      <c r="AJ9" s="12" t="s">
        <v>38</v>
      </c>
      <c r="AK9" s="12" t="s">
        <v>38</v>
      </c>
      <c r="AL9" s="12" t="s">
        <v>38</v>
      </c>
      <c r="AM9" s="12" t="s">
        <v>38</v>
      </c>
      <c r="AN9" s="12" t="s">
        <v>38</v>
      </c>
      <c r="AO9" s="12" t="s">
        <v>38</v>
      </c>
      <c r="AP9" s="12" t="s">
        <v>38</v>
      </c>
      <c r="AQ9" s="12" t="s">
        <v>38</v>
      </c>
      <c r="AR9" s="12" t="s">
        <v>38</v>
      </c>
      <c r="AS9" s="12" t="s">
        <v>38</v>
      </c>
      <c r="AT9" s="12" t="s">
        <v>38</v>
      </c>
      <c r="AU9" s="12" t="s">
        <v>38</v>
      </c>
      <c r="AV9" s="12" t="s">
        <v>38</v>
      </c>
      <c r="AW9" s="12" t="s">
        <v>38</v>
      </c>
      <c r="AX9" s="12" t="s">
        <v>38</v>
      </c>
      <c r="AY9" s="12" t="s">
        <v>38</v>
      </c>
      <c r="AZ9" s="12" t="s">
        <v>38</v>
      </c>
      <c r="BA9" s="12" t="s">
        <v>38</v>
      </c>
      <c r="BB9" s="12" t="s">
        <v>38</v>
      </c>
      <c r="BC9" s="12" t="s">
        <v>38</v>
      </c>
      <c r="BD9" s="12" t="s">
        <v>38</v>
      </c>
      <c r="BE9" s="12" t="s">
        <v>38</v>
      </c>
      <c r="BF9" s="12" t="s">
        <v>38</v>
      </c>
      <c r="BG9" s="12" t="s">
        <v>38</v>
      </c>
      <c r="BH9" s="12" t="s">
        <v>38</v>
      </c>
      <c r="BI9" s="12" t="s">
        <v>38</v>
      </c>
      <c r="BJ9" s="12" t="s">
        <v>38</v>
      </c>
      <c r="BK9" s="12" t="s">
        <v>38</v>
      </c>
      <c r="BL9" s="12" t="s">
        <v>38</v>
      </c>
      <c r="BM9" s="12" t="s">
        <v>38</v>
      </c>
      <c r="BN9" s="12" t="s">
        <v>38</v>
      </c>
    </row>
    <row r="10" spans="1:66">
      <c r="A10" s="41" t="s">
        <v>24</v>
      </c>
      <c r="B10" s="41" t="s">
        <v>259</v>
      </c>
      <c r="C10" s="121" t="s">
        <v>260</v>
      </c>
      <c r="D10" s="121" t="s">
        <v>262</v>
      </c>
      <c r="E10" s="41" t="s">
        <v>265</v>
      </c>
      <c r="F10" s="42" t="s">
        <v>37</v>
      </c>
      <c r="G10" s="48" t="str">
        <f>"Q1-"&amp;'Customer''s Questionnaire'!$I$12</f>
        <v>Q1-2026</v>
      </c>
      <c r="H10" s="48" t="str">
        <f>"Q2-"&amp;'Customer''s Questionnaire'!$I$12</f>
        <v>Q2-2026</v>
      </c>
      <c r="I10" s="48" t="str">
        <f>"Q3-"&amp;'Customer''s Questionnaire'!$I$12</f>
        <v>Q3-2026</v>
      </c>
      <c r="J10" s="48" t="str">
        <f>"Q4-"&amp;'Customer''s Questionnaire'!$I$12</f>
        <v>Q4-2026</v>
      </c>
      <c r="K10" s="99">
        <f>'Customer''s Questionnaire'!$I$12</f>
        <v>2026</v>
      </c>
      <c r="L10" s="48" t="str">
        <f>"Q1-"&amp;K$10+1</f>
        <v>Q1-2027</v>
      </c>
      <c r="M10" s="48" t="str">
        <f>"Q2-"&amp;K$10+1</f>
        <v>Q2-2027</v>
      </c>
      <c r="N10" s="48" t="str">
        <f>"Q3-"&amp;K$10+1</f>
        <v>Q3-2027</v>
      </c>
      <c r="O10" s="48" t="str">
        <f>"Q4-"&amp;K$10+1</f>
        <v>Q4-2027</v>
      </c>
      <c r="P10" s="99">
        <f>K10+1</f>
        <v>2027</v>
      </c>
      <c r="Q10" s="48" t="str">
        <f>"Q1-"&amp;P$10+1</f>
        <v>Q1-2028</v>
      </c>
      <c r="R10" s="48" t="str">
        <f>"Q2-"&amp;P$10+1</f>
        <v>Q2-2028</v>
      </c>
      <c r="S10" s="48" t="str">
        <f>"Q3-"&amp;P$10+1</f>
        <v>Q3-2028</v>
      </c>
      <c r="T10" s="48" t="str">
        <f>"Q4-"&amp;P$10+1</f>
        <v>Q4-2028</v>
      </c>
      <c r="U10" s="99">
        <f>P10+1</f>
        <v>2028</v>
      </c>
      <c r="V10" s="48" t="str">
        <f>"Q1-"&amp;U$10+1</f>
        <v>Q1-2029</v>
      </c>
      <c r="W10" s="48" t="str">
        <f>"Q2-"&amp;U$10+1</f>
        <v>Q2-2029</v>
      </c>
      <c r="X10" s="48" t="str">
        <f>"Q3-"&amp;U$10+1</f>
        <v>Q3-2029</v>
      </c>
      <c r="Y10" s="48" t="str">
        <f>"Q4-"&amp;U$10+1</f>
        <v>Q4-2029</v>
      </c>
      <c r="Z10" s="99">
        <f>U10+1</f>
        <v>2029</v>
      </c>
      <c r="AA10" s="48" t="str">
        <f>"Q1-"&amp;Z$10+1</f>
        <v>Q1-2030</v>
      </c>
      <c r="AB10" s="48" t="str">
        <f>"Q2-"&amp;Z$10+1</f>
        <v>Q2-2030</v>
      </c>
      <c r="AC10" s="48" t="str">
        <f>"Q3-"&amp;Z$10+1</f>
        <v>Q3-2030</v>
      </c>
      <c r="AD10" s="48" t="str">
        <f>"Q4-"&amp;Z$10+1</f>
        <v>Q4-2030</v>
      </c>
      <c r="AE10" s="99">
        <f>Z10+1</f>
        <v>2030</v>
      </c>
      <c r="AF10" s="48" t="str">
        <f>"Q1-"&amp;AE$10+1</f>
        <v>Q1-2031</v>
      </c>
      <c r="AG10" s="48" t="str">
        <f>"Q2-"&amp;AE$10+1</f>
        <v>Q2-2031</v>
      </c>
      <c r="AH10" s="48" t="str">
        <f>"Q3-"&amp;AE$10+1</f>
        <v>Q3-2031</v>
      </c>
      <c r="AI10" s="48" t="str">
        <f>"Q4-"&amp;AE$10+1</f>
        <v>Q4-2031</v>
      </c>
      <c r="AJ10" s="99">
        <f>AE10+1</f>
        <v>2031</v>
      </c>
      <c r="AK10" s="48" t="str">
        <f>"Q1-"&amp;AJ$10+1</f>
        <v>Q1-2032</v>
      </c>
      <c r="AL10" s="48" t="str">
        <f>"Q2-"&amp;AJ$10+1</f>
        <v>Q2-2032</v>
      </c>
      <c r="AM10" s="48" t="str">
        <f>"Q3-"&amp;AJ$10+1</f>
        <v>Q3-2032</v>
      </c>
      <c r="AN10" s="48" t="str">
        <f>"Q4-"&amp;AJ$10+1</f>
        <v>Q4-2032</v>
      </c>
      <c r="AO10" s="99">
        <f>AJ10+1</f>
        <v>2032</v>
      </c>
      <c r="AP10" s="48" t="str">
        <f>"Q1-"&amp;AO$10+1</f>
        <v>Q1-2033</v>
      </c>
      <c r="AQ10" s="48" t="str">
        <f>"Q2-"&amp;AO$10+1</f>
        <v>Q2-2033</v>
      </c>
      <c r="AR10" s="48" t="str">
        <f>"Q3-"&amp;AO$10+1</f>
        <v>Q3-2033</v>
      </c>
      <c r="AS10" s="48" t="str">
        <f>"Q4-"&amp;AO$10+1</f>
        <v>Q4-2033</v>
      </c>
      <c r="AT10" s="99">
        <f>AO10+1</f>
        <v>2033</v>
      </c>
      <c r="AU10" s="48" t="str">
        <f>"Q1-"&amp;AT$10+1</f>
        <v>Q1-2034</v>
      </c>
      <c r="AV10" s="48" t="str">
        <f>"Q2-"&amp;AT$10+1</f>
        <v>Q2-2034</v>
      </c>
      <c r="AW10" s="48" t="str">
        <f>"Q3-"&amp;AT$10+1</f>
        <v>Q3-2034</v>
      </c>
      <c r="AX10" s="48" t="str">
        <f>"Q4-"&amp;AT$10+1</f>
        <v>Q4-2034</v>
      </c>
      <c r="AY10" s="99">
        <f>AT10+1</f>
        <v>2034</v>
      </c>
      <c r="AZ10" s="48" t="str">
        <f>"Q1-"&amp;AY$10+1</f>
        <v>Q1-2035</v>
      </c>
      <c r="BA10" s="48" t="str">
        <f>"Q2-"&amp;AY$10+1</f>
        <v>Q2-2035</v>
      </c>
      <c r="BB10" s="48" t="str">
        <f>"Q3-"&amp;AY$10+1</f>
        <v>Q3-2035</v>
      </c>
      <c r="BC10" s="48" t="str">
        <f>"Q4-"&amp;AY$10+1</f>
        <v>Q4-2035</v>
      </c>
      <c r="BD10" s="99">
        <f>AY10+1</f>
        <v>2035</v>
      </c>
      <c r="BE10" s="48" t="str">
        <f>"Q1-"&amp;BD$10+1</f>
        <v>Q1-2036</v>
      </c>
      <c r="BF10" s="48" t="str">
        <f>"Q2-"&amp;BD$10+1</f>
        <v>Q2-2036</v>
      </c>
      <c r="BG10" s="48" t="str">
        <f>"Q3-"&amp;BD$10+1</f>
        <v>Q3-2036</v>
      </c>
      <c r="BH10" s="48" t="str">
        <f>"Q4-"&amp;BD$10+1</f>
        <v>Q4-2036</v>
      </c>
      <c r="BI10" s="99">
        <f>BD10+1</f>
        <v>2036</v>
      </c>
      <c r="BJ10" s="48" t="str">
        <f>"Q1-"&amp;BI$10+1</f>
        <v>Q1-2037</v>
      </c>
      <c r="BK10" s="48" t="str">
        <f>"Q2-"&amp;BI$10+1</f>
        <v>Q2-2037</v>
      </c>
      <c r="BL10" s="48" t="str">
        <f>"Q3-"&amp;BI$10+1</f>
        <v>Q3-2037</v>
      </c>
      <c r="BM10" s="48" t="str">
        <f>"Q4-"&amp;BI$10+1</f>
        <v>Q4-2037</v>
      </c>
      <c r="BN10" s="99">
        <f>BI10+1</f>
        <v>2037</v>
      </c>
    </row>
    <row r="11" spans="1:66">
      <c r="A11" s="49" t="str">
        <f>'Customer''s Questionnaire'!H44</f>
        <v>Hardware</v>
      </c>
      <c r="B11" s="49" t="str">
        <f>'Customer''s Questionnaire'!I44</f>
        <v>Hungry AF</v>
      </c>
      <c r="C11" s="49" t="str">
        <f>'Customer''s Questionnaire'!J44</f>
        <v>B2C</v>
      </c>
      <c r="D11" s="49" t="str">
        <f>'Customer''s Questionnaire'!K44</f>
        <v>US</v>
      </c>
      <c r="E11" s="49" t="str">
        <f>'Customer''s Questionnaire'!L44</f>
        <v>Big MAC</v>
      </c>
      <c r="F11" s="49"/>
      <c r="G11" s="14">
        <f>'Customer''s Questionnaire'!O44</f>
        <v>10</v>
      </c>
      <c r="H11" s="14">
        <f>'Customer''s Questionnaire'!P44</f>
        <v>10</v>
      </c>
      <c r="I11" s="14">
        <f>'Customer''s Questionnaire'!Q44</f>
        <v>10</v>
      </c>
      <c r="J11" s="14">
        <f>'Customer''s Questionnaire'!R44</f>
        <v>10</v>
      </c>
      <c r="K11" s="52">
        <f>SUM(G11:J11)</f>
        <v>40</v>
      </c>
      <c r="L11" s="14">
        <f>IFERROR('Customer''s Questionnaire'!$S44/4,"Add if needed")</f>
        <v>12.5</v>
      </c>
      <c r="M11" s="14">
        <f>IFERROR('Customer''s Questionnaire'!$S44/4,"Add if needed")</f>
        <v>12.5</v>
      </c>
      <c r="N11" s="14">
        <f>IFERROR('Customer''s Questionnaire'!$S44/4,"Add if needed")</f>
        <v>12.5</v>
      </c>
      <c r="O11" s="14">
        <f>IFERROR('Customer''s Questionnaire'!$S44/4,"Add if needed")</f>
        <v>12.5</v>
      </c>
      <c r="P11" s="52">
        <f>SUM(L11:O11)</f>
        <v>50</v>
      </c>
      <c r="Q11" s="126">
        <f>IFERROR($P11/4*(1+$Q$7),0)</f>
        <v>16.875</v>
      </c>
      <c r="R11" s="126">
        <f t="shared" ref="R11:T26" si="0">IFERROR($P11/4*(1+$Q$7),0)</f>
        <v>16.875</v>
      </c>
      <c r="S11" s="126">
        <f t="shared" si="0"/>
        <v>16.875</v>
      </c>
      <c r="T11" s="126">
        <f t="shared" si="0"/>
        <v>16.875</v>
      </c>
      <c r="U11" s="100">
        <f t="shared" ref="U11:U16" si="1">SUM(Q11:T11)</f>
        <v>67.5</v>
      </c>
      <c r="V11" s="126">
        <f>IFERROR($U11/4*(1+$V$7),0)</f>
        <v>21.09375</v>
      </c>
      <c r="W11" s="126">
        <f t="shared" ref="W11:Y26" si="2">IFERROR($U11/4*(1+$V$7),0)</f>
        <v>21.09375</v>
      </c>
      <c r="X11" s="126">
        <f t="shared" si="2"/>
        <v>21.09375</v>
      </c>
      <c r="Y11" s="126">
        <f t="shared" si="2"/>
        <v>21.09375</v>
      </c>
      <c r="Z11" s="14">
        <f>SUM(V11:Y11)</f>
        <v>84.375</v>
      </c>
      <c r="AA11" s="126">
        <f>IFERROR($Z11/4*(1+$AA$7),0)</f>
        <v>24.257812499999996</v>
      </c>
      <c r="AB11" s="126">
        <f t="shared" ref="AB11:AD26" si="3">IFERROR($Z11/4*(1+$AA$7),0)</f>
        <v>24.257812499999996</v>
      </c>
      <c r="AC11" s="126">
        <f t="shared" si="3"/>
        <v>24.257812499999996</v>
      </c>
      <c r="AD11" s="126">
        <f t="shared" si="3"/>
        <v>24.257812499999996</v>
      </c>
      <c r="AE11" s="14">
        <f>SUM(AA11:AD11)</f>
        <v>97.031249999999986</v>
      </c>
      <c r="AF11" s="126">
        <f>IFERROR($AE11/4*(1+$AF$7),0)</f>
        <v>27.896484374999993</v>
      </c>
      <c r="AG11" s="126">
        <f t="shared" ref="AG11:AI26" si="4">IFERROR($AE11/4*(1+$AF$7),0)</f>
        <v>27.896484374999993</v>
      </c>
      <c r="AH11" s="126">
        <f t="shared" si="4"/>
        <v>27.896484374999993</v>
      </c>
      <c r="AI11" s="126">
        <f t="shared" si="4"/>
        <v>27.896484374999993</v>
      </c>
      <c r="AJ11" s="14">
        <f>SUM(AF11:AI11)</f>
        <v>111.58593749999997</v>
      </c>
      <c r="AK11" s="126">
        <f>IFERROR($AJ11/4*(1+$AK$7),0)</f>
        <v>32.080957031249987</v>
      </c>
      <c r="AL11" s="126">
        <f t="shared" ref="AL11:AN26" si="5">IFERROR($AJ11/4*(1+$AK$7),0)</f>
        <v>32.080957031249987</v>
      </c>
      <c r="AM11" s="126">
        <f t="shared" si="5"/>
        <v>32.080957031249987</v>
      </c>
      <c r="AN11" s="126">
        <f t="shared" si="5"/>
        <v>32.080957031249987</v>
      </c>
      <c r="AO11" s="14">
        <f>SUM(AK11:AN11)</f>
        <v>128.32382812499995</v>
      </c>
      <c r="AP11" s="126">
        <f>IFERROR($AO11/4*(1+$AP$7),0)</f>
        <v>36.893100585937482</v>
      </c>
      <c r="AQ11" s="126">
        <f t="shared" ref="AQ11:AS26" si="6">IFERROR($AO11/4*(1+$AP$7),0)</f>
        <v>36.893100585937482</v>
      </c>
      <c r="AR11" s="126">
        <f t="shared" si="6"/>
        <v>36.893100585937482</v>
      </c>
      <c r="AS11" s="126">
        <f t="shared" si="6"/>
        <v>36.893100585937482</v>
      </c>
      <c r="AT11" s="14">
        <f>SUM(AP11:AS11)</f>
        <v>147.57240234374993</v>
      </c>
      <c r="AU11" s="126">
        <f>IFERROR($AT11/4*(1+$AU$7),0)</f>
        <v>42.427065673828103</v>
      </c>
      <c r="AV11" s="126">
        <f t="shared" ref="AV11:AX26" si="7">IFERROR($AT11/4*(1+$AU$7),0)</f>
        <v>42.427065673828103</v>
      </c>
      <c r="AW11" s="126">
        <f t="shared" si="7"/>
        <v>42.427065673828103</v>
      </c>
      <c r="AX11" s="126">
        <f t="shared" si="7"/>
        <v>42.427065673828103</v>
      </c>
      <c r="AY11" s="14">
        <f>SUM(AU11:AX11)</f>
        <v>169.70826269531241</v>
      </c>
      <c r="AZ11" s="126">
        <f>IFERROR($AY11/4*(1+$AZ$7),0)</f>
        <v>48.791125524902313</v>
      </c>
      <c r="BA11" s="126">
        <f t="shared" ref="BA11:BC26" si="8">IFERROR($AY11/4*(1+$AZ$7),0)</f>
        <v>48.791125524902313</v>
      </c>
      <c r="BB11" s="126">
        <f t="shared" si="8"/>
        <v>48.791125524902313</v>
      </c>
      <c r="BC11" s="126">
        <f t="shared" si="8"/>
        <v>48.791125524902313</v>
      </c>
      <c r="BD11" s="14">
        <f>SUM(AZ11:BC11)</f>
        <v>195.16450209960925</v>
      </c>
      <c r="BE11" s="126">
        <f>IFERROR($BD11/4*(1+$BE$7),0)</f>
        <v>56.109794353637653</v>
      </c>
      <c r="BF11" s="126">
        <f t="shared" ref="BF11:BH26" si="9">IFERROR($BD11/4*(1+$BE$7),0)</f>
        <v>56.109794353637653</v>
      </c>
      <c r="BG11" s="126">
        <f t="shared" si="9"/>
        <v>56.109794353637653</v>
      </c>
      <c r="BH11" s="126">
        <f t="shared" si="9"/>
        <v>56.109794353637653</v>
      </c>
      <c r="BI11" s="14">
        <f>SUM(BE11:BH11)</f>
        <v>224.43917741455061</v>
      </c>
      <c r="BJ11" s="126">
        <f>IFERROR($BI11/4*(1+$BJ$7),0)</f>
        <v>64.526263506683293</v>
      </c>
      <c r="BK11" s="126">
        <f t="shared" ref="BK11:BM26" si="10">IFERROR($BI11/4*(1+$BJ$7),0)</f>
        <v>64.526263506683293</v>
      </c>
      <c r="BL11" s="126">
        <f t="shared" si="10"/>
        <v>64.526263506683293</v>
      </c>
      <c r="BM11" s="126">
        <f t="shared" si="10"/>
        <v>64.526263506683293</v>
      </c>
      <c r="BN11" s="14">
        <f>SUM(BJ11:BM11)</f>
        <v>258.10505402673317</v>
      </c>
    </row>
    <row r="12" spans="1:66">
      <c r="A12" s="49" t="str">
        <f>'Customer''s Questionnaire'!H45</f>
        <v>Software / SaaS</v>
      </c>
      <c r="B12" s="49" t="str">
        <f>'Customer''s Questionnaire'!I45</f>
        <v>BULO</v>
      </c>
      <c r="C12" s="49" t="str">
        <f>'Customer''s Questionnaire'!J45</f>
        <v>Direct</v>
      </c>
      <c r="D12" s="49" t="str">
        <f>'Customer''s Questionnaire'!K45</f>
        <v>EU</v>
      </c>
      <c r="E12" s="49" t="str">
        <f>'Customer''s Questionnaire'!L45</f>
        <v>MCMC</v>
      </c>
      <c r="F12" s="49"/>
      <c r="G12" s="14">
        <f>'Customer''s Questionnaire'!O45</f>
        <v>1000</v>
      </c>
      <c r="H12" s="14">
        <f>'Customer''s Questionnaire'!P45</f>
        <v>1000</v>
      </c>
      <c r="I12" s="14">
        <f>'Customer''s Questionnaire'!Q45</f>
        <v>1000</v>
      </c>
      <c r="J12" s="14">
        <f>'Customer''s Questionnaire'!R45</f>
        <v>1000</v>
      </c>
      <c r="K12" s="125">
        <f t="shared" ref="K12:K16" si="11">SUM(G12:J12)</f>
        <v>4000</v>
      </c>
      <c r="L12" s="14">
        <f>IFERROR('Customer''s Questionnaire'!$S45/4,"Add if needed")</f>
        <v>1250</v>
      </c>
      <c r="M12" s="14">
        <f>IFERROR('Customer''s Questionnaire'!$S45/4,"Add if needed")</f>
        <v>1250</v>
      </c>
      <c r="N12" s="14">
        <f>IFERROR('Customer''s Questionnaire'!$S45/4,"Add if needed")</f>
        <v>1250</v>
      </c>
      <c r="O12" s="14">
        <f>IFERROR('Customer''s Questionnaire'!$S45/4,"Add if needed")</f>
        <v>1250</v>
      </c>
      <c r="P12" s="52">
        <f t="shared" ref="P12:P16" si="12">SUM(L12:O12)</f>
        <v>5000</v>
      </c>
      <c r="Q12" s="126">
        <f t="shared" ref="Q12:T27" si="13">IFERROR($P12/4*(1+$Q$7),0)</f>
        <v>1687.5</v>
      </c>
      <c r="R12" s="126">
        <f t="shared" si="0"/>
        <v>1687.5</v>
      </c>
      <c r="S12" s="126">
        <f t="shared" si="0"/>
        <v>1687.5</v>
      </c>
      <c r="T12" s="126">
        <f t="shared" si="0"/>
        <v>1687.5</v>
      </c>
      <c r="U12" s="100">
        <f t="shared" si="1"/>
        <v>6750</v>
      </c>
      <c r="V12" s="126">
        <f t="shared" ref="V12:Y27" si="14">IFERROR($U12/4*(1+$V$7),0)</f>
        <v>2109.375</v>
      </c>
      <c r="W12" s="126">
        <f t="shared" si="2"/>
        <v>2109.375</v>
      </c>
      <c r="X12" s="126">
        <f t="shared" si="2"/>
        <v>2109.375</v>
      </c>
      <c r="Y12" s="126">
        <f t="shared" si="2"/>
        <v>2109.375</v>
      </c>
      <c r="Z12" s="100">
        <f t="shared" ref="Z12:Z16" si="15">SUM(V12:Y12)</f>
        <v>8437.5</v>
      </c>
      <c r="AA12" s="126">
        <f t="shared" ref="AA12:AD27" si="16">IFERROR($Z12/4*(1+$AA$7),0)</f>
        <v>2425.78125</v>
      </c>
      <c r="AB12" s="126">
        <f t="shared" si="3"/>
        <v>2425.78125</v>
      </c>
      <c r="AC12" s="126">
        <f t="shared" si="3"/>
        <v>2425.78125</v>
      </c>
      <c r="AD12" s="126">
        <f t="shared" si="3"/>
        <v>2425.78125</v>
      </c>
      <c r="AE12" s="100">
        <f t="shared" ref="AE12:AE16" si="17">SUM(AA12:AD12)</f>
        <v>9703.125</v>
      </c>
      <c r="AF12" s="126">
        <f t="shared" ref="AF12:AI27" si="18">IFERROR($AE12/4*(1+$AF$7),0)</f>
        <v>2789.6484375</v>
      </c>
      <c r="AG12" s="126">
        <f t="shared" si="4"/>
        <v>2789.6484375</v>
      </c>
      <c r="AH12" s="126">
        <f t="shared" si="4"/>
        <v>2789.6484375</v>
      </c>
      <c r="AI12" s="126">
        <f t="shared" si="4"/>
        <v>2789.6484375</v>
      </c>
      <c r="AJ12" s="100">
        <f t="shared" ref="AJ12:AJ16" si="19">SUM(AF12:AI12)</f>
        <v>11158.59375</v>
      </c>
      <c r="AK12" s="126">
        <f t="shared" ref="AK12:AN27" si="20">IFERROR($AJ12/4*(1+$AK$7),0)</f>
        <v>3208.0957031249995</v>
      </c>
      <c r="AL12" s="126">
        <f t="shared" si="5"/>
        <v>3208.0957031249995</v>
      </c>
      <c r="AM12" s="126">
        <f t="shared" si="5"/>
        <v>3208.0957031249995</v>
      </c>
      <c r="AN12" s="126">
        <f t="shared" si="5"/>
        <v>3208.0957031249995</v>
      </c>
      <c r="AO12" s="100">
        <f t="shared" ref="AO12:AO16" si="21">SUM(AK12:AN12)</f>
        <v>12832.382812499998</v>
      </c>
      <c r="AP12" s="126">
        <f t="shared" ref="AP12:AS27" si="22">IFERROR($AO12/4*(1+$AP$7),0)</f>
        <v>3689.3100585937491</v>
      </c>
      <c r="AQ12" s="126">
        <f t="shared" si="6"/>
        <v>3689.3100585937491</v>
      </c>
      <c r="AR12" s="126">
        <f t="shared" si="6"/>
        <v>3689.3100585937491</v>
      </c>
      <c r="AS12" s="126">
        <f t="shared" si="6"/>
        <v>3689.3100585937491</v>
      </c>
      <c r="AT12" s="100">
        <f t="shared" ref="AT12:AT16" si="23">SUM(AP12:AS12)</f>
        <v>14757.240234374996</v>
      </c>
      <c r="AU12" s="126">
        <f t="shared" ref="AU12:AX27" si="24">IFERROR($AT12/4*(1+$AU$7),0)</f>
        <v>4242.706567382811</v>
      </c>
      <c r="AV12" s="126">
        <f t="shared" si="7"/>
        <v>4242.706567382811</v>
      </c>
      <c r="AW12" s="126">
        <f t="shared" si="7"/>
        <v>4242.706567382811</v>
      </c>
      <c r="AX12" s="126">
        <f t="shared" si="7"/>
        <v>4242.706567382811</v>
      </c>
      <c r="AY12" s="100">
        <f t="shared" ref="AY12:AY16" si="25">SUM(AU12:AX12)</f>
        <v>16970.826269531244</v>
      </c>
      <c r="AZ12" s="126">
        <f t="shared" ref="AZ12:BC27" si="26">IFERROR($AY12/4*(1+$AZ$7),0)</f>
        <v>4879.1125524902327</v>
      </c>
      <c r="BA12" s="126">
        <f t="shared" si="8"/>
        <v>4879.1125524902327</v>
      </c>
      <c r="BB12" s="126">
        <f t="shared" si="8"/>
        <v>4879.1125524902327</v>
      </c>
      <c r="BC12" s="126">
        <f t="shared" si="8"/>
        <v>4879.1125524902327</v>
      </c>
      <c r="BD12" s="100">
        <f t="shared" ref="BD12:BD16" si="27">SUM(AZ12:BC12)</f>
        <v>19516.450209960931</v>
      </c>
      <c r="BE12" s="126">
        <f t="shared" ref="BE12:BH27" si="28">IFERROR($BD12/4*(1+$BE$7),0)</f>
        <v>5610.9794353637672</v>
      </c>
      <c r="BF12" s="126">
        <f t="shared" si="9"/>
        <v>5610.9794353637672</v>
      </c>
      <c r="BG12" s="126">
        <f t="shared" si="9"/>
        <v>5610.9794353637672</v>
      </c>
      <c r="BH12" s="126">
        <f t="shared" si="9"/>
        <v>5610.9794353637672</v>
      </c>
      <c r="BI12" s="100">
        <f t="shared" ref="BI12:BI16" si="29">SUM(BE12:BH12)</f>
        <v>22443.917741455069</v>
      </c>
      <c r="BJ12" s="126">
        <f t="shared" ref="BJ12:BM27" si="30">IFERROR($BI12/4*(1+$BJ$7),0)</f>
        <v>6452.6263506683317</v>
      </c>
      <c r="BK12" s="126">
        <f t="shared" si="10"/>
        <v>6452.6263506683317</v>
      </c>
      <c r="BL12" s="126">
        <f t="shared" si="10"/>
        <v>6452.6263506683317</v>
      </c>
      <c r="BM12" s="126">
        <f t="shared" si="10"/>
        <v>6452.6263506683317</v>
      </c>
      <c r="BN12" s="100">
        <f t="shared" ref="BN12:BN16" si="31">SUM(BJ12:BM12)</f>
        <v>25810.505402673327</v>
      </c>
    </row>
    <row r="13" spans="1:66">
      <c r="A13" s="49">
        <f>'Customer''s Questionnaire'!H46</f>
        <v>0</v>
      </c>
      <c r="B13" s="49">
        <f>'Customer''s Questionnaire'!I46</f>
        <v>0</v>
      </c>
      <c r="C13" s="49">
        <f>'Customer''s Questionnaire'!J46</f>
        <v>0</v>
      </c>
      <c r="D13" s="49">
        <f>'Customer''s Questionnaire'!K46</f>
        <v>0</v>
      </c>
      <c r="E13" s="49">
        <f>'Customer''s Questionnaire'!L46</f>
        <v>0</v>
      </c>
      <c r="F13" s="49"/>
      <c r="G13" s="14">
        <f>'Customer''s Questionnaire'!O46</f>
        <v>0</v>
      </c>
      <c r="H13" s="14">
        <f>'Customer''s Questionnaire'!P46</f>
        <v>0</v>
      </c>
      <c r="I13" s="14">
        <f>'Customer''s Questionnaire'!Q46</f>
        <v>0</v>
      </c>
      <c r="J13" s="14">
        <f>'Customer''s Questionnaire'!R46</f>
        <v>0</v>
      </c>
      <c r="K13" s="52">
        <f t="shared" si="11"/>
        <v>0</v>
      </c>
      <c r="L13" s="14">
        <f>IFERROR('Customer''s Questionnaire'!$S46/4,"Add if needed")</f>
        <v>0</v>
      </c>
      <c r="M13" s="14">
        <f>IFERROR('Customer''s Questionnaire'!$S46/4,"Add if needed")</f>
        <v>0</v>
      </c>
      <c r="N13" s="14">
        <f>IFERROR('Customer''s Questionnaire'!$S46/4,"Add if needed")</f>
        <v>0</v>
      </c>
      <c r="O13" s="14">
        <f>IFERROR('Customer''s Questionnaire'!$S46/4,"Add if needed")</f>
        <v>0</v>
      </c>
      <c r="P13" s="52">
        <f t="shared" si="12"/>
        <v>0</v>
      </c>
      <c r="Q13" s="126">
        <f t="shared" si="13"/>
        <v>0</v>
      </c>
      <c r="R13" s="126">
        <f t="shared" si="0"/>
        <v>0</v>
      </c>
      <c r="S13" s="126">
        <f t="shared" si="0"/>
        <v>0</v>
      </c>
      <c r="T13" s="126">
        <f t="shared" si="0"/>
        <v>0</v>
      </c>
      <c r="U13" s="14">
        <f t="shared" si="1"/>
        <v>0</v>
      </c>
      <c r="V13" s="126">
        <f t="shared" si="14"/>
        <v>0</v>
      </c>
      <c r="W13" s="126">
        <f t="shared" si="2"/>
        <v>0</v>
      </c>
      <c r="X13" s="126">
        <f t="shared" si="2"/>
        <v>0</v>
      </c>
      <c r="Y13" s="126">
        <f t="shared" si="2"/>
        <v>0</v>
      </c>
      <c r="Z13" s="14">
        <f t="shared" si="15"/>
        <v>0</v>
      </c>
      <c r="AA13" s="126">
        <f t="shared" si="16"/>
        <v>0</v>
      </c>
      <c r="AB13" s="126">
        <f t="shared" si="3"/>
        <v>0</v>
      </c>
      <c r="AC13" s="126">
        <f t="shared" si="3"/>
        <v>0</v>
      </c>
      <c r="AD13" s="126">
        <f t="shared" si="3"/>
        <v>0</v>
      </c>
      <c r="AE13" s="14">
        <f t="shared" si="17"/>
        <v>0</v>
      </c>
      <c r="AF13" s="126">
        <f t="shared" si="18"/>
        <v>0</v>
      </c>
      <c r="AG13" s="126">
        <f t="shared" si="4"/>
        <v>0</v>
      </c>
      <c r="AH13" s="126">
        <f t="shared" si="4"/>
        <v>0</v>
      </c>
      <c r="AI13" s="126">
        <f t="shared" si="4"/>
        <v>0</v>
      </c>
      <c r="AJ13" s="14">
        <f t="shared" si="19"/>
        <v>0</v>
      </c>
      <c r="AK13" s="126">
        <f t="shared" si="20"/>
        <v>0</v>
      </c>
      <c r="AL13" s="126">
        <f t="shared" si="5"/>
        <v>0</v>
      </c>
      <c r="AM13" s="126">
        <f t="shared" si="5"/>
        <v>0</v>
      </c>
      <c r="AN13" s="126">
        <f t="shared" si="5"/>
        <v>0</v>
      </c>
      <c r="AO13" s="14">
        <f t="shared" si="21"/>
        <v>0</v>
      </c>
      <c r="AP13" s="126">
        <f t="shared" si="22"/>
        <v>0</v>
      </c>
      <c r="AQ13" s="126">
        <f t="shared" si="6"/>
        <v>0</v>
      </c>
      <c r="AR13" s="126">
        <f t="shared" si="6"/>
        <v>0</v>
      </c>
      <c r="AS13" s="126">
        <f t="shared" si="6"/>
        <v>0</v>
      </c>
      <c r="AT13" s="14">
        <f t="shared" si="23"/>
        <v>0</v>
      </c>
      <c r="AU13" s="126">
        <f t="shared" si="24"/>
        <v>0</v>
      </c>
      <c r="AV13" s="126">
        <f t="shared" si="7"/>
        <v>0</v>
      </c>
      <c r="AW13" s="126">
        <f t="shared" si="7"/>
        <v>0</v>
      </c>
      <c r="AX13" s="126">
        <f t="shared" si="7"/>
        <v>0</v>
      </c>
      <c r="AY13" s="14">
        <f t="shared" si="25"/>
        <v>0</v>
      </c>
      <c r="AZ13" s="126">
        <f t="shared" si="26"/>
        <v>0</v>
      </c>
      <c r="BA13" s="126">
        <f t="shared" si="8"/>
        <v>0</v>
      </c>
      <c r="BB13" s="126">
        <f t="shared" si="8"/>
        <v>0</v>
      </c>
      <c r="BC13" s="126">
        <f t="shared" si="8"/>
        <v>0</v>
      </c>
      <c r="BD13" s="14">
        <f t="shared" si="27"/>
        <v>0</v>
      </c>
      <c r="BE13" s="126">
        <f t="shared" si="28"/>
        <v>0</v>
      </c>
      <c r="BF13" s="126">
        <f t="shared" si="9"/>
        <v>0</v>
      </c>
      <c r="BG13" s="126">
        <f t="shared" si="9"/>
        <v>0</v>
      </c>
      <c r="BH13" s="126">
        <f t="shared" si="9"/>
        <v>0</v>
      </c>
      <c r="BI13" s="14">
        <f t="shared" si="29"/>
        <v>0</v>
      </c>
      <c r="BJ13" s="126">
        <f t="shared" si="30"/>
        <v>0</v>
      </c>
      <c r="BK13" s="126">
        <f t="shared" si="10"/>
        <v>0</v>
      </c>
      <c r="BL13" s="126">
        <f t="shared" si="10"/>
        <v>0</v>
      </c>
      <c r="BM13" s="126">
        <f t="shared" si="10"/>
        <v>0</v>
      </c>
      <c r="BN13" s="14">
        <f t="shared" si="31"/>
        <v>0</v>
      </c>
    </row>
    <row r="14" spans="1:66">
      <c r="A14" s="49">
        <f>'Customer''s Questionnaire'!H47</f>
        <v>0</v>
      </c>
      <c r="B14" s="49">
        <f>'Customer''s Questionnaire'!I47</f>
        <v>0</v>
      </c>
      <c r="C14" s="49">
        <f>'Customer''s Questionnaire'!J47</f>
        <v>0</v>
      </c>
      <c r="D14" s="49">
        <f>'Customer''s Questionnaire'!K47</f>
        <v>0</v>
      </c>
      <c r="E14" s="49">
        <f>'Customer''s Questionnaire'!L47</f>
        <v>0</v>
      </c>
      <c r="F14" s="49"/>
      <c r="G14" s="14">
        <f>'Customer''s Questionnaire'!O47</f>
        <v>0</v>
      </c>
      <c r="H14" s="14">
        <f>'Customer''s Questionnaire'!P47</f>
        <v>0</v>
      </c>
      <c r="I14" s="14">
        <f>'Customer''s Questionnaire'!Q47</f>
        <v>0</v>
      </c>
      <c r="J14" s="14">
        <f>'Customer''s Questionnaire'!R47</f>
        <v>0</v>
      </c>
      <c r="K14" s="52">
        <f t="shared" si="11"/>
        <v>0</v>
      </c>
      <c r="L14" s="14">
        <f>IFERROR('Customer''s Questionnaire'!$S47/4,"Add if needed")</f>
        <v>0</v>
      </c>
      <c r="M14" s="14">
        <f>IFERROR('Customer''s Questionnaire'!$S47/4,"Add if needed")</f>
        <v>0</v>
      </c>
      <c r="N14" s="14">
        <f>IFERROR('Customer''s Questionnaire'!$S47/4,"Add if needed")</f>
        <v>0</v>
      </c>
      <c r="O14" s="14">
        <f>IFERROR('Customer''s Questionnaire'!$S47/4,"Add if needed")</f>
        <v>0</v>
      </c>
      <c r="P14" s="52">
        <f t="shared" si="12"/>
        <v>0</v>
      </c>
      <c r="Q14" s="126">
        <f t="shared" si="13"/>
        <v>0</v>
      </c>
      <c r="R14" s="126">
        <f t="shared" si="0"/>
        <v>0</v>
      </c>
      <c r="S14" s="126">
        <f t="shared" si="0"/>
        <v>0</v>
      </c>
      <c r="T14" s="126">
        <f t="shared" si="0"/>
        <v>0</v>
      </c>
      <c r="U14" s="14">
        <f t="shared" si="1"/>
        <v>0</v>
      </c>
      <c r="V14" s="126">
        <f t="shared" si="14"/>
        <v>0</v>
      </c>
      <c r="W14" s="126">
        <f t="shared" si="2"/>
        <v>0</v>
      </c>
      <c r="X14" s="126">
        <f t="shared" si="2"/>
        <v>0</v>
      </c>
      <c r="Y14" s="126">
        <f t="shared" si="2"/>
        <v>0</v>
      </c>
      <c r="Z14" s="14">
        <f t="shared" si="15"/>
        <v>0</v>
      </c>
      <c r="AA14" s="126">
        <f t="shared" si="16"/>
        <v>0</v>
      </c>
      <c r="AB14" s="126">
        <f t="shared" si="3"/>
        <v>0</v>
      </c>
      <c r="AC14" s="126">
        <f t="shared" si="3"/>
        <v>0</v>
      </c>
      <c r="AD14" s="126">
        <f t="shared" si="3"/>
        <v>0</v>
      </c>
      <c r="AE14" s="14">
        <f t="shared" si="17"/>
        <v>0</v>
      </c>
      <c r="AF14" s="126">
        <f t="shared" si="18"/>
        <v>0</v>
      </c>
      <c r="AG14" s="126">
        <f t="shared" si="4"/>
        <v>0</v>
      </c>
      <c r="AH14" s="126">
        <f t="shared" si="4"/>
        <v>0</v>
      </c>
      <c r="AI14" s="126">
        <f t="shared" si="4"/>
        <v>0</v>
      </c>
      <c r="AJ14" s="14">
        <f t="shared" si="19"/>
        <v>0</v>
      </c>
      <c r="AK14" s="126">
        <f t="shared" si="20"/>
        <v>0</v>
      </c>
      <c r="AL14" s="126">
        <f t="shared" si="5"/>
        <v>0</v>
      </c>
      <c r="AM14" s="126">
        <f t="shared" si="5"/>
        <v>0</v>
      </c>
      <c r="AN14" s="126">
        <f t="shared" si="5"/>
        <v>0</v>
      </c>
      <c r="AO14" s="14">
        <f t="shared" si="21"/>
        <v>0</v>
      </c>
      <c r="AP14" s="126">
        <f t="shared" si="22"/>
        <v>0</v>
      </c>
      <c r="AQ14" s="126">
        <f t="shared" si="6"/>
        <v>0</v>
      </c>
      <c r="AR14" s="126">
        <f t="shared" si="6"/>
        <v>0</v>
      </c>
      <c r="AS14" s="126">
        <f t="shared" si="6"/>
        <v>0</v>
      </c>
      <c r="AT14" s="14">
        <f t="shared" si="23"/>
        <v>0</v>
      </c>
      <c r="AU14" s="126">
        <f t="shared" si="24"/>
        <v>0</v>
      </c>
      <c r="AV14" s="126">
        <f t="shared" si="7"/>
        <v>0</v>
      </c>
      <c r="AW14" s="126">
        <f t="shared" si="7"/>
        <v>0</v>
      </c>
      <c r="AX14" s="126">
        <f t="shared" si="7"/>
        <v>0</v>
      </c>
      <c r="AY14" s="14">
        <f t="shared" si="25"/>
        <v>0</v>
      </c>
      <c r="AZ14" s="126">
        <f t="shared" si="26"/>
        <v>0</v>
      </c>
      <c r="BA14" s="126">
        <f t="shared" si="8"/>
        <v>0</v>
      </c>
      <c r="BB14" s="126">
        <f t="shared" si="8"/>
        <v>0</v>
      </c>
      <c r="BC14" s="126">
        <f t="shared" si="8"/>
        <v>0</v>
      </c>
      <c r="BD14" s="14">
        <f t="shared" si="27"/>
        <v>0</v>
      </c>
      <c r="BE14" s="126">
        <f t="shared" si="28"/>
        <v>0</v>
      </c>
      <c r="BF14" s="126">
        <f t="shared" si="9"/>
        <v>0</v>
      </c>
      <c r="BG14" s="126">
        <f t="shared" si="9"/>
        <v>0</v>
      </c>
      <c r="BH14" s="126">
        <f t="shared" si="9"/>
        <v>0</v>
      </c>
      <c r="BI14" s="14">
        <f t="shared" si="29"/>
        <v>0</v>
      </c>
      <c r="BJ14" s="126">
        <f t="shared" si="30"/>
        <v>0</v>
      </c>
      <c r="BK14" s="126">
        <f t="shared" si="10"/>
        <v>0</v>
      </c>
      <c r="BL14" s="126">
        <f t="shared" si="10"/>
        <v>0</v>
      </c>
      <c r="BM14" s="126">
        <f t="shared" si="10"/>
        <v>0</v>
      </c>
      <c r="BN14" s="14">
        <f t="shared" si="31"/>
        <v>0</v>
      </c>
    </row>
    <row r="15" spans="1:66" s="23" customFormat="1">
      <c r="A15" s="49">
        <f>'Customer''s Questionnaire'!H48</f>
        <v>0</v>
      </c>
      <c r="B15" s="49">
        <f>'Customer''s Questionnaire'!I48</f>
        <v>0</v>
      </c>
      <c r="C15" s="49">
        <f>'Customer''s Questionnaire'!J48</f>
        <v>0</v>
      </c>
      <c r="D15" s="49">
        <f>'Customer''s Questionnaire'!K48</f>
        <v>0</v>
      </c>
      <c r="E15" s="49">
        <f>'Customer''s Questionnaire'!L48</f>
        <v>0</v>
      </c>
      <c r="F15" s="49"/>
      <c r="G15" s="14">
        <f>'Customer''s Questionnaire'!O48</f>
        <v>0</v>
      </c>
      <c r="H15" s="14">
        <f>'Customer''s Questionnaire'!P48</f>
        <v>0</v>
      </c>
      <c r="I15" s="14">
        <f>'Customer''s Questionnaire'!Q48</f>
        <v>0</v>
      </c>
      <c r="J15" s="14">
        <f>'Customer''s Questionnaire'!R48</f>
        <v>0</v>
      </c>
      <c r="K15" s="52">
        <f t="shared" si="11"/>
        <v>0</v>
      </c>
      <c r="L15" s="14">
        <f>IFERROR('Customer''s Questionnaire'!$S48/4,"Add if needed")</f>
        <v>0</v>
      </c>
      <c r="M15" s="14">
        <f>IFERROR('Customer''s Questionnaire'!$S48/4,"Add if needed")</f>
        <v>0</v>
      </c>
      <c r="N15" s="14">
        <f>IFERROR('Customer''s Questionnaire'!$S48/4,"Add if needed")</f>
        <v>0</v>
      </c>
      <c r="O15" s="14">
        <f>IFERROR('Customer''s Questionnaire'!$S48/4,"Add if needed")</f>
        <v>0</v>
      </c>
      <c r="P15" s="52">
        <f t="shared" si="12"/>
        <v>0</v>
      </c>
      <c r="Q15" s="126">
        <f t="shared" si="13"/>
        <v>0</v>
      </c>
      <c r="R15" s="126">
        <f t="shared" si="0"/>
        <v>0</v>
      </c>
      <c r="S15" s="126">
        <f t="shared" si="0"/>
        <v>0</v>
      </c>
      <c r="T15" s="126">
        <f t="shared" si="0"/>
        <v>0</v>
      </c>
      <c r="U15" s="14">
        <f t="shared" si="1"/>
        <v>0</v>
      </c>
      <c r="V15" s="126">
        <f t="shared" si="14"/>
        <v>0</v>
      </c>
      <c r="W15" s="126">
        <f t="shared" si="2"/>
        <v>0</v>
      </c>
      <c r="X15" s="126">
        <f t="shared" si="2"/>
        <v>0</v>
      </c>
      <c r="Y15" s="126">
        <f t="shared" si="2"/>
        <v>0</v>
      </c>
      <c r="Z15" s="14">
        <f t="shared" si="15"/>
        <v>0</v>
      </c>
      <c r="AA15" s="126">
        <f t="shared" si="16"/>
        <v>0</v>
      </c>
      <c r="AB15" s="126">
        <f t="shared" si="3"/>
        <v>0</v>
      </c>
      <c r="AC15" s="126">
        <f t="shared" si="3"/>
        <v>0</v>
      </c>
      <c r="AD15" s="126">
        <f t="shared" si="3"/>
        <v>0</v>
      </c>
      <c r="AE15" s="14">
        <f t="shared" si="17"/>
        <v>0</v>
      </c>
      <c r="AF15" s="126">
        <f t="shared" si="18"/>
        <v>0</v>
      </c>
      <c r="AG15" s="126">
        <f t="shared" si="4"/>
        <v>0</v>
      </c>
      <c r="AH15" s="126">
        <f t="shared" si="4"/>
        <v>0</v>
      </c>
      <c r="AI15" s="126">
        <f t="shared" si="4"/>
        <v>0</v>
      </c>
      <c r="AJ15" s="14">
        <f t="shared" si="19"/>
        <v>0</v>
      </c>
      <c r="AK15" s="126">
        <f t="shared" si="20"/>
        <v>0</v>
      </c>
      <c r="AL15" s="126">
        <f t="shared" si="5"/>
        <v>0</v>
      </c>
      <c r="AM15" s="126">
        <f t="shared" si="5"/>
        <v>0</v>
      </c>
      <c r="AN15" s="126">
        <f t="shared" si="5"/>
        <v>0</v>
      </c>
      <c r="AO15" s="14">
        <f t="shared" si="21"/>
        <v>0</v>
      </c>
      <c r="AP15" s="126">
        <f t="shared" si="22"/>
        <v>0</v>
      </c>
      <c r="AQ15" s="126">
        <f t="shared" si="6"/>
        <v>0</v>
      </c>
      <c r="AR15" s="126">
        <f t="shared" si="6"/>
        <v>0</v>
      </c>
      <c r="AS15" s="126">
        <f t="shared" si="6"/>
        <v>0</v>
      </c>
      <c r="AT15" s="14">
        <f t="shared" si="23"/>
        <v>0</v>
      </c>
      <c r="AU15" s="126">
        <f t="shared" si="24"/>
        <v>0</v>
      </c>
      <c r="AV15" s="126">
        <f t="shared" si="7"/>
        <v>0</v>
      </c>
      <c r="AW15" s="126">
        <f t="shared" si="7"/>
        <v>0</v>
      </c>
      <c r="AX15" s="126">
        <f t="shared" si="7"/>
        <v>0</v>
      </c>
      <c r="AY15" s="14">
        <f t="shared" si="25"/>
        <v>0</v>
      </c>
      <c r="AZ15" s="126">
        <f t="shared" si="26"/>
        <v>0</v>
      </c>
      <c r="BA15" s="126">
        <f t="shared" si="8"/>
        <v>0</v>
      </c>
      <c r="BB15" s="126">
        <f t="shared" si="8"/>
        <v>0</v>
      </c>
      <c r="BC15" s="126">
        <f t="shared" si="8"/>
        <v>0</v>
      </c>
      <c r="BD15" s="14">
        <f t="shared" si="27"/>
        <v>0</v>
      </c>
      <c r="BE15" s="126">
        <f t="shared" si="28"/>
        <v>0</v>
      </c>
      <c r="BF15" s="126">
        <f t="shared" si="9"/>
        <v>0</v>
      </c>
      <c r="BG15" s="126">
        <f t="shared" si="9"/>
        <v>0</v>
      </c>
      <c r="BH15" s="126">
        <f t="shared" si="9"/>
        <v>0</v>
      </c>
      <c r="BI15" s="14">
        <f t="shared" si="29"/>
        <v>0</v>
      </c>
      <c r="BJ15" s="126">
        <f t="shared" si="30"/>
        <v>0</v>
      </c>
      <c r="BK15" s="126">
        <f t="shared" si="10"/>
        <v>0</v>
      </c>
      <c r="BL15" s="126">
        <f t="shared" si="10"/>
        <v>0</v>
      </c>
      <c r="BM15" s="126">
        <f t="shared" si="10"/>
        <v>0</v>
      </c>
      <c r="BN15" s="14">
        <f t="shared" si="31"/>
        <v>0</v>
      </c>
    </row>
    <row r="16" spans="1:66" s="23" customFormat="1">
      <c r="A16" s="49">
        <f>'Customer''s Questionnaire'!H49</f>
        <v>0</v>
      </c>
      <c r="B16" s="49">
        <f>'Customer''s Questionnaire'!I49</f>
        <v>0</v>
      </c>
      <c r="C16" s="49">
        <f>'Customer''s Questionnaire'!J49</f>
        <v>0</v>
      </c>
      <c r="D16" s="49">
        <f>'Customer''s Questionnaire'!K49</f>
        <v>0</v>
      </c>
      <c r="E16" s="49">
        <f>'Customer''s Questionnaire'!L49</f>
        <v>0</v>
      </c>
      <c r="F16" s="49"/>
      <c r="G16" s="14">
        <f>'Customer''s Questionnaire'!O49</f>
        <v>0</v>
      </c>
      <c r="H16" s="14">
        <f>'Customer''s Questionnaire'!P49</f>
        <v>0</v>
      </c>
      <c r="I16" s="14">
        <f>'Customer''s Questionnaire'!Q49</f>
        <v>0</v>
      </c>
      <c r="J16" s="14">
        <f>'Customer''s Questionnaire'!R49</f>
        <v>0</v>
      </c>
      <c r="K16" s="52">
        <f t="shared" si="11"/>
        <v>0</v>
      </c>
      <c r="L16" s="14">
        <f>IFERROR('Customer''s Questionnaire'!$S49/4,"Add if needed")</f>
        <v>0</v>
      </c>
      <c r="M16" s="14">
        <f>IFERROR('Customer''s Questionnaire'!$S49/4,"Add if needed")</f>
        <v>0</v>
      </c>
      <c r="N16" s="14">
        <f>IFERROR('Customer''s Questionnaire'!$S49/4,"Add if needed")</f>
        <v>0</v>
      </c>
      <c r="O16" s="14">
        <f>IFERROR('Customer''s Questionnaire'!$S49/4,"Add if needed")</f>
        <v>0</v>
      </c>
      <c r="P16" s="52">
        <f t="shared" si="12"/>
        <v>0</v>
      </c>
      <c r="Q16" s="126">
        <f t="shared" si="13"/>
        <v>0</v>
      </c>
      <c r="R16" s="126">
        <f t="shared" si="0"/>
        <v>0</v>
      </c>
      <c r="S16" s="126">
        <f t="shared" si="0"/>
        <v>0</v>
      </c>
      <c r="T16" s="126">
        <f t="shared" si="0"/>
        <v>0</v>
      </c>
      <c r="U16" s="14">
        <f t="shared" si="1"/>
        <v>0</v>
      </c>
      <c r="V16" s="126">
        <f t="shared" si="14"/>
        <v>0</v>
      </c>
      <c r="W16" s="126">
        <f t="shared" si="2"/>
        <v>0</v>
      </c>
      <c r="X16" s="126">
        <f t="shared" si="2"/>
        <v>0</v>
      </c>
      <c r="Y16" s="126">
        <f t="shared" si="2"/>
        <v>0</v>
      </c>
      <c r="Z16" s="14">
        <f t="shared" si="15"/>
        <v>0</v>
      </c>
      <c r="AA16" s="126">
        <f t="shared" si="16"/>
        <v>0</v>
      </c>
      <c r="AB16" s="126">
        <f t="shared" si="3"/>
        <v>0</v>
      </c>
      <c r="AC16" s="126">
        <f t="shared" si="3"/>
        <v>0</v>
      </c>
      <c r="AD16" s="126">
        <f t="shared" si="3"/>
        <v>0</v>
      </c>
      <c r="AE16" s="14">
        <f t="shared" si="17"/>
        <v>0</v>
      </c>
      <c r="AF16" s="126">
        <f t="shared" si="18"/>
        <v>0</v>
      </c>
      <c r="AG16" s="126">
        <f t="shared" si="4"/>
        <v>0</v>
      </c>
      <c r="AH16" s="126">
        <f t="shared" si="4"/>
        <v>0</v>
      </c>
      <c r="AI16" s="126">
        <f t="shared" si="4"/>
        <v>0</v>
      </c>
      <c r="AJ16" s="14">
        <f t="shared" si="19"/>
        <v>0</v>
      </c>
      <c r="AK16" s="126">
        <f t="shared" si="20"/>
        <v>0</v>
      </c>
      <c r="AL16" s="126">
        <f t="shared" si="5"/>
        <v>0</v>
      </c>
      <c r="AM16" s="126">
        <f t="shared" si="5"/>
        <v>0</v>
      </c>
      <c r="AN16" s="126">
        <f t="shared" si="5"/>
        <v>0</v>
      </c>
      <c r="AO16" s="14">
        <f t="shared" si="21"/>
        <v>0</v>
      </c>
      <c r="AP16" s="126">
        <f t="shared" si="22"/>
        <v>0</v>
      </c>
      <c r="AQ16" s="126">
        <f t="shared" si="6"/>
        <v>0</v>
      </c>
      <c r="AR16" s="126">
        <f t="shared" si="6"/>
        <v>0</v>
      </c>
      <c r="AS16" s="126">
        <f t="shared" si="6"/>
        <v>0</v>
      </c>
      <c r="AT16" s="14">
        <f t="shared" si="23"/>
        <v>0</v>
      </c>
      <c r="AU16" s="126">
        <f t="shared" si="24"/>
        <v>0</v>
      </c>
      <c r="AV16" s="126">
        <f t="shared" si="7"/>
        <v>0</v>
      </c>
      <c r="AW16" s="126">
        <f t="shared" si="7"/>
        <v>0</v>
      </c>
      <c r="AX16" s="126">
        <f t="shared" si="7"/>
        <v>0</v>
      </c>
      <c r="AY16" s="14">
        <f t="shared" si="25"/>
        <v>0</v>
      </c>
      <c r="AZ16" s="126">
        <f t="shared" si="26"/>
        <v>0</v>
      </c>
      <c r="BA16" s="126">
        <f t="shared" si="8"/>
        <v>0</v>
      </c>
      <c r="BB16" s="126">
        <f t="shared" si="8"/>
        <v>0</v>
      </c>
      <c r="BC16" s="126">
        <f t="shared" si="8"/>
        <v>0</v>
      </c>
      <c r="BD16" s="14">
        <f t="shared" si="27"/>
        <v>0</v>
      </c>
      <c r="BE16" s="126">
        <f t="shared" si="28"/>
        <v>0</v>
      </c>
      <c r="BF16" s="126">
        <f t="shared" si="9"/>
        <v>0</v>
      </c>
      <c r="BG16" s="126">
        <f t="shared" si="9"/>
        <v>0</v>
      </c>
      <c r="BH16" s="126">
        <f t="shared" si="9"/>
        <v>0</v>
      </c>
      <c r="BI16" s="14">
        <f t="shared" si="29"/>
        <v>0</v>
      </c>
      <c r="BJ16" s="126">
        <f t="shared" si="30"/>
        <v>0</v>
      </c>
      <c r="BK16" s="126">
        <f t="shared" si="10"/>
        <v>0</v>
      </c>
      <c r="BL16" s="126">
        <f t="shared" si="10"/>
        <v>0</v>
      </c>
      <c r="BM16" s="126">
        <f t="shared" si="10"/>
        <v>0</v>
      </c>
      <c r="BN16" s="14">
        <f t="shared" si="31"/>
        <v>0</v>
      </c>
    </row>
    <row r="17" spans="1:66" s="23" customFormat="1">
      <c r="A17" s="49">
        <f>'Customer''s Questionnaire'!H50</f>
        <v>0</v>
      </c>
      <c r="B17" s="49">
        <f>'Customer''s Questionnaire'!I50</f>
        <v>0</v>
      </c>
      <c r="C17" s="49">
        <f>'Customer''s Questionnaire'!J50</f>
        <v>0</v>
      </c>
      <c r="D17" s="49">
        <f>'Customer''s Questionnaire'!K50</f>
        <v>0</v>
      </c>
      <c r="E17" s="49">
        <f>'Customer''s Questionnaire'!L50</f>
        <v>0</v>
      </c>
      <c r="F17" s="49"/>
      <c r="G17" s="14">
        <f>'Customer''s Questionnaire'!O50</f>
        <v>0</v>
      </c>
      <c r="H17" s="14">
        <f>'Customer''s Questionnaire'!P50</f>
        <v>0</v>
      </c>
      <c r="I17" s="14">
        <f>'Customer''s Questionnaire'!Q50</f>
        <v>0</v>
      </c>
      <c r="J17" s="14">
        <f>'Customer''s Questionnaire'!R50</f>
        <v>0</v>
      </c>
      <c r="K17" s="52">
        <f t="shared" ref="K17:K30" si="32">SUM(G17:J17)</f>
        <v>0</v>
      </c>
      <c r="L17" s="14">
        <f>IFERROR('Customer''s Questionnaire'!$S50/4,"Add if needed")</f>
        <v>0</v>
      </c>
      <c r="M17" s="14">
        <f>IFERROR('Customer''s Questionnaire'!$S50/4,"Add if needed")</f>
        <v>0</v>
      </c>
      <c r="N17" s="14">
        <f>IFERROR('Customer''s Questionnaire'!$S50/4,"Add if needed")</f>
        <v>0</v>
      </c>
      <c r="O17" s="14">
        <f>IFERROR('Customer''s Questionnaire'!$S50/4,"Add if needed")</f>
        <v>0</v>
      </c>
      <c r="P17" s="52">
        <f t="shared" ref="P17:P30" si="33">SUM(L17:O17)</f>
        <v>0</v>
      </c>
      <c r="Q17" s="126">
        <f t="shared" si="13"/>
        <v>0</v>
      </c>
      <c r="R17" s="126">
        <f t="shared" si="0"/>
        <v>0</v>
      </c>
      <c r="S17" s="126">
        <f t="shared" si="0"/>
        <v>0</v>
      </c>
      <c r="T17" s="126">
        <f t="shared" si="0"/>
        <v>0</v>
      </c>
      <c r="U17" s="14">
        <f t="shared" ref="U17:U30" si="34">SUM(Q17:T17)</f>
        <v>0</v>
      </c>
      <c r="V17" s="126">
        <f t="shared" si="14"/>
        <v>0</v>
      </c>
      <c r="W17" s="126">
        <f t="shared" si="2"/>
        <v>0</v>
      </c>
      <c r="X17" s="126">
        <f t="shared" si="2"/>
        <v>0</v>
      </c>
      <c r="Y17" s="126">
        <f t="shared" si="2"/>
        <v>0</v>
      </c>
      <c r="Z17" s="14">
        <f t="shared" ref="Z17:Z30" si="35">SUM(V17:Y17)</f>
        <v>0</v>
      </c>
      <c r="AA17" s="126">
        <f t="shared" si="16"/>
        <v>0</v>
      </c>
      <c r="AB17" s="126">
        <f t="shared" si="3"/>
        <v>0</v>
      </c>
      <c r="AC17" s="126">
        <f t="shared" si="3"/>
        <v>0</v>
      </c>
      <c r="AD17" s="126">
        <f t="shared" si="3"/>
        <v>0</v>
      </c>
      <c r="AE17" s="14">
        <f t="shared" ref="AE17:AE30" si="36">SUM(AA17:AD17)</f>
        <v>0</v>
      </c>
      <c r="AF17" s="126">
        <f t="shared" si="18"/>
        <v>0</v>
      </c>
      <c r="AG17" s="126">
        <f t="shared" si="4"/>
        <v>0</v>
      </c>
      <c r="AH17" s="126">
        <f t="shared" si="4"/>
        <v>0</v>
      </c>
      <c r="AI17" s="126">
        <f t="shared" si="4"/>
        <v>0</v>
      </c>
      <c r="AJ17" s="14">
        <f t="shared" ref="AJ17:AJ30" si="37">SUM(AF17:AI17)</f>
        <v>0</v>
      </c>
      <c r="AK17" s="126">
        <f t="shared" si="20"/>
        <v>0</v>
      </c>
      <c r="AL17" s="126">
        <f t="shared" si="5"/>
        <v>0</v>
      </c>
      <c r="AM17" s="126">
        <f t="shared" si="5"/>
        <v>0</v>
      </c>
      <c r="AN17" s="126">
        <f t="shared" si="5"/>
        <v>0</v>
      </c>
      <c r="AO17" s="14">
        <f t="shared" ref="AO17:AO30" si="38">SUM(AK17:AN17)</f>
        <v>0</v>
      </c>
      <c r="AP17" s="126">
        <f t="shared" si="22"/>
        <v>0</v>
      </c>
      <c r="AQ17" s="126">
        <f t="shared" si="6"/>
        <v>0</v>
      </c>
      <c r="AR17" s="126">
        <f t="shared" si="6"/>
        <v>0</v>
      </c>
      <c r="AS17" s="126">
        <f t="shared" si="6"/>
        <v>0</v>
      </c>
      <c r="AT17" s="14">
        <f t="shared" ref="AT17:AT30" si="39">SUM(AP17:AS17)</f>
        <v>0</v>
      </c>
      <c r="AU17" s="126">
        <f t="shared" si="24"/>
        <v>0</v>
      </c>
      <c r="AV17" s="126">
        <f t="shared" si="7"/>
        <v>0</v>
      </c>
      <c r="AW17" s="126">
        <f t="shared" si="7"/>
        <v>0</v>
      </c>
      <c r="AX17" s="126">
        <f t="shared" si="7"/>
        <v>0</v>
      </c>
      <c r="AY17" s="14">
        <f t="shared" ref="AY17:AY30" si="40">SUM(AU17:AX17)</f>
        <v>0</v>
      </c>
      <c r="AZ17" s="126">
        <f t="shared" si="26"/>
        <v>0</v>
      </c>
      <c r="BA17" s="126">
        <f t="shared" si="8"/>
        <v>0</v>
      </c>
      <c r="BB17" s="126">
        <f t="shared" si="8"/>
        <v>0</v>
      </c>
      <c r="BC17" s="126">
        <f t="shared" si="8"/>
        <v>0</v>
      </c>
      <c r="BD17" s="14">
        <f t="shared" ref="BD17:BD30" si="41">SUM(AZ17:BC17)</f>
        <v>0</v>
      </c>
      <c r="BE17" s="126">
        <f t="shared" si="28"/>
        <v>0</v>
      </c>
      <c r="BF17" s="126">
        <f t="shared" si="9"/>
        <v>0</v>
      </c>
      <c r="BG17" s="126">
        <f t="shared" si="9"/>
        <v>0</v>
      </c>
      <c r="BH17" s="126">
        <f t="shared" si="9"/>
        <v>0</v>
      </c>
      <c r="BI17" s="14">
        <f t="shared" ref="BI17:BI30" si="42">SUM(BE17:BH17)</f>
        <v>0</v>
      </c>
      <c r="BJ17" s="126">
        <f t="shared" si="30"/>
        <v>0</v>
      </c>
      <c r="BK17" s="126">
        <f t="shared" si="10"/>
        <v>0</v>
      </c>
      <c r="BL17" s="126">
        <f t="shared" si="10"/>
        <v>0</v>
      </c>
      <c r="BM17" s="126">
        <f t="shared" si="10"/>
        <v>0</v>
      </c>
      <c r="BN17" s="14">
        <f t="shared" ref="BN17:BN30" si="43">SUM(BJ17:BM17)</f>
        <v>0</v>
      </c>
    </row>
    <row r="18" spans="1:66" s="23" customFormat="1">
      <c r="A18" s="49">
        <f>'Customer''s Questionnaire'!H51</f>
        <v>0</v>
      </c>
      <c r="B18" s="49">
        <f>'Customer''s Questionnaire'!I51</f>
        <v>0</v>
      </c>
      <c r="C18" s="49">
        <f>'Customer''s Questionnaire'!J51</f>
        <v>0</v>
      </c>
      <c r="D18" s="49">
        <f>'Customer''s Questionnaire'!K51</f>
        <v>0</v>
      </c>
      <c r="E18" s="49">
        <f>'Customer''s Questionnaire'!L51</f>
        <v>0</v>
      </c>
      <c r="F18" s="49"/>
      <c r="G18" s="14">
        <f>'Customer''s Questionnaire'!O51</f>
        <v>0</v>
      </c>
      <c r="H18" s="14">
        <f>'Customer''s Questionnaire'!P51</f>
        <v>0</v>
      </c>
      <c r="I18" s="14">
        <f>'Customer''s Questionnaire'!Q51</f>
        <v>0</v>
      </c>
      <c r="J18" s="14">
        <f>'Customer''s Questionnaire'!R51</f>
        <v>0</v>
      </c>
      <c r="K18" s="52">
        <f t="shared" si="32"/>
        <v>0</v>
      </c>
      <c r="L18" s="14">
        <f>IFERROR('Customer''s Questionnaire'!$S51/4,"Add if needed")</f>
        <v>0</v>
      </c>
      <c r="M18" s="14">
        <f>IFERROR('Customer''s Questionnaire'!$S51/4,"Add if needed")</f>
        <v>0</v>
      </c>
      <c r="N18" s="14">
        <f>IFERROR('Customer''s Questionnaire'!$S51/4,"Add if needed")</f>
        <v>0</v>
      </c>
      <c r="O18" s="14">
        <f>IFERROR('Customer''s Questionnaire'!$S51/4,"Add if needed")</f>
        <v>0</v>
      </c>
      <c r="P18" s="52">
        <f t="shared" si="33"/>
        <v>0</v>
      </c>
      <c r="Q18" s="126">
        <f t="shared" si="13"/>
        <v>0</v>
      </c>
      <c r="R18" s="126">
        <f t="shared" si="0"/>
        <v>0</v>
      </c>
      <c r="S18" s="126">
        <f t="shared" si="0"/>
        <v>0</v>
      </c>
      <c r="T18" s="126">
        <f t="shared" si="0"/>
        <v>0</v>
      </c>
      <c r="U18" s="14">
        <f t="shared" si="34"/>
        <v>0</v>
      </c>
      <c r="V18" s="126">
        <f t="shared" si="14"/>
        <v>0</v>
      </c>
      <c r="W18" s="126">
        <f t="shared" si="2"/>
        <v>0</v>
      </c>
      <c r="X18" s="126">
        <f t="shared" si="2"/>
        <v>0</v>
      </c>
      <c r="Y18" s="126">
        <f t="shared" si="2"/>
        <v>0</v>
      </c>
      <c r="Z18" s="14">
        <f t="shared" si="35"/>
        <v>0</v>
      </c>
      <c r="AA18" s="126">
        <f t="shared" si="16"/>
        <v>0</v>
      </c>
      <c r="AB18" s="126">
        <f t="shared" si="3"/>
        <v>0</v>
      </c>
      <c r="AC18" s="126">
        <f t="shared" si="3"/>
        <v>0</v>
      </c>
      <c r="AD18" s="126">
        <f t="shared" si="3"/>
        <v>0</v>
      </c>
      <c r="AE18" s="14">
        <f t="shared" si="36"/>
        <v>0</v>
      </c>
      <c r="AF18" s="126">
        <f t="shared" si="18"/>
        <v>0</v>
      </c>
      <c r="AG18" s="126">
        <f t="shared" si="4"/>
        <v>0</v>
      </c>
      <c r="AH18" s="126">
        <f t="shared" si="4"/>
        <v>0</v>
      </c>
      <c r="AI18" s="126">
        <f t="shared" si="4"/>
        <v>0</v>
      </c>
      <c r="AJ18" s="14">
        <f t="shared" si="37"/>
        <v>0</v>
      </c>
      <c r="AK18" s="126">
        <f t="shared" si="20"/>
        <v>0</v>
      </c>
      <c r="AL18" s="126">
        <f t="shared" si="5"/>
        <v>0</v>
      </c>
      <c r="AM18" s="126">
        <f t="shared" si="5"/>
        <v>0</v>
      </c>
      <c r="AN18" s="126">
        <f t="shared" si="5"/>
        <v>0</v>
      </c>
      <c r="AO18" s="14">
        <f t="shared" si="38"/>
        <v>0</v>
      </c>
      <c r="AP18" s="126">
        <f t="shared" si="22"/>
        <v>0</v>
      </c>
      <c r="AQ18" s="126">
        <f t="shared" si="6"/>
        <v>0</v>
      </c>
      <c r="AR18" s="126">
        <f t="shared" si="6"/>
        <v>0</v>
      </c>
      <c r="AS18" s="126">
        <f t="shared" si="6"/>
        <v>0</v>
      </c>
      <c r="AT18" s="14">
        <f t="shared" si="39"/>
        <v>0</v>
      </c>
      <c r="AU18" s="126">
        <f t="shared" si="24"/>
        <v>0</v>
      </c>
      <c r="AV18" s="126">
        <f t="shared" si="7"/>
        <v>0</v>
      </c>
      <c r="AW18" s="126">
        <f t="shared" si="7"/>
        <v>0</v>
      </c>
      <c r="AX18" s="126">
        <f t="shared" si="7"/>
        <v>0</v>
      </c>
      <c r="AY18" s="14">
        <f t="shared" si="40"/>
        <v>0</v>
      </c>
      <c r="AZ18" s="126">
        <f t="shared" si="26"/>
        <v>0</v>
      </c>
      <c r="BA18" s="126">
        <f t="shared" si="8"/>
        <v>0</v>
      </c>
      <c r="BB18" s="126">
        <f t="shared" si="8"/>
        <v>0</v>
      </c>
      <c r="BC18" s="126">
        <f t="shared" si="8"/>
        <v>0</v>
      </c>
      <c r="BD18" s="14">
        <f t="shared" si="41"/>
        <v>0</v>
      </c>
      <c r="BE18" s="126">
        <f t="shared" si="28"/>
        <v>0</v>
      </c>
      <c r="BF18" s="126">
        <f t="shared" si="9"/>
        <v>0</v>
      </c>
      <c r="BG18" s="126">
        <f t="shared" si="9"/>
        <v>0</v>
      </c>
      <c r="BH18" s="126">
        <f t="shared" si="9"/>
        <v>0</v>
      </c>
      <c r="BI18" s="14">
        <f t="shared" si="42"/>
        <v>0</v>
      </c>
      <c r="BJ18" s="126">
        <f t="shared" si="30"/>
        <v>0</v>
      </c>
      <c r="BK18" s="126">
        <f t="shared" si="10"/>
        <v>0</v>
      </c>
      <c r="BL18" s="126">
        <f t="shared" si="10"/>
        <v>0</v>
      </c>
      <c r="BM18" s="126">
        <f t="shared" si="10"/>
        <v>0</v>
      </c>
      <c r="BN18" s="14">
        <f t="shared" si="43"/>
        <v>0</v>
      </c>
    </row>
    <row r="19" spans="1:66" s="23" customFormat="1">
      <c r="A19" s="49">
        <f>'Customer''s Questionnaire'!H52</f>
        <v>0</v>
      </c>
      <c r="B19" s="49">
        <f>'Customer''s Questionnaire'!I52</f>
        <v>0</v>
      </c>
      <c r="C19" s="49">
        <f>'Customer''s Questionnaire'!J52</f>
        <v>0</v>
      </c>
      <c r="D19" s="49">
        <f>'Customer''s Questionnaire'!K52</f>
        <v>0</v>
      </c>
      <c r="E19" s="49">
        <f>'Customer''s Questionnaire'!L52</f>
        <v>0</v>
      </c>
      <c r="F19" s="49"/>
      <c r="G19" s="14">
        <f>'Customer''s Questionnaire'!O52</f>
        <v>0</v>
      </c>
      <c r="H19" s="14">
        <f>'Customer''s Questionnaire'!P52</f>
        <v>0</v>
      </c>
      <c r="I19" s="14">
        <f>'Customer''s Questionnaire'!Q52</f>
        <v>0</v>
      </c>
      <c r="J19" s="14">
        <f>'Customer''s Questionnaire'!R52</f>
        <v>0</v>
      </c>
      <c r="K19" s="52">
        <f t="shared" si="32"/>
        <v>0</v>
      </c>
      <c r="L19" s="14">
        <f>IFERROR('Customer''s Questionnaire'!$S52/4,"Add if needed")</f>
        <v>0</v>
      </c>
      <c r="M19" s="14">
        <f>IFERROR('Customer''s Questionnaire'!$S52/4,"Add if needed")</f>
        <v>0</v>
      </c>
      <c r="N19" s="14">
        <f>IFERROR('Customer''s Questionnaire'!$S52/4,"Add if needed")</f>
        <v>0</v>
      </c>
      <c r="O19" s="14">
        <f>IFERROR('Customer''s Questionnaire'!$S52/4,"Add if needed")</f>
        <v>0</v>
      </c>
      <c r="P19" s="52">
        <f t="shared" si="33"/>
        <v>0</v>
      </c>
      <c r="Q19" s="126">
        <f t="shared" si="13"/>
        <v>0</v>
      </c>
      <c r="R19" s="126">
        <f t="shared" si="0"/>
        <v>0</v>
      </c>
      <c r="S19" s="126">
        <f t="shared" si="0"/>
        <v>0</v>
      </c>
      <c r="T19" s="126">
        <f t="shared" si="0"/>
        <v>0</v>
      </c>
      <c r="U19" s="14">
        <f t="shared" si="34"/>
        <v>0</v>
      </c>
      <c r="V19" s="126">
        <f t="shared" si="14"/>
        <v>0</v>
      </c>
      <c r="W19" s="126">
        <f t="shared" si="2"/>
        <v>0</v>
      </c>
      <c r="X19" s="126">
        <f t="shared" si="2"/>
        <v>0</v>
      </c>
      <c r="Y19" s="126">
        <f t="shared" si="2"/>
        <v>0</v>
      </c>
      <c r="Z19" s="14">
        <f t="shared" si="35"/>
        <v>0</v>
      </c>
      <c r="AA19" s="126">
        <f t="shared" si="16"/>
        <v>0</v>
      </c>
      <c r="AB19" s="126">
        <f t="shared" si="3"/>
        <v>0</v>
      </c>
      <c r="AC19" s="126">
        <f t="shared" si="3"/>
        <v>0</v>
      </c>
      <c r="AD19" s="126">
        <f t="shared" si="3"/>
        <v>0</v>
      </c>
      <c r="AE19" s="14">
        <f t="shared" si="36"/>
        <v>0</v>
      </c>
      <c r="AF19" s="126">
        <f t="shared" si="18"/>
        <v>0</v>
      </c>
      <c r="AG19" s="126">
        <f t="shared" si="4"/>
        <v>0</v>
      </c>
      <c r="AH19" s="126">
        <f t="shared" si="4"/>
        <v>0</v>
      </c>
      <c r="AI19" s="126">
        <f t="shared" si="4"/>
        <v>0</v>
      </c>
      <c r="AJ19" s="14">
        <f t="shared" si="37"/>
        <v>0</v>
      </c>
      <c r="AK19" s="126">
        <f t="shared" si="20"/>
        <v>0</v>
      </c>
      <c r="AL19" s="126">
        <f t="shared" si="5"/>
        <v>0</v>
      </c>
      <c r="AM19" s="126">
        <f t="shared" si="5"/>
        <v>0</v>
      </c>
      <c r="AN19" s="126">
        <f t="shared" si="5"/>
        <v>0</v>
      </c>
      <c r="AO19" s="14">
        <f t="shared" si="38"/>
        <v>0</v>
      </c>
      <c r="AP19" s="126">
        <f t="shared" si="22"/>
        <v>0</v>
      </c>
      <c r="AQ19" s="126">
        <f t="shared" si="6"/>
        <v>0</v>
      </c>
      <c r="AR19" s="126">
        <f t="shared" si="6"/>
        <v>0</v>
      </c>
      <c r="AS19" s="126">
        <f t="shared" si="6"/>
        <v>0</v>
      </c>
      <c r="AT19" s="14">
        <f t="shared" si="39"/>
        <v>0</v>
      </c>
      <c r="AU19" s="126">
        <f t="shared" si="24"/>
        <v>0</v>
      </c>
      <c r="AV19" s="126">
        <f t="shared" si="7"/>
        <v>0</v>
      </c>
      <c r="AW19" s="126">
        <f t="shared" si="7"/>
        <v>0</v>
      </c>
      <c r="AX19" s="126">
        <f t="shared" si="7"/>
        <v>0</v>
      </c>
      <c r="AY19" s="14">
        <f t="shared" si="40"/>
        <v>0</v>
      </c>
      <c r="AZ19" s="126">
        <f t="shared" si="26"/>
        <v>0</v>
      </c>
      <c r="BA19" s="126">
        <f t="shared" si="8"/>
        <v>0</v>
      </c>
      <c r="BB19" s="126">
        <f t="shared" si="8"/>
        <v>0</v>
      </c>
      <c r="BC19" s="126">
        <f t="shared" si="8"/>
        <v>0</v>
      </c>
      <c r="BD19" s="14">
        <f t="shared" si="41"/>
        <v>0</v>
      </c>
      <c r="BE19" s="126">
        <f t="shared" si="28"/>
        <v>0</v>
      </c>
      <c r="BF19" s="126">
        <f t="shared" si="9"/>
        <v>0</v>
      </c>
      <c r="BG19" s="126">
        <f t="shared" si="9"/>
        <v>0</v>
      </c>
      <c r="BH19" s="126">
        <f t="shared" si="9"/>
        <v>0</v>
      </c>
      <c r="BI19" s="14">
        <f t="shared" si="42"/>
        <v>0</v>
      </c>
      <c r="BJ19" s="126">
        <f t="shared" si="30"/>
        <v>0</v>
      </c>
      <c r="BK19" s="126">
        <f t="shared" si="10"/>
        <v>0</v>
      </c>
      <c r="BL19" s="126">
        <f t="shared" si="10"/>
        <v>0</v>
      </c>
      <c r="BM19" s="126">
        <f t="shared" si="10"/>
        <v>0</v>
      </c>
      <c r="BN19" s="14">
        <f t="shared" si="43"/>
        <v>0</v>
      </c>
    </row>
    <row r="20" spans="1:66" s="23" customFormat="1">
      <c r="A20" s="49">
        <f>'Customer''s Questionnaire'!H53</f>
        <v>0</v>
      </c>
      <c r="B20" s="49">
        <f>'Customer''s Questionnaire'!I53</f>
        <v>0</v>
      </c>
      <c r="C20" s="49">
        <f>'Customer''s Questionnaire'!J53</f>
        <v>0</v>
      </c>
      <c r="D20" s="49">
        <f>'Customer''s Questionnaire'!K53</f>
        <v>0</v>
      </c>
      <c r="E20" s="49">
        <f>'Customer''s Questionnaire'!L53</f>
        <v>0</v>
      </c>
      <c r="F20" s="49"/>
      <c r="G20" s="14">
        <f>'Customer''s Questionnaire'!O53</f>
        <v>0</v>
      </c>
      <c r="H20" s="14">
        <f>'Customer''s Questionnaire'!P53</f>
        <v>0</v>
      </c>
      <c r="I20" s="14">
        <f>'Customer''s Questionnaire'!Q53</f>
        <v>0</v>
      </c>
      <c r="J20" s="14">
        <f>'Customer''s Questionnaire'!R53</f>
        <v>0</v>
      </c>
      <c r="K20" s="52">
        <f t="shared" si="32"/>
        <v>0</v>
      </c>
      <c r="L20" s="14">
        <f>IFERROR('Customer''s Questionnaire'!$S53/4,"Add if needed")</f>
        <v>0</v>
      </c>
      <c r="M20" s="14">
        <f>IFERROR('Customer''s Questionnaire'!$S53/4,"Add if needed")</f>
        <v>0</v>
      </c>
      <c r="N20" s="14">
        <f>IFERROR('Customer''s Questionnaire'!$S53/4,"Add if needed")</f>
        <v>0</v>
      </c>
      <c r="O20" s="14">
        <f>IFERROR('Customer''s Questionnaire'!$S53/4,"Add if needed")</f>
        <v>0</v>
      </c>
      <c r="P20" s="52">
        <f t="shared" si="33"/>
        <v>0</v>
      </c>
      <c r="Q20" s="126">
        <f t="shared" si="13"/>
        <v>0</v>
      </c>
      <c r="R20" s="126">
        <f t="shared" si="0"/>
        <v>0</v>
      </c>
      <c r="S20" s="126">
        <f t="shared" si="0"/>
        <v>0</v>
      </c>
      <c r="T20" s="126">
        <f t="shared" si="0"/>
        <v>0</v>
      </c>
      <c r="U20" s="14">
        <f t="shared" si="34"/>
        <v>0</v>
      </c>
      <c r="V20" s="126">
        <f t="shared" si="14"/>
        <v>0</v>
      </c>
      <c r="W20" s="126">
        <f t="shared" si="2"/>
        <v>0</v>
      </c>
      <c r="X20" s="126">
        <f t="shared" si="2"/>
        <v>0</v>
      </c>
      <c r="Y20" s="126">
        <f t="shared" si="2"/>
        <v>0</v>
      </c>
      <c r="Z20" s="14">
        <f t="shared" si="35"/>
        <v>0</v>
      </c>
      <c r="AA20" s="126">
        <f t="shared" si="16"/>
        <v>0</v>
      </c>
      <c r="AB20" s="126">
        <f t="shared" si="3"/>
        <v>0</v>
      </c>
      <c r="AC20" s="126">
        <f t="shared" si="3"/>
        <v>0</v>
      </c>
      <c r="AD20" s="126">
        <f t="shared" si="3"/>
        <v>0</v>
      </c>
      <c r="AE20" s="14">
        <f t="shared" si="36"/>
        <v>0</v>
      </c>
      <c r="AF20" s="126">
        <f t="shared" si="18"/>
        <v>0</v>
      </c>
      <c r="AG20" s="126">
        <f t="shared" si="4"/>
        <v>0</v>
      </c>
      <c r="AH20" s="126">
        <f t="shared" si="4"/>
        <v>0</v>
      </c>
      <c r="AI20" s="126">
        <f t="shared" si="4"/>
        <v>0</v>
      </c>
      <c r="AJ20" s="14">
        <f t="shared" si="37"/>
        <v>0</v>
      </c>
      <c r="AK20" s="126">
        <f t="shared" si="20"/>
        <v>0</v>
      </c>
      <c r="AL20" s="126">
        <f t="shared" si="5"/>
        <v>0</v>
      </c>
      <c r="AM20" s="126">
        <f t="shared" si="5"/>
        <v>0</v>
      </c>
      <c r="AN20" s="126">
        <f t="shared" si="5"/>
        <v>0</v>
      </c>
      <c r="AO20" s="14">
        <f t="shared" si="38"/>
        <v>0</v>
      </c>
      <c r="AP20" s="126">
        <f t="shared" si="22"/>
        <v>0</v>
      </c>
      <c r="AQ20" s="126">
        <f t="shared" si="6"/>
        <v>0</v>
      </c>
      <c r="AR20" s="126">
        <f t="shared" si="6"/>
        <v>0</v>
      </c>
      <c r="AS20" s="126">
        <f t="shared" si="6"/>
        <v>0</v>
      </c>
      <c r="AT20" s="14">
        <f t="shared" si="39"/>
        <v>0</v>
      </c>
      <c r="AU20" s="126">
        <f t="shared" si="24"/>
        <v>0</v>
      </c>
      <c r="AV20" s="126">
        <f t="shared" si="7"/>
        <v>0</v>
      </c>
      <c r="AW20" s="126">
        <f t="shared" si="7"/>
        <v>0</v>
      </c>
      <c r="AX20" s="126">
        <f t="shared" si="7"/>
        <v>0</v>
      </c>
      <c r="AY20" s="14">
        <f t="shared" si="40"/>
        <v>0</v>
      </c>
      <c r="AZ20" s="126">
        <f t="shared" si="26"/>
        <v>0</v>
      </c>
      <c r="BA20" s="126">
        <f t="shared" si="8"/>
        <v>0</v>
      </c>
      <c r="BB20" s="126">
        <f t="shared" si="8"/>
        <v>0</v>
      </c>
      <c r="BC20" s="126">
        <f t="shared" si="8"/>
        <v>0</v>
      </c>
      <c r="BD20" s="14">
        <f t="shared" si="41"/>
        <v>0</v>
      </c>
      <c r="BE20" s="126">
        <f t="shared" si="28"/>
        <v>0</v>
      </c>
      <c r="BF20" s="126">
        <f t="shared" si="9"/>
        <v>0</v>
      </c>
      <c r="BG20" s="126">
        <f t="shared" si="9"/>
        <v>0</v>
      </c>
      <c r="BH20" s="126">
        <f t="shared" si="9"/>
        <v>0</v>
      </c>
      <c r="BI20" s="14">
        <f t="shared" si="42"/>
        <v>0</v>
      </c>
      <c r="BJ20" s="126">
        <f t="shared" si="30"/>
        <v>0</v>
      </c>
      <c r="BK20" s="126">
        <f t="shared" si="10"/>
        <v>0</v>
      </c>
      <c r="BL20" s="126">
        <f t="shared" si="10"/>
        <v>0</v>
      </c>
      <c r="BM20" s="126">
        <f t="shared" si="10"/>
        <v>0</v>
      </c>
      <c r="BN20" s="14">
        <f t="shared" si="43"/>
        <v>0</v>
      </c>
    </row>
    <row r="21" spans="1:66" s="23" customFormat="1">
      <c r="A21" s="49">
        <f>'Customer''s Questionnaire'!H54</f>
        <v>0</v>
      </c>
      <c r="B21" s="49">
        <f>'Customer''s Questionnaire'!I54</f>
        <v>0</v>
      </c>
      <c r="C21" s="49">
        <f>'Customer''s Questionnaire'!J54</f>
        <v>0</v>
      </c>
      <c r="D21" s="49">
        <f>'Customer''s Questionnaire'!K54</f>
        <v>0</v>
      </c>
      <c r="E21" s="49">
        <f>'Customer''s Questionnaire'!L54</f>
        <v>0</v>
      </c>
      <c r="F21" s="49"/>
      <c r="G21" s="14">
        <f>'Customer''s Questionnaire'!O54</f>
        <v>0</v>
      </c>
      <c r="H21" s="14">
        <f>'Customer''s Questionnaire'!P54</f>
        <v>0</v>
      </c>
      <c r="I21" s="14">
        <f>'Customer''s Questionnaire'!Q54</f>
        <v>0</v>
      </c>
      <c r="J21" s="14">
        <f>'Customer''s Questionnaire'!R54</f>
        <v>0</v>
      </c>
      <c r="K21" s="52">
        <f t="shared" si="32"/>
        <v>0</v>
      </c>
      <c r="L21" s="14">
        <f>IFERROR('Customer''s Questionnaire'!$S54/4,"Add if needed")</f>
        <v>0</v>
      </c>
      <c r="M21" s="14">
        <f>IFERROR('Customer''s Questionnaire'!$S54/4,"Add if needed")</f>
        <v>0</v>
      </c>
      <c r="N21" s="14">
        <f>IFERROR('Customer''s Questionnaire'!$S54/4,"Add if needed")</f>
        <v>0</v>
      </c>
      <c r="O21" s="14">
        <f>IFERROR('Customer''s Questionnaire'!$S54/4,"Add if needed")</f>
        <v>0</v>
      </c>
      <c r="P21" s="52">
        <f t="shared" si="33"/>
        <v>0</v>
      </c>
      <c r="Q21" s="126">
        <f t="shared" si="13"/>
        <v>0</v>
      </c>
      <c r="R21" s="126">
        <f t="shared" si="0"/>
        <v>0</v>
      </c>
      <c r="S21" s="126">
        <f t="shared" si="0"/>
        <v>0</v>
      </c>
      <c r="T21" s="126">
        <f t="shared" si="0"/>
        <v>0</v>
      </c>
      <c r="U21" s="14">
        <f t="shared" si="34"/>
        <v>0</v>
      </c>
      <c r="V21" s="126">
        <f t="shared" si="14"/>
        <v>0</v>
      </c>
      <c r="W21" s="126">
        <f t="shared" si="2"/>
        <v>0</v>
      </c>
      <c r="X21" s="126">
        <f t="shared" si="2"/>
        <v>0</v>
      </c>
      <c r="Y21" s="126">
        <f t="shared" si="2"/>
        <v>0</v>
      </c>
      <c r="Z21" s="14">
        <f t="shared" si="35"/>
        <v>0</v>
      </c>
      <c r="AA21" s="126">
        <f t="shared" si="16"/>
        <v>0</v>
      </c>
      <c r="AB21" s="126">
        <f t="shared" si="3"/>
        <v>0</v>
      </c>
      <c r="AC21" s="126">
        <f t="shared" si="3"/>
        <v>0</v>
      </c>
      <c r="AD21" s="126">
        <f t="shared" si="3"/>
        <v>0</v>
      </c>
      <c r="AE21" s="14">
        <f t="shared" si="36"/>
        <v>0</v>
      </c>
      <c r="AF21" s="126">
        <f t="shared" si="18"/>
        <v>0</v>
      </c>
      <c r="AG21" s="126">
        <f t="shared" si="4"/>
        <v>0</v>
      </c>
      <c r="AH21" s="126">
        <f t="shared" si="4"/>
        <v>0</v>
      </c>
      <c r="AI21" s="126">
        <f t="shared" si="4"/>
        <v>0</v>
      </c>
      <c r="AJ21" s="14">
        <f t="shared" si="37"/>
        <v>0</v>
      </c>
      <c r="AK21" s="126">
        <f t="shared" si="20"/>
        <v>0</v>
      </c>
      <c r="AL21" s="126">
        <f t="shared" si="5"/>
        <v>0</v>
      </c>
      <c r="AM21" s="126">
        <f t="shared" si="5"/>
        <v>0</v>
      </c>
      <c r="AN21" s="126">
        <f t="shared" si="5"/>
        <v>0</v>
      </c>
      <c r="AO21" s="14">
        <f t="shared" si="38"/>
        <v>0</v>
      </c>
      <c r="AP21" s="126">
        <f t="shared" si="22"/>
        <v>0</v>
      </c>
      <c r="AQ21" s="126">
        <f t="shared" si="6"/>
        <v>0</v>
      </c>
      <c r="AR21" s="126">
        <f t="shared" si="6"/>
        <v>0</v>
      </c>
      <c r="AS21" s="126">
        <f t="shared" si="6"/>
        <v>0</v>
      </c>
      <c r="AT21" s="14">
        <f t="shared" si="39"/>
        <v>0</v>
      </c>
      <c r="AU21" s="126">
        <f t="shared" si="24"/>
        <v>0</v>
      </c>
      <c r="AV21" s="126">
        <f t="shared" si="7"/>
        <v>0</v>
      </c>
      <c r="AW21" s="126">
        <f t="shared" si="7"/>
        <v>0</v>
      </c>
      <c r="AX21" s="126">
        <f t="shared" si="7"/>
        <v>0</v>
      </c>
      <c r="AY21" s="14">
        <f t="shared" si="40"/>
        <v>0</v>
      </c>
      <c r="AZ21" s="126">
        <f t="shared" si="26"/>
        <v>0</v>
      </c>
      <c r="BA21" s="126">
        <f t="shared" si="8"/>
        <v>0</v>
      </c>
      <c r="BB21" s="126">
        <f t="shared" si="8"/>
        <v>0</v>
      </c>
      <c r="BC21" s="126">
        <f t="shared" si="8"/>
        <v>0</v>
      </c>
      <c r="BD21" s="14">
        <f t="shared" si="41"/>
        <v>0</v>
      </c>
      <c r="BE21" s="126">
        <f t="shared" si="28"/>
        <v>0</v>
      </c>
      <c r="BF21" s="126">
        <f t="shared" si="9"/>
        <v>0</v>
      </c>
      <c r="BG21" s="126">
        <f t="shared" si="9"/>
        <v>0</v>
      </c>
      <c r="BH21" s="126">
        <f t="shared" si="9"/>
        <v>0</v>
      </c>
      <c r="BI21" s="14">
        <f t="shared" si="42"/>
        <v>0</v>
      </c>
      <c r="BJ21" s="126">
        <f t="shared" si="30"/>
        <v>0</v>
      </c>
      <c r="BK21" s="126">
        <f t="shared" si="10"/>
        <v>0</v>
      </c>
      <c r="BL21" s="126">
        <f t="shared" si="10"/>
        <v>0</v>
      </c>
      <c r="BM21" s="126">
        <f t="shared" si="10"/>
        <v>0</v>
      </c>
      <c r="BN21" s="14">
        <f t="shared" si="43"/>
        <v>0</v>
      </c>
    </row>
    <row r="22" spans="1:66" s="23" customFormat="1">
      <c r="A22" s="49">
        <f>'Customer''s Questionnaire'!H55</f>
        <v>0</v>
      </c>
      <c r="B22" s="49">
        <f>'Customer''s Questionnaire'!I55</f>
        <v>0</v>
      </c>
      <c r="C22" s="49">
        <f>'Customer''s Questionnaire'!J55</f>
        <v>0</v>
      </c>
      <c r="D22" s="49">
        <f>'Customer''s Questionnaire'!K55</f>
        <v>0</v>
      </c>
      <c r="E22" s="49">
        <f>'Customer''s Questionnaire'!L55</f>
        <v>0</v>
      </c>
      <c r="F22" s="49"/>
      <c r="G22" s="14">
        <f>'Customer''s Questionnaire'!O55</f>
        <v>0</v>
      </c>
      <c r="H22" s="14">
        <f>'Customer''s Questionnaire'!P55</f>
        <v>0</v>
      </c>
      <c r="I22" s="14">
        <f>'Customer''s Questionnaire'!Q55</f>
        <v>0</v>
      </c>
      <c r="J22" s="14">
        <f>'Customer''s Questionnaire'!R55</f>
        <v>0</v>
      </c>
      <c r="K22" s="52">
        <f t="shared" si="32"/>
        <v>0</v>
      </c>
      <c r="L22" s="14">
        <f>IFERROR('Customer''s Questionnaire'!$S55/4,"Add if needed")</f>
        <v>0</v>
      </c>
      <c r="M22" s="14">
        <f>IFERROR('Customer''s Questionnaire'!$S55/4,"Add if needed")</f>
        <v>0</v>
      </c>
      <c r="N22" s="14">
        <f>IFERROR('Customer''s Questionnaire'!$S55/4,"Add if needed")</f>
        <v>0</v>
      </c>
      <c r="O22" s="14">
        <f>IFERROR('Customer''s Questionnaire'!$S55/4,"Add if needed")</f>
        <v>0</v>
      </c>
      <c r="P22" s="52">
        <f t="shared" si="33"/>
        <v>0</v>
      </c>
      <c r="Q22" s="126">
        <f t="shared" si="13"/>
        <v>0</v>
      </c>
      <c r="R22" s="126">
        <f t="shared" si="0"/>
        <v>0</v>
      </c>
      <c r="S22" s="126">
        <f t="shared" si="0"/>
        <v>0</v>
      </c>
      <c r="T22" s="126">
        <f t="shared" si="0"/>
        <v>0</v>
      </c>
      <c r="U22" s="14">
        <f t="shared" si="34"/>
        <v>0</v>
      </c>
      <c r="V22" s="126">
        <f t="shared" si="14"/>
        <v>0</v>
      </c>
      <c r="W22" s="126">
        <f t="shared" si="2"/>
        <v>0</v>
      </c>
      <c r="X22" s="126">
        <f t="shared" si="2"/>
        <v>0</v>
      </c>
      <c r="Y22" s="126">
        <f t="shared" si="2"/>
        <v>0</v>
      </c>
      <c r="Z22" s="14">
        <f t="shared" si="35"/>
        <v>0</v>
      </c>
      <c r="AA22" s="126">
        <f t="shared" si="16"/>
        <v>0</v>
      </c>
      <c r="AB22" s="126">
        <f t="shared" si="3"/>
        <v>0</v>
      </c>
      <c r="AC22" s="126">
        <f t="shared" si="3"/>
        <v>0</v>
      </c>
      <c r="AD22" s="126">
        <f t="shared" si="3"/>
        <v>0</v>
      </c>
      <c r="AE22" s="14">
        <f t="shared" si="36"/>
        <v>0</v>
      </c>
      <c r="AF22" s="126">
        <f t="shared" si="18"/>
        <v>0</v>
      </c>
      <c r="AG22" s="126">
        <f t="shared" si="4"/>
        <v>0</v>
      </c>
      <c r="AH22" s="126">
        <f t="shared" si="4"/>
        <v>0</v>
      </c>
      <c r="AI22" s="126">
        <f t="shared" si="4"/>
        <v>0</v>
      </c>
      <c r="AJ22" s="14">
        <f t="shared" si="37"/>
        <v>0</v>
      </c>
      <c r="AK22" s="126">
        <f t="shared" si="20"/>
        <v>0</v>
      </c>
      <c r="AL22" s="126">
        <f t="shared" si="5"/>
        <v>0</v>
      </c>
      <c r="AM22" s="126">
        <f t="shared" si="5"/>
        <v>0</v>
      </c>
      <c r="AN22" s="126">
        <f t="shared" si="5"/>
        <v>0</v>
      </c>
      <c r="AO22" s="14">
        <f t="shared" si="38"/>
        <v>0</v>
      </c>
      <c r="AP22" s="126">
        <f t="shared" si="22"/>
        <v>0</v>
      </c>
      <c r="AQ22" s="126">
        <f t="shared" si="6"/>
        <v>0</v>
      </c>
      <c r="AR22" s="126">
        <f t="shared" si="6"/>
        <v>0</v>
      </c>
      <c r="AS22" s="126">
        <f t="shared" si="6"/>
        <v>0</v>
      </c>
      <c r="AT22" s="14">
        <f t="shared" si="39"/>
        <v>0</v>
      </c>
      <c r="AU22" s="126">
        <f t="shared" si="24"/>
        <v>0</v>
      </c>
      <c r="AV22" s="126">
        <f t="shared" si="7"/>
        <v>0</v>
      </c>
      <c r="AW22" s="126">
        <f t="shared" si="7"/>
        <v>0</v>
      </c>
      <c r="AX22" s="126">
        <f t="shared" si="7"/>
        <v>0</v>
      </c>
      <c r="AY22" s="14">
        <f t="shared" si="40"/>
        <v>0</v>
      </c>
      <c r="AZ22" s="126">
        <f t="shared" si="26"/>
        <v>0</v>
      </c>
      <c r="BA22" s="126">
        <f t="shared" si="8"/>
        <v>0</v>
      </c>
      <c r="BB22" s="126">
        <f t="shared" si="8"/>
        <v>0</v>
      </c>
      <c r="BC22" s="126">
        <f t="shared" si="8"/>
        <v>0</v>
      </c>
      <c r="BD22" s="14">
        <f t="shared" si="41"/>
        <v>0</v>
      </c>
      <c r="BE22" s="126">
        <f t="shared" si="28"/>
        <v>0</v>
      </c>
      <c r="BF22" s="126">
        <f t="shared" si="9"/>
        <v>0</v>
      </c>
      <c r="BG22" s="126">
        <f t="shared" si="9"/>
        <v>0</v>
      </c>
      <c r="BH22" s="126">
        <f t="shared" si="9"/>
        <v>0</v>
      </c>
      <c r="BI22" s="14">
        <f t="shared" si="42"/>
        <v>0</v>
      </c>
      <c r="BJ22" s="126">
        <f t="shared" si="30"/>
        <v>0</v>
      </c>
      <c r="BK22" s="126">
        <f t="shared" si="10"/>
        <v>0</v>
      </c>
      <c r="BL22" s="126">
        <f t="shared" si="10"/>
        <v>0</v>
      </c>
      <c r="BM22" s="126">
        <f t="shared" si="10"/>
        <v>0</v>
      </c>
      <c r="BN22" s="14">
        <f t="shared" si="43"/>
        <v>0</v>
      </c>
    </row>
    <row r="23" spans="1:66" s="23" customFormat="1">
      <c r="A23" s="49">
        <f>'Customer''s Questionnaire'!H56</f>
        <v>0</v>
      </c>
      <c r="B23" s="49">
        <f>'Customer''s Questionnaire'!I56</f>
        <v>0</v>
      </c>
      <c r="C23" s="49">
        <f>'Customer''s Questionnaire'!J56</f>
        <v>0</v>
      </c>
      <c r="D23" s="49">
        <f>'Customer''s Questionnaire'!K56</f>
        <v>0</v>
      </c>
      <c r="E23" s="49">
        <f>'Customer''s Questionnaire'!L56</f>
        <v>0</v>
      </c>
      <c r="F23" s="49"/>
      <c r="G23" s="14">
        <f>'Customer''s Questionnaire'!O56</f>
        <v>0</v>
      </c>
      <c r="H23" s="14">
        <f>'Customer''s Questionnaire'!P56</f>
        <v>0</v>
      </c>
      <c r="I23" s="14">
        <f>'Customer''s Questionnaire'!Q56</f>
        <v>0</v>
      </c>
      <c r="J23" s="14">
        <f>'Customer''s Questionnaire'!R56</f>
        <v>0</v>
      </c>
      <c r="K23" s="52">
        <f t="shared" si="32"/>
        <v>0</v>
      </c>
      <c r="L23" s="14">
        <f>IFERROR('Customer''s Questionnaire'!$S56/4,"Add if needed")</f>
        <v>0</v>
      </c>
      <c r="M23" s="14">
        <f>IFERROR('Customer''s Questionnaire'!$S56/4,"Add if needed")</f>
        <v>0</v>
      </c>
      <c r="N23" s="14">
        <f>IFERROR('Customer''s Questionnaire'!$S56/4,"Add if needed")</f>
        <v>0</v>
      </c>
      <c r="O23" s="14">
        <f>IFERROR('Customer''s Questionnaire'!$S56/4,"Add if needed")</f>
        <v>0</v>
      </c>
      <c r="P23" s="52">
        <f t="shared" si="33"/>
        <v>0</v>
      </c>
      <c r="Q23" s="126">
        <f t="shared" si="13"/>
        <v>0</v>
      </c>
      <c r="R23" s="126">
        <f t="shared" si="0"/>
        <v>0</v>
      </c>
      <c r="S23" s="126">
        <f t="shared" si="0"/>
        <v>0</v>
      </c>
      <c r="T23" s="126">
        <f t="shared" si="0"/>
        <v>0</v>
      </c>
      <c r="U23" s="14">
        <f t="shared" si="34"/>
        <v>0</v>
      </c>
      <c r="V23" s="126">
        <f t="shared" si="14"/>
        <v>0</v>
      </c>
      <c r="W23" s="126">
        <f t="shared" si="2"/>
        <v>0</v>
      </c>
      <c r="X23" s="126">
        <f t="shared" si="2"/>
        <v>0</v>
      </c>
      <c r="Y23" s="126">
        <f t="shared" si="2"/>
        <v>0</v>
      </c>
      <c r="Z23" s="14">
        <f t="shared" si="35"/>
        <v>0</v>
      </c>
      <c r="AA23" s="126">
        <f t="shared" si="16"/>
        <v>0</v>
      </c>
      <c r="AB23" s="126">
        <f t="shared" si="3"/>
        <v>0</v>
      </c>
      <c r="AC23" s="126">
        <f t="shared" si="3"/>
        <v>0</v>
      </c>
      <c r="AD23" s="126">
        <f t="shared" si="3"/>
        <v>0</v>
      </c>
      <c r="AE23" s="14">
        <f t="shared" si="36"/>
        <v>0</v>
      </c>
      <c r="AF23" s="126">
        <f t="shared" si="18"/>
        <v>0</v>
      </c>
      <c r="AG23" s="126">
        <f t="shared" si="4"/>
        <v>0</v>
      </c>
      <c r="AH23" s="126">
        <f t="shared" si="4"/>
        <v>0</v>
      </c>
      <c r="AI23" s="126">
        <f t="shared" si="4"/>
        <v>0</v>
      </c>
      <c r="AJ23" s="14">
        <f t="shared" si="37"/>
        <v>0</v>
      </c>
      <c r="AK23" s="126">
        <f t="shared" si="20"/>
        <v>0</v>
      </c>
      <c r="AL23" s="126">
        <f t="shared" si="5"/>
        <v>0</v>
      </c>
      <c r="AM23" s="126">
        <f t="shared" si="5"/>
        <v>0</v>
      </c>
      <c r="AN23" s="126">
        <f t="shared" si="5"/>
        <v>0</v>
      </c>
      <c r="AO23" s="14">
        <f t="shared" si="38"/>
        <v>0</v>
      </c>
      <c r="AP23" s="126">
        <f t="shared" si="22"/>
        <v>0</v>
      </c>
      <c r="AQ23" s="126">
        <f t="shared" si="6"/>
        <v>0</v>
      </c>
      <c r="AR23" s="126">
        <f t="shared" si="6"/>
        <v>0</v>
      </c>
      <c r="AS23" s="126">
        <f t="shared" si="6"/>
        <v>0</v>
      </c>
      <c r="AT23" s="14">
        <f t="shared" si="39"/>
        <v>0</v>
      </c>
      <c r="AU23" s="126">
        <f t="shared" si="24"/>
        <v>0</v>
      </c>
      <c r="AV23" s="126">
        <f t="shared" si="7"/>
        <v>0</v>
      </c>
      <c r="AW23" s="126">
        <f t="shared" si="7"/>
        <v>0</v>
      </c>
      <c r="AX23" s="126">
        <f t="shared" si="7"/>
        <v>0</v>
      </c>
      <c r="AY23" s="14">
        <f t="shared" si="40"/>
        <v>0</v>
      </c>
      <c r="AZ23" s="126">
        <f t="shared" si="26"/>
        <v>0</v>
      </c>
      <c r="BA23" s="126">
        <f t="shared" si="8"/>
        <v>0</v>
      </c>
      <c r="BB23" s="126">
        <f t="shared" si="8"/>
        <v>0</v>
      </c>
      <c r="BC23" s="126">
        <f t="shared" si="8"/>
        <v>0</v>
      </c>
      <c r="BD23" s="14">
        <f t="shared" si="41"/>
        <v>0</v>
      </c>
      <c r="BE23" s="126">
        <f t="shared" si="28"/>
        <v>0</v>
      </c>
      <c r="BF23" s="126">
        <f t="shared" si="9"/>
        <v>0</v>
      </c>
      <c r="BG23" s="126">
        <f t="shared" si="9"/>
        <v>0</v>
      </c>
      <c r="BH23" s="126">
        <f t="shared" si="9"/>
        <v>0</v>
      </c>
      <c r="BI23" s="14">
        <f t="shared" si="42"/>
        <v>0</v>
      </c>
      <c r="BJ23" s="126">
        <f t="shared" si="30"/>
        <v>0</v>
      </c>
      <c r="BK23" s="126">
        <f t="shared" si="10"/>
        <v>0</v>
      </c>
      <c r="BL23" s="126">
        <f t="shared" si="10"/>
        <v>0</v>
      </c>
      <c r="BM23" s="126">
        <f t="shared" si="10"/>
        <v>0</v>
      </c>
      <c r="BN23" s="14">
        <f t="shared" si="43"/>
        <v>0</v>
      </c>
    </row>
    <row r="24" spans="1:66" s="23" customFormat="1">
      <c r="A24" s="49">
        <f>'Customer''s Questionnaire'!H57</f>
        <v>0</v>
      </c>
      <c r="B24" s="49">
        <f>'Customer''s Questionnaire'!I57</f>
        <v>0</v>
      </c>
      <c r="C24" s="49">
        <f>'Customer''s Questionnaire'!J57</f>
        <v>0</v>
      </c>
      <c r="D24" s="49">
        <f>'Customer''s Questionnaire'!K57</f>
        <v>0</v>
      </c>
      <c r="E24" s="49">
        <f>'Customer''s Questionnaire'!L57</f>
        <v>0</v>
      </c>
      <c r="F24" s="49"/>
      <c r="G24" s="14">
        <f>'Customer''s Questionnaire'!O57</f>
        <v>0</v>
      </c>
      <c r="H24" s="14">
        <f>'Customer''s Questionnaire'!P57</f>
        <v>0</v>
      </c>
      <c r="I24" s="14">
        <f>'Customer''s Questionnaire'!Q57</f>
        <v>0</v>
      </c>
      <c r="J24" s="14">
        <f>'Customer''s Questionnaire'!R57</f>
        <v>0</v>
      </c>
      <c r="K24" s="52">
        <f t="shared" si="32"/>
        <v>0</v>
      </c>
      <c r="L24" s="14">
        <f>IFERROR('Customer''s Questionnaire'!$S57/4,"Add if needed")</f>
        <v>0</v>
      </c>
      <c r="M24" s="14">
        <f>IFERROR('Customer''s Questionnaire'!$S57/4,"Add if needed")</f>
        <v>0</v>
      </c>
      <c r="N24" s="14">
        <f>IFERROR('Customer''s Questionnaire'!$S57/4,"Add if needed")</f>
        <v>0</v>
      </c>
      <c r="O24" s="14">
        <f>IFERROR('Customer''s Questionnaire'!$S57/4,"Add if needed")</f>
        <v>0</v>
      </c>
      <c r="P24" s="52">
        <f t="shared" si="33"/>
        <v>0</v>
      </c>
      <c r="Q24" s="126">
        <f t="shared" si="13"/>
        <v>0</v>
      </c>
      <c r="R24" s="126">
        <f t="shared" si="0"/>
        <v>0</v>
      </c>
      <c r="S24" s="126">
        <f t="shared" si="0"/>
        <v>0</v>
      </c>
      <c r="T24" s="126">
        <f t="shared" si="0"/>
        <v>0</v>
      </c>
      <c r="U24" s="14">
        <f t="shared" si="34"/>
        <v>0</v>
      </c>
      <c r="V24" s="126">
        <f t="shared" si="14"/>
        <v>0</v>
      </c>
      <c r="W24" s="126">
        <f t="shared" si="2"/>
        <v>0</v>
      </c>
      <c r="X24" s="126">
        <f t="shared" si="2"/>
        <v>0</v>
      </c>
      <c r="Y24" s="126">
        <f t="shared" si="2"/>
        <v>0</v>
      </c>
      <c r="Z24" s="14">
        <f t="shared" si="35"/>
        <v>0</v>
      </c>
      <c r="AA24" s="126">
        <f t="shared" si="16"/>
        <v>0</v>
      </c>
      <c r="AB24" s="126">
        <f t="shared" si="3"/>
        <v>0</v>
      </c>
      <c r="AC24" s="126">
        <f t="shared" si="3"/>
        <v>0</v>
      </c>
      <c r="AD24" s="126">
        <f t="shared" si="3"/>
        <v>0</v>
      </c>
      <c r="AE24" s="14">
        <f t="shared" si="36"/>
        <v>0</v>
      </c>
      <c r="AF24" s="126">
        <f t="shared" si="18"/>
        <v>0</v>
      </c>
      <c r="AG24" s="126">
        <f t="shared" si="4"/>
        <v>0</v>
      </c>
      <c r="AH24" s="126">
        <f t="shared" si="4"/>
        <v>0</v>
      </c>
      <c r="AI24" s="126">
        <f t="shared" si="4"/>
        <v>0</v>
      </c>
      <c r="AJ24" s="14">
        <f t="shared" si="37"/>
        <v>0</v>
      </c>
      <c r="AK24" s="126">
        <f t="shared" si="20"/>
        <v>0</v>
      </c>
      <c r="AL24" s="126">
        <f t="shared" si="5"/>
        <v>0</v>
      </c>
      <c r="AM24" s="126">
        <f t="shared" si="5"/>
        <v>0</v>
      </c>
      <c r="AN24" s="126">
        <f t="shared" si="5"/>
        <v>0</v>
      </c>
      <c r="AO24" s="14">
        <f t="shared" si="38"/>
        <v>0</v>
      </c>
      <c r="AP24" s="126">
        <f t="shared" si="22"/>
        <v>0</v>
      </c>
      <c r="AQ24" s="126">
        <f t="shared" si="6"/>
        <v>0</v>
      </c>
      <c r="AR24" s="126">
        <f t="shared" si="6"/>
        <v>0</v>
      </c>
      <c r="AS24" s="126">
        <f t="shared" si="6"/>
        <v>0</v>
      </c>
      <c r="AT24" s="14">
        <f t="shared" si="39"/>
        <v>0</v>
      </c>
      <c r="AU24" s="126">
        <f t="shared" si="24"/>
        <v>0</v>
      </c>
      <c r="AV24" s="126">
        <f t="shared" si="7"/>
        <v>0</v>
      </c>
      <c r="AW24" s="126">
        <f t="shared" si="7"/>
        <v>0</v>
      </c>
      <c r="AX24" s="126">
        <f t="shared" si="7"/>
        <v>0</v>
      </c>
      <c r="AY24" s="14">
        <f t="shared" si="40"/>
        <v>0</v>
      </c>
      <c r="AZ24" s="126">
        <f t="shared" si="26"/>
        <v>0</v>
      </c>
      <c r="BA24" s="126">
        <f t="shared" si="8"/>
        <v>0</v>
      </c>
      <c r="BB24" s="126">
        <f t="shared" si="8"/>
        <v>0</v>
      </c>
      <c r="BC24" s="126">
        <f t="shared" si="8"/>
        <v>0</v>
      </c>
      <c r="BD24" s="14">
        <f t="shared" si="41"/>
        <v>0</v>
      </c>
      <c r="BE24" s="126">
        <f t="shared" si="28"/>
        <v>0</v>
      </c>
      <c r="BF24" s="126">
        <f t="shared" si="9"/>
        <v>0</v>
      </c>
      <c r="BG24" s="126">
        <f t="shared" si="9"/>
        <v>0</v>
      </c>
      <c r="BH24" s="126">
        <f t="shared" si="9"/>
        <v>0</v>
      </c>
      <c r="BI24" s="14">
        <f t="shared" si="42"/>
        <v>0</v>
      </c>
      <c r="BJ24" s="126">
        <f t="shared" si="30"/>
        <v>0</v>
      </c>
      <c r="BK24" s="126">
        <f t="shared" si="10"/>
        <v>0</v>
      </c>
      <c r="BL24" s="126">
        <f t="shared" si="10"/>
        <v>0</v>
      </c>
      <c r="BM24" s="126">
        <f t="shared" si="10"/>
        <v>0</v>
      </c>
      <c r="BN24" s="14">
        <f t="shared" si="43"/>
        <v>0</v>
      </c>
    </row>
    <row r="25" spans="1:66" s="23" customFormat="1">
      <c r="A25" s="49">
        <f>'Customer''s Questionnaire'!H58</f>
        <v>0</v>
      </c>
      <c r="B25" s="49">
        <f>'Customer''s Questionnaire'!I58</f>
        <v>0</v>
      </c>
      <c r="C25" s="49">
        <f>'Customer''s Questionnaire'!J58</f>
        <v>0</v>
      </c>
      <c r="D25" s="49">
        <f>'Customer''s Questionnaire'!K58</f>
        <v>0</v>
      </c>
      <c r="E25" s="49">
        <f>'Customer''s Questionnaire'!L58</f>
        <v>0</v>
      </c>
      <c r="F25" s="49"/>
      <c r="G25" s="14">
        <f>'Customer''s Questionnaire'!O58</f>
        <v>0</v>
      </c>
      <c r="H25" s="14">
        <f>'Customer''s Questionnaire'!P58</f>
        <v>0</v>
      </c>
      <c r="I25" s="14">
        <f>'Customer''s Questionnaire'!Q58</f>
        <v>0</v>
      </c>
      <c r="J25" s="14">
        <f>'Customer''s Questionnaire'!R58</f>
        <v>0</v>
      </c>
      <c r="K25" s="52">
        <f t="shared" si="32"/>
        <v>0</v>
      </c>
      <c r="L25" s="14">
        <f>IFERROR('Customer''s Questionnaire'!$S58/4,"Add if needed")</f>
        <v>0</v>
      </c>
      <c r="M25" s="14">
        <f>IFERROR('Customer''s Questionnaire'!$S58/4,"Add if needed")</f>
        <v>0</v>
      </c>
      <c r="N25" s="14">
        <f>IFERROR('Customer''s Questionnaire'!$S58/4,"Add if needed")</f>
        <v>0</v>
      </c>
      <c r="O25" s="14">
        <f>IFERROR('Customer''s Questionnaire'!$S58/4,"Add if needed")</f>
        <v>0</v>
      </c>
      <c r="P25" s="52">
        <f t="shared" si="33"/>
        <v>0</v>
      </c>
      <c r="Q25" s="126">
        <f t="shared" si="13"/>
        <v>0</v>
      </c>
      <c r="R25" s="126">
        <f t="shared" si="0"/>
        <v>0</v>
      </c>
      <c r="S25" s="126">
        <f t="shared" si="0"/>
        <v>0</v>
      </c>
      <c r="T25" s="126">
        <f t="shared" si="0"/>
        <v>0</v>
      </c>
      <c r="U25" s="14">
        <f t="shared" si="34"/>
        <v>0</v>
      </c>
      <c r="V25" s="126">
        <f t="shared" si="14"/>
        <v>0</v>
      </c>
      <c r="W25" s="126">
        <f t="shared" si="2"/>
        <v>0</v>
      </c>
      <c r="X25" s="126">
        <f t="shared" si="2"/>
        <v>0</v>
      </c>
      <c r="Y25" s="126">
        <f t="shared" si="2"/>
        <v>0</v>
      </c>
      <c r="Z25" s="14">
        <f t="shared" si="35"/>
        <v>0</v>
      </c>
      <c r="AA25" s="126">
        <f t="shared" si="16"/>
        <v>0</v>
      </c>
      <c r="AB25" s="126">
        <f t="shared" si="3"/>
        <v>0</v>
      </c>
      <c r="AC25" s="126">
        <f t="shared" si="3"/>
        <v>0</v>
      </c>
      <c r="AD25" s="126">
        <f t="shared" si="3"/>
        <v>0</v>
      </c>
      <c r="AE25" s="14">
        <f t="shared" si="36"/>
        <v>0</v>
      </c>
      <c r="AF25" s="126">
        <f t="shared" si="18"/>
        <v>0</v>
      </c>
      <c r="AG25" s="126">
        <f t="shared" si="4"/>
        <v>0</v>
      </c>
      <c r="AH25" s="126">
        <f t="shared" si="4"/>
        <v>0</v>
      </c>
      <c r="AI25" s="126">
        <f t="shared" si="4"/>
        <v>0</v>
      </c>
      <c r="AJ25" s="14">
        <f t="shared" si="37"/>
        <v>0</v>
      </c>
      <c r="AK25" s="126">
        <f t="shared" si="20"/>
        <v>0</v>
      </c>
      <c r="AL25" s="126">
        <f t="shared" si="5"/>
        <v>0</v>
      </c>
      <c r="AM25" s="126">
        <f t="shared" si="5"/>
        <v>0</v>
      </c>
      <c r="AN25" s="126">
        <f t="shared" si="5"/>
        <v>0</v>
      </c>
      <c r="AO25" s="14">
        <f t="shared" si="38"/>
        <v>0</v>
      </c>
      <c r="AP25" s="126">
        <f t="shared" si="22"/>
        <v>0</v>
      </c>
      <c r="AQ25" s="126">
        <f t="shared" si="6"/>
        <v>0</v>
      </c>
      <c r="AR25" s="126">
        <f t="shared" si="6"/>
        <v>0</v>
      </c>
      <c r="AS25" s="126">
        <f t="shared" si="6"/>
        <v>0</v>
      </c>
      <c r="AT25" s="14">
        <f t="shared" si="39"/>
        <v>0</v>
      </c>
      <c r="AU25" s="126">
        <f t="shared" si="24"/>
        <v>0</v>
      </c>
      <c r="AV25" s="126">
        <f t="shared" si="7"/>
        <v>0</v>
      </c>
      <c r="AW25" s="126">
        <f t="shared" si="7"/>
        <v>0</v>
      </c>
      <c r="AX25" s="126">
        <f t="shared" si="7"/>
        <v>0</v>
      </c>
      <c r="AY25" s="14">
        <f t="shared" si="40"/>
        <v>0</v>
      </c>
      <c r="AZ25" s="126">
        <f t="shared" si="26"/>
        <v>0</v>
      </c>
      <c r="BA25" s="126">
        <f t="shared" si="8"/>
        <v>0</v>
      </c>
      <c r="BB25" s="126">
        <f t="shared" si="8"/>
        <v>0</v>
      </c>
      <c r="BC25" s="126">
        <f t="shared" si="8"/>
        <v>0</v>
      </c>
      <c r="BD25" s="14">
        <f t="shared" si="41"/>
        <v>0</v>
      </c>
      <c r="BE25" s="126">
        <f t="shared" si="28"/>
        <v>0</v>
      </c>
      <c r="BF25" s="126">
        <f t="shared" si="9"/>
        <v>0</v>
      </c>
      <c r="BG25" s="126">
        <f t="shared" si="9"/>
        <v>0</v>
      </c>
      <c r="BH25" s="126">
        <f t="shared" si="9"/>
        <v>0</v>
      </c>
      <c r="BI25" s="14">
        <f t="shared" si="42"/>
        <v>0</v>
      </c>
      <c r="BJ25" s="126">
        <f t="shared" si="30"/>
        <v>0</v>
      </c>
      <c r="BK25" s="126">
        <f t="shared" si="10"/>
        <v>0</v>
      </c>
      <c r="BL25" s="126">
        <f t="shared" si="10"/>
        <v>0</v>
      </c>
      <c r="BM25" s="126">
        <f t="shared" si="10"/>
        <v>0</v>
      </c>
      <c r="BN25" s="14">
        <f t="shared" si="43"/>
        <v>0</v>
      </c>
    </row>
    <row r="26" spans="1:66" s="23" customFormat="1">
      <c r="A26" s="49">
        <f>'Customer''s Questionnaire'!H59</f>
        <v>0</v>
      </c>
      <c r="B26" s="49">
        <f>'Customer''s Questionnaire'!I59</f>
        <v>0</v>
      </c>
      <c r="C26" s="49">
        <f>'Customer''s Questionnaire'!J59</f>
        <v>0</v>
      </c>
      <c r="D26" s="49">
        <f>'Customer''s Questionnaire'!K59</f>
        <v>0</v>
      </c>
      <c r="E26" s="49">
        <f>'Customer''s Questionnaire'!L59</f>
        <v>0</v>
      </c>
      <c r="F26" s="49"/>
      <c r="G26" s="14">
        <f>'Customer''s Questionnaire'!O59</f>
        <v>0</v>
      </c>
      <c r="H26" s="14">
        <f>'Customer''s Questionnaire'!P59</f>
        <v>0</v>
      </c>
      <c r="I26" s="14">
        <f>'Customer''s Questionnaire'!Q59</f>
        <v>0</v>
      </c>
      <c r="J26" s="14">
        <f>'Customer''s Questionnaire'!R59</f>
        <v>0</v>
      </c>
      <c r="K26" s="52">
        <f t="shared" si="32"/>
        <v>0</v>
      </c>
      <c r="L26" s="14">
        <f>IFERROR('Customer''s Questionnaire'!$S59/4,"Add if needed")</f>
        <v>0</v>
      </c>
      <c r="M26" s="14">
        <f>IFERROR('Customer''s Questionnaire'!$S59/4,"Add if needed")</f>
        <v>0</v>
      </c>
      <c r="N26" s="14">
        <f>IFERROR('Customer''s Questionnaire'!$S59/4,"Add if needed")</f>
        <v>0</v>
      </c>
      <c r="O26" s="14">
        <f>IFERROR('Customer''s Questionnaire'!$S59/4,"Add if needed")</f>
        <v>0</v>
      </c>
      <c r="P26" s="52">
        <f t="shared" si="33"/>
        <v>0</v>
      </c>
      <c r="Q26" s="126">
        <f t="shared" si="13"/>
        <v>0</v>
      </c>
      <c r="R26" s="126">
        <f t="shared" si="0"/>
        <v>0</v>
      </c>
      <c r="S26" s="126">
        <f t="shared" si="0"/>
        <v>0</v>
      </c>
      <c r="T26" s="126">
        <f t="shared" si="0"/>
        <v>0</v>
      </c>
      <c r="U26" s="14">
        <f t="shared" si="34"/>
        <v>0</v>
      </c>
      <c r="V26" s="126">
        <f t="shared" si="14"/>
        <v>0</v>
      </c>
      <c r="W26" s="126">
        <f t="shared" si="2"/>
        <v>0</v>
      </c>
      <c r="X26" s="126">
        <f t="shared" si="2"/>
        <v>0</v>
      </c>
      <c r="Y26" s="126">
        <f t="shared" si="2"/>
        <v>0</v>
      </c>
      <c r="Z26" s="14">
        <f t="shared" si="35"/>
        <v>0</v>
      </c>
      <c r="AA26" s="126">
        <f t="shared" si="16"/>
        <v>0</v>
      </c>
      <c r="AB26" s="126">
        <f t="shared" si="3"/>
        <v>0</v>
      </c>
      <c r="AC26" s="126">
        <f t="shared" si="3"/>
        <v>0</v>
      </c>
      <c r="AD26" s="126">
        <f t="shared" si="3"/>
        <v>0</v>
      </c>
      <c r="AE26" s="14">
        <f t="shared" si="36"/>
        <v>0</v>
      </c>
      <c r="AF26" s="126">
        <f t="shared" si="18"/>
        <v>0</v>
      </c>
      <c r="AG26" s="126">
        <f t="shared" si="4"/>
        <v>0</v>
      </c>
      <c r="AH26" s="126">
        <f t="shared" si="4"/>
        <v>0</v>
      </c>
      <c r="AI26" s="126">
        <f t="shared" si="4"/>
        <v>0</v>
      </c>
      <c r="AJ26" s="14">
        <f t="shared" si="37"/>
        <v>0</v>
      </c>
      <c r="AK26" s="126">
        <f t="shared" si="20"/>
        <v>0</v>
      </c>
      <c r="AL26" s="126">
        <f t="shared" si="5"/>
        <v>0</v>
      </c>
      <c r="AM26" s="126">
        <f t="shared" si="5"/>
        <v>0</v>
      </c>
      <c r="AN26" s="126">
        <f t="shared" si="5"/>
        <v>0</v>
      </c>
      <c r="AO26" s="14">
        <f t="shared" si="38"/>
        <v>0</v>
      </c>
      <c r="AP26" s="126">
        <f t="shared" si="22"/>
        <v>0</v>
      </c>
      <c r="AQ26" s="126">
        <f t="shared" si="6"/>
        <v>0</v>
      </c>
      <c r="AR26" s="126">
        <f t="shared" si="6"/>
        <v>0</v>
      </c>
      <c r="AS26" s="126">
        <f t="shared" si="6"/>
        <v>0</v>
      </c>
      <c r="AT26" s="14">
        <f t="shared" si="39"/>
        <v>0</v>
      </c>
      <c r="AU26" s="126">
        <f t="shared" si="24"/>
        <v>0</v>
      </c>
      <c r="AV26" s="126">
        <f t="shared" si="7"/>
        <v>0</v>
      </c>
      <c r="AW26" s="126">
        <f t="shared" si="7"/>
        <v>0</v>
      </c>
      <c r="AX26" s="126">
        <f t="shared" si="7"/>
        <v>0</v>
      </c>
      <c r="AY26" s="14">
        <f t="shared" si="40"/>
        <v>0</v>
      </c>
      <c r="AZ26" s="126">
        <f t="shared" si="26"/>
        <v>0</v>
      </c>
      <c r="BA26" s="126">
        <f t="shared" si="8"/>
        <v>0</v>
      </c>
      <c r="BB26" s="126">
        <f t="shared" si="8"/>
        <v>0</v>
      </c>
      <c r="BC26" s="126">
        <f t="shared" si="8"/>
        <v>0</v>
      </c>
      <c r="BD26" s="14">
        <f t="shared" si="41"/>
        <v>0</v>
      </c>
      <c r="BE26" s="126">
        <f t="shared" si="28"/>
        <v>0</v>
      </c>
      <c r="BF26" s="126">
        <f t="shared" si="9"/>
        <v>0</v>
      </c>
      <c r="BG26" s="126">
        <f t="shared" si="9"/>
        <v>0</v>
      </c>
      <c r="BH26" s="126">
        <f t="shared" si="9"/>
        <v>0</v>
      </c>
      <c r="BI26" s="14">
        <f t="shared" si="42"/>
        <v>0</v>
      </c>
      <c r="BJ26" s="126">
        <f t="shared" si="30"/>
        <v>0</v>
      </c>
      <c r="BK26" s="126">
        <f t="shared" si="10"/>
        <v>0</v>
      </c>
      <c r="BL26" s="126">
        <f t="shared" si="10"/>
        <v>0</v>
      </c>
      <c r="BM26" s="126">
        <f t="shared" si="10"/>
        <v>0</v>
      </c>
      <c r="BN26" s="14">
        <f t="shared" si="43"/>
        <v>0</v>
      </c>
    </row>
    <row r="27" spans="1:66" s="23" customFormat="1">
      <c r="A27" s="49">
        <f>'Customer''s Questionnaire'!H60</f>
        <v>0</v>
      </c>
      <c r="B27" s="49">
        <f>'Customer''s Questionnaire'!I60</f>
        <v>0</v>
      </c>
      <c r="C27" s="49">
        <f>'Customer''s Questionnaire'!J60</f>
        <v>0</v>
      </c>
      <c r="D27" s="49">
        <f>'Customer''s Questionnaire'!K60</f>
        <v>0</v>
      </c>
      <c r="E27" s="49">
        <f>'Customer''s Questionnaire'!L60</f>
        <v>0</v>
      </c>
      <c r="F27" s="49"/>
      <c r="G27" s="14">
        <f>'Customer''s Questionnaire'!O60</f>
        <v>0</v>
      </c>
      <c r="H27" s="14">
        <f>'Customer''s Questionnaire'!P60</f>
        <v>0</v>
      </c>
      <c r="I27" s="14">
        <f>'Customer''s Questionnaire'!Q60</f>
        <v>0</v>
      </c>
      <c r="J27" s="14">
        <f>'Customer''s Questionnaire'!R60</f>
        <v>0</v>
      </c>
      <c r="K27" s="52">
        <f t="shared" si="32"/>
        <v>0</v>
      </c>
      <c r="L27" s="14">
        <f>IFERROR('Customer''s Questionnaire'!$S60/4,"Add if needed")</f>
        <v>0</v>
      </c>
      <c r="M27" s="14">
        <f>IFERROR('Customer''s Questionnaire'!$S60/4,"Add if needed")</f>
        <v>0</v>
      </c>
      <c r="N27" s="14">
        <f>IFERROR('Customer''s Questionnaire'!$S60/4,"Add if needed")</f>
        <v>0</v>
      </c>
      <c r="O27" s="14">
        <f>IFERROR('Customer''s Questionnaire'!$S60/4,"Add if needed")</f>
        <v>0</v>
      </c>
      <c r="P27" s="52">
        <f t="shared" si="33"/>
        <v>0</v>
      </c>
      <c r="Q27" s="126">
        <f t="shared" si="13"/>
        <v>0</v>
      </c>
      <c r="R27" s="126">
        <f t="shared" si="13"/>
        <v>0</v>
      </c>
      <c r="S27" s="126">
        <f t="shared" si="13"/>
        <v>0</v>
      </c>
      <c r="T27" s="126">
        <f t="shared" si="13"/>
        <v>0</v>
      </c>
      <c r="U27" s="14">
        <f t="shared" si="34"/>
        <v>0</v>
      </c>
      <c r="V27" s="126">
        <f t="shared" si="14"/>
        <v>0</v>
      </c>
      <c r="W27" s="126">
        <f t="shared" si="14"/>
        <v>0</v>
      </c>
      <c r="X27" s="126">
        <f t="shared" si="14"/>
        <v>0</v>
      </c>
      <c r="Y27" s="126">
        <f t="shared" si="14"/>
        <v>0</v>
      </c>
      <c r="Z27" s="14">
        <f t="shared" si="35"/>
        <v>0</v>
      </c>
      <c r="AA27" s="126">
        <f t="shared" si="16"/>
        <v>0</v>
      </c>
      <c r="AB27" s="126">
        <f t="shared" si="16"/>
        <v>0</v>
      </c>
      <c r="AC27" s="126">
        <f t="shared" si="16"/>
        <v>0</v>
      </c>
      <c r="AD27" s="126">
        <f t="shared" si="16"/>
        <v>0</v>
      </c>
      <c r="AE27" s="14">
        <f t="shared" si="36"/>
        <v>0</v>
      </c>
      <c r="AF27" s="126">
        <f t="shared" si="18"/>
        <v>0</v>
      </c>
      <c r="AG27" s="126">
        <f t="shared" si="18"/>
        <v>0</v>
      </c>
      <c r="AH27" s="126">
        <f t="shared" si="18"/>
        <v>0</v>
      </c>
      <c r="AI27" s="126">
        <f t="shared" si="18"/>
        <v>0</v>
      </c>
      <c r="AJ27" s="14">
        <f t="shared" si="37"/>
        <v>0</v>
      </c>
      <c r="AK27" s="126">
        <f t="shared" si="20"/>
        <v>0</v>
      </c>
      <c r="AL27" s="126">
        <f t="shared" si="20"/>
        <v>0</v>
      </c>
      <c r="AM27" s="126">
        <f t="shared" si="20"/>
        <v>0</v>
      </c>
      <c r="AN27" s="126">
        <f t="shared" si="20"/>
        <v>0</v>
      </c>
      <c r="AO27" s="14">
        <f t="shared" si="38"/>
        <v>0</v>
      </c>
      <c r="AP27" s="126">
        <f t="shared" si="22"/>
        <v>0</v>
      </c>
      <c r="AQ27" s="126">
        <f t="shared" si="22"/>
        <v>0</v>
      </c>
      <c r="AR27" s="126">
        <f t="shared" si="22"/>
        <v>0</v>
      </c>
      <c r="AS27" s="126">
        <f t="shared" si="22"/>
        <v>0</v>
      </c>
      <c r="AT27" s="14">
        <f t="shared" si="39"/>
        <v>0</v>
      </c>
      <c r="AU27" s="126">
        <f t="shared" si="24"/>
        <v>0</v>
      </c>
      <c r="AV27" s="126">
        <f t="shared" si="24"/>
        <v>0</v>
      </c>
      <c r="AW27" s="126">
        <f t="shared" si="24"/>
        <v>0</v>
      </c>
      <c r="AX27" s="126">
        <f t="shared" si="24"/>
        <v>0</v>
      </c>
      <c r="AY27" s="14">
        <f t="shared" si="40"/>
        <v>0</v>
      </c>
      <c r="AZ27" s="126">
        <f t="shared" si="26"/>
        <v>0</v>
      </c>
      <c r="BA27" s="126">
        <f t="shared" si="26"/>
        <v>0</v>
      </c>
      <c r="BB27" s="126">
        <f t="shared" si="26"/>
        <v>0</v>
      </c>
      <c r="BC27" s="126">
        <f t="shared" si="26"/>
        <v>0</v>
      </c>
      <c r="BD27" s="14">
        <f t="shared" si="41"/>
        <v>0</v>
      </c>
      <c r="BE27" s="126">
        <f t="shared" si="28"/>
        <v>0</v>
      </c>
      <c r="BF27" s="126">
        <f t="shared" si="28"/>
        <v>0</v>
      </c>
      <c r="BG27" s="126">
        <f t="shared" si="28"/>
        <v>0</v>
      </c>
      <c r="BH27" s="126">
        <f t="shared" si="28"/>
        <v>0</v>
      </c>
      <c r="BI27" s="14">
        <f t="shared" si="42"/>
        <v>0</v>
      </c>
      <c r="BJ27" s="126">
        <f t="shared" si="30"/>
        <v>0</v>
      </c>
      <c r="BK27" s="126">
        <f t="shared" si="30"/>
        <v>0</v>
      </c>
      <c r="BL27" s="126">
        <f t="shared" si="30"/>
        <v>0</v>
      </c>
      <c r="BM27" s="126">
        <f t="shared" si="30"/>
        <v>0</v>
      </c>
      <c r="BN27" s="14">
        <f t="shared" si="43"/>
        <v>0</v>
      </c>
    </row>
    <row r="28" spans="1:66" s="23" customFormat="1">
      <c r="A28" s="49">
        <f>'Customer''s Questionnaire'!H61</f>
        <v>0</v>
      </c>
      <c r="B28" s="49">
        <f>'Customer''s Questionnaire'!I61</f>
        <v>0</v>
      </c>
      <c r="C28" s="49">
        <f>'Customer''s Questionnaire'!J61</f>
        <v>0</v>
      </c>
      <c r="D28" s="49">
        <f>'Customer''s Questionnaire'!K61</f>
        <v>0</v>
      </c>
      <c r="E28" s="49">
        <f>'Customer''s Questionnaire'!L61</f>
        <v>0</v>
      </c>
      <c r="F28" s="49"/>
      <c r="G28" s="14">
        <f>'Customer''s Questionnaire'!O61</f>
        <v>0</v>
      </c>
      <c r="H28" s="14">
        <f>'Customer''s Questionnaire'!P61</f>
        <v>0</v>
      </c>
      <c r="I28" s="14">
        <f>'Customer''s Questionnaire'!Q61</f>
        <v>0</v>
      </c>
      <c r="J28" s="14">
        <f>'Customer''s Questionnaire'!R61</f>
        <v>0</v>
      </c>
      <c r="K28" s="52">
        <f t="shared" si="32"/>
        <v>0</v>
      </c>
      <c r="L28" s="14">
        <f>IFERROR('Customer''s Questionnaire'!$S61/4,"Add if needed")</f>
        <v>0</v>
      </c>
      <c r="M28" s="14">
        <f>IFERROR('Customer''s Questionnaire'!$S61/4,"Add if needed")</f>
        <v>0</v>
      </c>
      <c r="N28" s="14">
        <f>IFERROR('Customer''s Questionnaire'!$S61/4,"Add if needed")</f>
        <v>0</v>
      </c>
      <c r="O28" s="14">
        <f>IFERROR('Customer''s Questionnaire'!$S61/4,"Add if needed")</f>
        <v>0</v>
      </c>
      <c r="P28" s="52">
        <f t="shared" si="33"/>
        <v>0</v>
      </c>
      <c r="Q28" s="126">
        <f t="shared" ref="Q28:T30" si="44">IFERROR($P28/4*(1+$Q$7),0)</f>
        <v>0</v>
      </c>
      <c r="R28" s="126">
        <f t="shared" si="44"/>
        <v>0</v>
      </c>
      <c r="S28" s="126">
        <f t="shared" si="44"/>
        <v>0</v>
      </c>
      <c r="T28" s="126">
        <f t="shared" si="44"/>
        <v>0</v>
      </c>
      <c r="U28" s="14">
        <f t="shared" si="34"/>
        <v>0</v>
      </c>
      <c r="V28" s="126">
        <f t="shared" ref="V28:Y30" si="45">IFERROR($U28/4*(1+$V$7),0)</f>
        <v>0</v>
      </c>
      <c r="W28" s="126">
        <f t="shared" si="45"/>
        <v>0</v>
      </c>
      <c r="X28" s="126">
        <f t="shared" si="45"/>
        <v>0</v>
      </c>
      <c r="Y28" s="126">
        <f t="shared" si="45"/>
        <v>0</v>
      </c>
      <c r="Z28" s="14">
        <f t="shared" si="35"/>
        <v>0</v>
      </c>
      <c r="AA28" s="126">
        <f t="shared" ref="AA28:AD30" si="46">IFERROR($Z28/4*(1+$AA$7),0)</f>
        <v>0</v>
      </c>
      <c r="AB28" s="126">
        <f t="shared" si="46"/>
        <v>0</v>
      </c>
      <c r="AC28" s="126">
        <f t="shared" si="46"/>
        <v>0</v>
      </c>
      <c r="AD28" s="126">
        <f t="shared" si="46"/>
        <v>0</v>
      </c>
      <c r="AE28" s="14">
        <f t="shared" si="36"/>
        <v>0</v>
      </c>
      <c r="AF28" s="126">
        <f t="shared" ref="AF28:AI30" si="47">IFERROR($AE28/4*(1+$AF$7),0)</f>
        <v>0</v>
      </c>
      <c r="AG28" s="126">
        <f t="shared" si="47"/>
        <v>0</v>
      </c>
      <c r="AH28" s="126">
        <f t="shared" si="47"/>
        <v>0</v>
      </c>
      <c r="AI28" s="126">
        <f t="shared" si="47"/>
        <v>0</v>
      </c>
      <c r="AJ28" s="14">
        <f t="shared" si="37"/>
        <v>0</v>
      </c>
      <c r="AK28" s="126">
        <f t="shared" ref="AK28:AN30" si="48">IFERROR($AJ28/4*(1+$AK$7),0)</f>
        <v>0</v>
      </c>
      <c r="AL28" s="126">
        <f t="shared" si="48"/>
        <v>0</v>
      </c>
      <c r="AM28" s="126">
        <f t="shared" si="48"/>
        <v>0</v>
      </c>
      <c r="AN28" s="126">
        <f t="shared" si="48"/>
        <v>0</v>
      </c>
      <c r="AO28" s="14">
        <f t="shared" si="38"/>
        <v>0</v>
      </c>
      <c r="AP28" s="126">
        <f t="shared" ref="AP28:AS30" si="49">IFERROR($AO28/4*(1+$AP$7),0)</f>
        <v>0</v>
      </c>
      <c r="AQ28" s="126">
        <f t="shared" si="49"/>
        <v>0</v>
      </c>
      <c r="AR28" s="126">
        <f t="shared" si="49"/>
        <v>0</v>
      </c>
      <c r="AS28" s="126">
        <f t="shared" si="49"/>
        <v>0</v>
      </c>
      <c r="AT28" s="14">
        <f t="shared" si="39"/>
        <v>0</v>
      </c>
      <c r="AU28" s="126">
        <f t="shared" ref="AU28:AX30" si="50">IFERROR($AT28/4*(1+$AU$7),0)</f>
        <v>0</v>
      </c>
      <c r="AV28" s="126">
        <f t="shared" si="50"/>
        <v>0</v>
      </c>
      <c r="AW28" s="126">
        <f t="shared" si="50"/>
        <v>0</v>
      </c>
      <c r="AX28" s="126">
        <f t="shared" si="50"/>
        <v>0</v>
      </c>
      <c r="AY28" s="14">
        <f t="shared" si="40"/>
        <v>0</v>
      </c>
      <c r="AZ28" s="126">
        <f t="shared" ref="AZ28:BC30" si="51">IFERROR($AY28/4*(1+$AZ$7),0)</f>
        <v>0</v>
      </c>
      <c r="BA28" s="126">
        <f t="shared" si="51"/>
        <v>0</v>
      </c>
      <c r="BB28" s="126">
        <f t="shared" si="51"/>
        <v>0</v>
      </c>
      <c r="BC28" s="126">
        <f t="shared" si="51"/>
        <v>0</v>
      </c>
      <c r="BD28" s="14">
        <f t="shared" si="41"/>
        <v>0</v>
      </c>
      <c r="BE28" s="126">
        <f t="shared" ref="BE28:BH30" si="52">IFERROR($BD28/4*(1+$BE$7),0)</f>
        <v>0</v>
      </c>
      <c r="BF28" s="126">
        <f t="shared" si="52"/>
        <v>0</v>
      </c>
      <c r="BG28" s="126">
        <f t="shared" si="52"/>
        <v>0</v>
      </c>
      <c r="BH28" s="126">
        <f t="shared" si="52"/>
        <v>0</v>
      </c>
      <c r="BI28" s="14">
        <f t="shared" si="42"/>
        <v>0</v>
      </c>
      <c r="BJ28" s="126">
        <f t="shared" ref="BJ28:BM30" si="53">IFERROR($BI28/4*(1+$BJ$7),0)</f>
        <v>0</v>
      </c>
      <c r="BK28" s="126">
        <f t="shared" si="53"/>
        <v>0</v>
      </c>
      <c r="BL28" s="126">
        <f t="shared" si="53"/>
        <v>0</v>
      </c>
      <c r="BM28" s="126">
        <f t="shared" si="53"/>
        <v>0</v>
      </c>
      <c r="BN28" s="14">
        <f t="shared" si="43"/>
        <v>0</v>
      </c>
    </row>
    <row r="29" spans="1:66" s="23" customFormat="1">
      <c r="A29" s="49">
        <f>'Customer''s Questionnaire'!H62</f>
        <v>0</v>
      </c>
      <c r="B29" s="49">
        <f>'Customer''s Questionnaire'!I62</f>
        <v>0</v>
      </c>
      <c r="C29" s="49">
        <f>'Customer''s Questionnaire'!J62</f>
        <v>0</v>
      </c>
      <c r="D29" s="49">
        <f>'Customer''s Questionnaire'!K62</f>
        <v>0</v>
      </c>
      <c r="E29" s="49">
        <f>'Customer''s Questionnaire'!L62</f>
        <v>0</v>
      </c>
      <c r="F29" s="49"/>
      <c r="G29" s="14">
        <f>'Customer''s Questionnaire'!O62</f>
        <v>0</v>
      </c>
      <c r="H29" s="14">
        <f>'Customer''s Questionnaire'!P62</f>
        <v>0</v>
      </c>
      <c r="I29" s="14">
        <f>'Customer''s Questionnaire'!Q62</f>
        <v>0</v>
      </c>
      <c r="J29" s="14">
        <f>'Customer''s Questionnaire'!R62</f>
        <v>0</v>
      </c>
      <c r="K29" s="52">
        <f t="shared" si="32"/>
        <v>0</v>
      </c>
      <c r="L29" s="14">
        <f>IFERROR('Customer''s Questionnaire'!$S62/4,"Add if needed")</f>
        <v>0</v>
      </c>
      <c r="M29" s="14">
        <f>IFERROR('Customer''s Questionnaire'!$S62/4,"Add if needed")</f>
        <v>0</v>
      </c>
      <c r="N29" s="14">
        <f>IFERROR('Customer''s Questionnaire'!$S62/4,"Add if needed")</f>
        <v>0</v>
      </c>
      <c r="O29" s="14">
        <f>IFERROR('Customer''s Questionnaire'!$S62/4,"Add if needed")</f>
        <v>0</v>
      </c>
      <c r="P29" s="52">
        <f t="shared" si="33"/>
        <v>0</v>
      </c>
      <c r="Q29" s="126">
        <f t="shared" si="44"/>
        <v>0</v>
      </c>
      <c r="R29" s="126">
        <f t="shared" si="44"/>
        <v>0</v>
      </c>
      <c r="S29" s="126">
        <f t="shared" si="44"/>
        <v>0</v>
      </c>
      <c r="T29" s="126">
        <f t="shared" si="44"/>
        <v>0</v>
      </c>
      <c r="U29" s="14">
        <f t="shared" si="34"/>
        <v>0</v>
      </c>
      <c r="V29" s="126">
        <f t="shared" si="45"/>
        <v>0</v>
      </c>
      <c r="W29" s="126">
        <f t="shared" si="45"/>
        <v>0</v>
      </c>
      <c r="X29" s="126">
        <f t="shared" si="45"/>
        <v>0</v>
      </c>
      <c r="Y29" s="126">
        <f t="shared" si="45"/>
        <v>0</v>
      </c>
      <c r="Z29" s="14">
        <f t="shared" si="35"/>
        <v>0</v>
      </c>
      <c r="AA29" s="126">
        <f t="shared" si="46"/>
        <v>0</v>
      </c>
      <c r="AB29" s="126">
        <f t="shared" si="46"/>
        <v>0</v>
      </c>
      <c r="AC29" s="126">
        <f t="shared" si="46"/>
        <v>0</v>
      </c>
      <c r="AD29" s="126">
        <f t="shared" si="46"/>
        <v>0</v>
      </c>
      <c r="AE29" s="14">
        <f t="shared" si="36"/>
        <v>0</v>
      </c>
      <c r="AF29" s="126">
        <f t="shared" si="47"/>
        <v>0</v>
      </c>
      <c r="AG29" s="126">
        <f t="shared" si="47"/>
        <v>0</v>
      </c>
      <c r="AH29" s="126">
        <f t="shared" si="47"/>
        <v>0</v>
      </c>
      <c r="AI29" s="126">
        <f t="shared" si="47"/>
        <v>0</v>
      </c>
      <c r="AJ29" s="14">
        <f t="shared" si="37"/>
        <v>0</v>
      </c>
      <c r="AK29" s="126">
        <f t="shared" si="48"/>
        <v>0</v>
      </c>
      <c r="AL29" s="126">
        <f t="shared" si="48"/>
        <v>0</v>
      </c>
      <c r="AM29" s="126">
        <f t="shared" si="48"/>
        <v>0</v>
      </c>
      <c r="AN29" s="126">
        <f t="shared" si="48"/>
        <v>0</v>
      </c>
      <c r="AO29" s="14">
        <f t="shared" si="38"/>
        <v>0</v>
      </c>
      <c r="AP29" s="126">
        <f t="shared" si="49"/>
        <v>0</v>
      </c>
      <c r="AQ29" s="126">
        <f t="shared" si="49"/>
        <v>0</v>
      </c>
      <c r="AR29" s="126">
        <f t="shared" si="49"/>
        <v>0</v>
      </c>
      <c r="AS29" s="126">
        <f t="shared" si="49"/>
        <v>0</v>
      </c>
      <c r="AT29" s="14">
        <f t="shared" si="39"/>
        <v>0</v>
      </c>
      <c r="AU29" s="126">
        <f t="shared" si="50"/>
        <v>0</v>
      </c>
      <c r="AV29" s="126">
        <f t="shared" si="50"/>
        <v>0</v>
      </c>
      <c r="AW29" s="126">
        <f t="shared" si="50"/>
        <v>0</v>
      </c>
      <c r="AX29" s="126">
        <f t="shared" si="50"/>
        <v>0</v>
      </c>
      <c r="AY29" s="14">
        <f t="shared" si="40"/>
        <v>0</v>
      </c>
      <c r="AZ29" s="126">
        <f t="shared" si="51"/>
        <v>0</v>
      </c>
      <c r="BA29" s="126">
        <f t="shared" si="51"/>
        <v>0</v>
      </c>
      <c r="BB29" s="126">
        <f t="shared" si="51"/>
        <v>0</v>
      </c>
      <c r="BC29" s="126">
        <f t="shared" si="51"/>
        <v>0</v>
      </c>
      <c r="BD29" s="14">
        <f t="shared" si="41"/>
        <v>0</v>
      </c>
      <c r="BE29" s="126">
        <f t="shared" si="52"/>
        <v>0</v>
      </c>
      <c r="BF29" s="126">
        <f t="shared" si="52"/>
        <v>0</v>
      </c>
      <c r="BG29" s="126">
        <f t="shared" si="52"/>
        <v>0</v>
      </c>
      <c r="BH29" s="126">
        <f t="shared" si="52"/>
        <v>0</v>
      </c>
      <c r="BI29" s="14">
        <f t="shared" si="42"/>
        <v>0</v>
      </c>
      <c r="BJ29" s="126">
        <f t="shared" si="53"/>
        <v>0</v>
      </c>
      <c r="BK29" s="126">
        <f t="shared" si="53"/>
        <v>0</v>
      </c>
      <c r="BL29" s="126">
        <f t="shared" si="53"/>
        <v>0</v>
      </c>
      <c r="BM29" s="126">
        <f t="shared" si="53"/>
        <v>0</v>
      </c>
      <c r="BN29" s="14">
        <f t="shared" si="43"/>
        <v>0</v>
      </c>
    </row>
    <row r="30" spans="1:66" s="23" customFormat="1">
      <c r="A30" s="50">
        <f>'Customer''s Questionnaire'!H63</f>
        <v>0</v>
      </c>
      <c r="B30" s="50">
        <f>'Customer''s Questionnaire'!I63</f>
        <v>0</v>
      </c>
      <c r="C30" s="50">
        <f>'Customer''s Questionnaire'!J63</f>
        <v>0</v>
      </c>
      <c r="D30" s="50">
        <f>'Customer''s Questionnaire'!K63</f>
        <v>0</v>
      </c>
      <c r="E30" s="50">
        <f>'Customer''s Questionnaire'!L63</f>
        <v>0</v>
      </c>
      <c r="F30" s="50"/>
      <c r="G30" s="27">
        <f>'Customer''s Questionnaire'!O63</f>
        <v>0</v>
      </c>
      <c r="H30" s="27">
        <f>'Customer''s Questionnaire'!P63</f>
        <v>0</v>
      </c>
      <c r="I30" s="27">
        <f>'Customer''s Questionnaire'!Q63</f>
        <v>0</v>
      </c>
      <c r="J30" s="27">
        <f>'Customer''s Questionnaire'!R63</f>
        <v>0</v>
      </c>
      <c r="K30" s="122">
        <f t="shared" si="32"/>
        <v>0</v>
      </c>
      <c r="L30" s="27">
        <f>IFERROR('Customer''s Questionnaire'!$S63/4,"Add if needed")</f>
        <v>0</v>
      </c>
      <c r="M30" s="27">
        <f>IFERROR('Customer''s Questionnaire'!$S63/4,"Add if needed")</f>
        <v>0</v>
      </c>
      <c r="N30" s="27">
        <f>IFERROR('Customer''s Questionnaire'!$S63/4,"Add if needed")</f>
        <v>0</v>
      </c>
      <c r="O30" s="27">
        <f>IFERROR('Customer''s Questionnaire'!$S63/4,"Add if needed")</f>
        <v>0</v>
      </c>
      <c r="P30" s="122">
        <f t="shared" si="33"/>
        <v>0</v>
      </c>
      <c r="Q30" s="127">
        <f t="shared" si="44"/>
        <v>0</v>
      </c>
      <c r="R30" s="127">
        <f t="shared" si="44"/>
        <v>0</v>
      </c>
      <c r="S30" s="127">
        <f t="shared" si="44"/>
        <v>0</v>
      </c>
      <c r="T30" s="127">
        <f t="shared" si="44"/>
        <v>0</v>
      </c>
      <c r="U30" s="27">
        <f t="shared" si="34"/>
        <v>0</v>
      </c>
      <c r="V30" s="127">
        <f t="shared" si="45"/>
        <v>0</v>
      </c>
      <c r="W30" s="127">
        <f t="shared" si="45"/>
        <v>0</v>
      </c>
      <c r="X30" s="127">
        <f t="shared" si="45"/>
        <v>0</v>
      </c>
      <c r="Y30" s="127">
        <f t="shared" si="45"/>
        <v>0</v>
      </c>
      <c r="Z30" s="27">
        <f t="shared" si="35"/>
        <v>0</v>
      </c>
      <c r="AA30" s="127">
        <f t="shared" si="46"/>
        <v>0</v>
      </c>
      <c r="AB30" s="127">
        <f t="shared" si="46"/>
        <v>0</v>
      </c>
      <c r="AC30" s="127">
        <f t="shared" si="46"/>
        <v>0</v>
      </c>
      <c r="AD30" s="127">
        <f t="shared" si="46"/>
        <v>0</v>
      </c>
      <c r="AE30" s="27">
        <f t="shared" si="36"/>
        <v>0</v>
      </c>
      <c r="AF30" s="127">
        <f t="shared" si="47"/>
        <v>0</v>
      </c>
      <c r="AG30" s="127">
        <f t="shared" si="47"/>
        <v>0</v>
      </c>
      <c r="AH30" s="127">
        <f t="shared" si="47"/>
        <v>0</v>
      </c>
      <c r="AI30" s="127">
        <f t="shared" si="47"/>
        <v>0</v>
      </c>
      <c r="AJ30" s="27">
        <f t="shared" si="37"/>
        <v>0</v>
      </c>
      <c r="AK30" s="127">
        <f t="shared" si="48"/>
        <v>0</v>
      </c>
      <c r="AL30" s="127">
        <f t="shared" si="48"/>
        <v>0</v>
      </c>
      <c r="AM30" s="127">
        <f t="shared" si="48"/>
        <v>0</v>
      </c>
      <c r="AN30" s="127">
        <f t="shared" si="48"/>
        <v>0</v>
      </c>
      <c r="AO30" s="27">
        <f t="shared" si="38"/>
        <v>0</v>
      </c>
      <c r="AP30" s="127">
        <f t="shared" si="49"/>
        <v>0</v>
      </c>
      <c r="AQ30" s="127">
        <f t="shared" si="49"/>
        <v>0</v>
      </c>
      <c r="AR30" s="127">
        <f t="shared" si="49"/>
        <v>0</v>
      </c>
      <c r="AS30" s="127">
        <f t="shared" si="49"/>
        <v>0</v>
      </c>
      <c r="AT30" s="27">
        <f t="shared" si="39"/>
        <v>0</v>
      </c>
      <c r="AU30" s="127">
        <f t="shared" si="50"/>
        <v>0</v>
      </c>
      <c r="AV30" s="127">
        <f t="shared" si="50"/>
        <v>0</v>
      </c>
      <c r="AW30" s="127">
        <f t="shared" si="50"/>
        <v>0</v>
      </c>
      <c r="AX30" s="127">
        <f t="shared" si="50"/>
        <v>0</v>
      </c>
      <c r="AY30" s="27">
        <f t="shared" si="40"/>
        <v>0</v>
      </c>
      <c r="AZ30" s="127">
        <f t="shared" si="51"/>
        <v>0</v>
      </c>
      <c r="BA30" s="127">
        <f t="shared" si="51"/>
        <v>0</v>
      </c>
      <c r="BB30" s="127">
        <f t="shared" si="51"/>
        <v>0</v>
      </c>
      <c r="BC30" s="127">
        <f t="shared" si="51"/>
        <v>0</v>
      </c>
      <c r="BD30" s="27">
        <f t="shared" si="41"/>
        <v>0</v>
      </c>
      <c r="BE30" s="127">
        <f t="shared" si="52"/>
        <v>0</v>
      </c>
      <c r="BF30" s="127">
        <f t="shared" si="52"/>
        <v>0</v>
      </c>
      <c r="BG30" s="127">
        <f t="shared" si="52"/>
        <v>0</v>
      </c>
      <c r="BH30" s="127">
        <f t="shared" si="52"/>
        <v>0</v>
      </c>
      <c r="BI30" s="27">
        <f t="shared" si="42"/>
        <v>0</v>
      </c>
      <c r="BJ30" s="127">
        <f t="shared" si="53"/>
        <v>0</v>
      </c>
      <c r="BK30" s="127">
        <f t="shared" si="53"/>
        <v>0</v>
      </c>
      <c r="BL30" s="127">
        <f t="shared" si="53"/>
        <v>0</v>
      </c>
      <c r="BM30" s="127">
        <f t="shared" si="53"/>
        <v>0</v>
      </c>
      <c r="BN30" s="27">
        <f t="shared" si="43"/>
        <v>0</v>
      </c>
    </row>
    <row r="31" spans="1:66" s="23" customFormat="1">
      <c r="A31" s="51" t="s">
        <v>41</v>
      </c>
      <c r="B31" s="51" t="s">
        <v>41</v>
      </c>
      <c r="E31" s="51" t="s">
        <v>41</v>
      </c>
      <c r="F31" s="29"/>
      <c r="G31" s="52">
        <f>SUM(G11:G30)</f>
        <v>1010</v>
      </c>
      <c r="H31" s="52">
        <f t="shared" ref="H31:BN31" si="54">SUM(H11:H30)</f>
        <v>1010</v>
      </c>
      <c r="I31" s="52">
        <f t="shared" si="54"/>
        <v>1010</v>
      </c>
      <c r="J31" s="52">
        <f t="shared" si="54"/>
        <v>1010</v>
      </c>
      <c r="K31" s="52">
        <f t="shared" si="54"/>
        <v>4040</v>
      </c>
      <c r="L31" s="52">
        <f t="shared" si="54"/>
        <v>1262.5</v>
      </c>
      <c r="M31" s="52">
        <f t="shared" si="54"/>
        <v>1262.5</v>
      </c>
      <c r="N31" s="52">
        <f t="shared" si="54"/>
        <v>1262.5</v>
      </c>
      <c r="O31" s="52">
        <f t="shared" si="54"/>
        <v>1262.5</v>
      </c>
      <c r="P31" s="52">
        <f t="shared" si="54"/>
        <v>5050</v>
      </c>
      <c r="Q31" s="52">
        <f t="shared" si="54"/>
        <v>1704.375</v>
      </c>
      <c r="R31" s="52">
        <f t="shared" si="54"/>
        <v>1704.375</v>
      </c>
      <c r="S31" s="52">
        <f t="shared" si="54"/>
        <v>1704.375</v>
      </c>
      <c r="T31" s="52">
        <f t="shared" si="54"/>
        <v>1704.375</v>
      </c>
      <c r="U31" s="52">
        <f t="shared" si="54"/>
        <v>6817.5</v>
      </c>
      <c r="V31" s="52">
        <f t="shared" si="54"/>
        <v>2130.46875</v>
      </c>
      <c r="W31" s="52">
        <f t="shared" si="54"/>
        <v>2130.46875</v>
      </c>
      <c r="X31" s="52">
        <f t="shared" si="54"/>
        <v>2130.46875</v>
      </c>
      <c r="Y31" s="52">
        <f t="shared" si="54"/>
        <v>2130.46875</v>
      </c>
      <c r="Z31" s="52">
        <f t="shared" si="54"/>
        <v>8521.875</v>
      </c>
      <c r="AA31" s="52">
        <f t="shared" si="54"/>
        <v>2450.0390625</v>
      </c>
      <c r="AB31" s="52">
        <f t="shared" si="54"/>
        <v>2450.0390625</v>
      </c>
      <c r="AC31" s="52">
        <f t="shared" si="54"/>
        <v>2450.0390625</v>
      </c>
      <c r="AD31" s="52">
        <f t="shared" si="54"/>
        <v>2450.0390625</v>
      </c>
      <c r="AE31" s="52">
        <f t="shared" si="54"/>
        <v>9800.15625</v>
      </c>
      <c r="AF31" s="52">
        <f t="shared" si="54"/>
        <v>2817.544921875</v>
      </c>
      <c r="AG31" s="52">
        <f t="shared" si="54"/>
        <v>2817.544921875</v>
      </c>
      <c r="AH31" s="52">
        <f t="shared" si="54"/>
        <v>2817.544921875</v>
      </c>
      <c r="AI31" s="52">
        <f t="shared" si="54"/>
        <v>2817.544921875</v>
      </c>
      <c r="AJ31" s="52">
        <f t="shared" si="54"/>
        <v>11270.1796875</v>
      </c>
      <c r="AK31" s="52">
        <f t="shared" si="54"/>
        <v>3240.1766601562495</v>
      </c>
      <c r="AL31" s="52">
        <f t="shared" si="54"/>
        <v>3240.1766601562495</v>
      </c>
      <c r="AM31" s="52">
        <f t="shared" si="54"/>
        <v>3240.1766601562495</v>
      </c>
      <c r="AN31" s="52">
        <f t="shared" si="54"/>
        <v>3240.1766601562495</v>
      </c>
      <c r="AO31" s="52">
        <f t="shared" si="54"/>
        <v>12960.706640624998</v>
      </c>
      <c r="AP31" s="52">
        <f t="shared" si="54"/>
        <v>3726.2031591796867</v>
      </c>
      <c r="AQ31" s="52">
        <f t="shared" si="54"/>
        <v>3726.2031591796867</v>
      </c>
      <c r="AR31" s="52">
        <f t="shared" si="54"/>
        <v>3726.2031591796867</v>
      </c>
      <c r="AS31" s="52">
        <f t="shared" si="54"/>
        <v>3726.2031591796867</v>
      </c>
      <c r="AT31" s="52">
        <f t="shared" si="54"/>
        <v>14904.812636718747</v>
      </c>
      <c r="AU31" s="52">
        <f t="shared" si="54"/>
        <v>4285.1336330566392</v>
      </c>
      <c r="AV31" s="52">
        <f t="shared" si="54"/>
        <v>4285.1336330566392</v>
      </c>
      <c r="AW31" s="52">
        <f t="shared" si="54"/>
        <v>4285.1336330566392</v>
      </c>
      <c r="AX31" s="52">
        <f t="shared" si="54"/>
        <v>4285.1336330566392</v>
      </c>
      <c r="AY31" s="52">
        <f t="shared" si="54"/>
        <v>17140.534532226557</v>
      </c>
      <c r="AZ31" s="52">
        <f t="shared" si="54"/>
        <v>4927.9036780151346</v>
      </c>
      <c r="BA31" s="52">
        <f t="shared" si="54"/>
        <v>4927.9036780151346</v>
      </c>
      <c r="BB31" s="52">
        <f t="shared" si="54"/>
        <v>4927.9036780151346</v>
      </c>
      <c r="BC31" s="52">
        <f t="shared" si="54"/>
        <v>4927.9036780151346</v>
      </c>
      <c r="BD31" s="52">
        <f t="shared" si="54"/>
        <v>19711.614712060538</v>
      </c>
      <c r="BE31" s="52">
        <f t="shared" si="54"/>
        <v>5667.089229717405</v>
      </c>
      <c r="BF31" s="52">
        <f t="shared" si="54"/>
        <v>5667.089229717405</v>
      </c>
      <c r="BG31" s="52">
        <f t="shared" si="54"/>
        <v>5667.089229717405</v>
      </c>
      <c r="BH31" s="52">
        <f t="shared" si="54"/>
        <v>5667.089229717405</v>
      </c>
      <c r="BI31" s="52">
        <f t="shared" si="54"/>
        <v>22668.35691886962</v>
      </c>
      <c r="BJ31" s="52">
        <f t="shared" si="54"/>
        <v>6517.1526141750146</v>
      </c>
      <c r="BK31" s="52">
        <f t="shared" si="54"/>
        <v>6517.1526141750146</v>
      </c>
      <c r="BL31" s="52">
        <f t="shared" si="54"/>
        <v>6517.1526141750146</v>
      </c>
      <c r="BM31" s="52">
        <f t="shared" si="54"/>
        <v>6517.1526141750146</v>
      </c>
      <c r="BN31" s="52">
        <f t="shared" si="54"/>
        <v>26068.610456700058</v>
      </c>
    </row>
    <row r="32" spans="1:66">
      <c r="G32" s="12" t="s">
        <v>39</v>
      </c>
      <c r="H32" s="12" t="s">
        <v>39</v>
      </c>
      <c r="I32" s="12" t="s">
        <v>39</v>
      </c>
      <c r="J32" s="12" t="s">
        <v>39</v>
      </c>
      <c r="K32" s="123"/>
      <c r="L32" s="12" t="s">
        <v>39</v>
      </c>
      <c r="M32" s="12" t="s">
        <v>39</v>
      </c>
      <c r="N32" s="12" t="s">
        <v>39</v>
      </c>
      <c r="O32" s="12" t="s">
        <v>39</v>
      </c>
      <c r="P32" s="123"/>
      <c r="Q32" s="12" t="s">
        <v>39</v>
      </c>
      <c r="R32" s="12" t="s">
        <v>39</v>
      </c>
      <c r="S32" s="12" t="s">
        <v>39</v>
      </c>
      <c r="T32" s="12" t="s">
        <v>39</v>
      </c>
      <c r="U32" s="12"/>
      <c r="V32" s="12" t="s">
        <v>39</v>
      </c>
      <c r="W32" s="12" t="s">
        <v>39</v>
      </c>
      <c r="X32" s="12" t="s">
        <v>39</v>
      </c>
      <c r="Y32" s="12" t="s">
        <v>39</v>
      </c>
      <c r="Z32" s="12"/>
      <c r="AA32" s="12" t="s">
        <v>39</v>
      </c>
      <c r="AB32" s="12" t="s">
        <v>39</v>
      </c>
      <c r="AC32" s="12" t="s">
        <v>39</v>
      </c>
      <c r="AD32" s="12" t="s">
        <v>39</v>
      </c>
      <c r="AE32" s="12"/>
      <c r="AF32" s="12" t="s">
        <v>39</v>
      </c>
      <c r="AG32" s="12" t="s">
        <v>39</v>
      </c>
      <c r="AH32" s="12" t="s">
        <v>39</v>
      </c>
      <c r="AI32" s="12" t="s">
        <v>39</v>
      </c>
      <c r="AJ32" s="12"/>
      <c r="AK32" s="12" t="s">
        <v>39</v>
      </c>
      <c r="AL32" s="12" t="s">
        <v>39</v>
      </c>
      <c r="AM32" s="12" t="s">
        <v>39</v>
      </c>
      <c r="AN32" s="12" t="s">
        <v>39</v>
      </c>
      <c r="AO32" s="12"/>
      <c r="AP32" s="12" t="s">
        <v>39</v>
      </c>
      <c r="AQ32" s="12" t="s">
        <v>39</v>
      </c>
      <c r="AR32" s="12" t="s">
        <v>39</v>
      </c>
      <c r="AS32" s="12" t="s">
        <v>39</v>
      </c>
      <c r="AT32" s="12"/>
      <c r="AU32" s="12" t="s">
        <v>39</v>
      </c>
      <c r="AV32" s="12" t="s">
        <v>39</v>
      </c>
      <c r="AW32" s="12" t="s">
        <v>39</v>
      </c>
      <c r="AX32" s="12" t="s">
        <v>39</v>
      </c>
      <c r="AY32" s="12"/>
      <c r="AZ32" s="12" t="s">
        <v>39</v>
      </c>
      <c r="BA32" s="12" t="s">
        <v>39</v>
      </c>
      <c r="BB32" s="12" t="s">
        <v>39</v>
      </c>
      <c r="BC32" s="12" t="s">
        <v>39</v>
      </c>
      <c r="BD32" s="12"/>
      <c r="BE32" s="12" t="s">
        <v>39</v>
      </c>
      <c r="BF32" s="12" t="s">
        <v>39</v>
      </c>
      <c r="BG32" s="12" t="s">
        <v>39</v>
      </c>
      <c r="BH32" s="12" t="s">
        <v>39</v>
      </c>
      <c r="BI32" s="12"/>
      <c r="BJ32" s="12" t="s">
        <v>39</v>
      </c>
      <c r="BK32" s="12" t="s">
        <v>39</v>
      </c>
      <c r="BL32" s="12" t="s">
        <v>39</v>
      </c>
      <c r="BM32" s="12" t="s">
        <v>39</v>
      </c>
      <c r="BN32" s="12"/>
    </row>
    <row r="33" spans="1:66">
      <c r="A33" s="50" t="str">
        <f t="shared" ref="A33:E39" si="55">A10</f>
        <v>Revenue Type</v>
      </c>
      <c r="B33" s="50" t="str">
        <f t="shared" si="55"/>
        <v>Customer Name</v>
      </c>
      <c r="C33" s="50" t="str">
        <f t="shared" si="55"/>
        <v>Type</v>
      </c>
      <c r="D33" s="50" t="str">
        <f t="shared" si="55"/>
        <v>Territory</v>
      </c>
      <c r="E33" s="50" t="str">
        <f t="shared" si="55"/>
        <v>Product Name</v>
      </c>
      <c r="F33" s="42" t="s">
        <v>40</v>
      </c>
      <c r="G33" s="48" t="str">
        <f t="shared" ref="G33:AL33" si="56">G10</f>
        <v>Q1-2026</v>
      </c>
      <c r="H33" s="48" t="str">
        <f t="shared" si="56"/>
        <v>Q2-2026</v>
      </c>
      <c r="I33" s="48" t="str">
        <f t="shared" si="56"/>
        <v>Q3-2026</v>
      </c>
      <c r="J33" s="48" t="str">
        <f t="shared" si="56"/>
        <v>Q4-2026</v>
      </c>
      <c r="K33" s="99">
        <f t="shared" si="56"/>
        <v>2026</v>
      </c>
      <c r="L33" s="48" t="str">
        <f t="shared" si="56"/>
        <v>Q1-2027</v>
      </c>
      <c r="M33" s="48" t="str">
        <f t="shared" si="56"/>
        <v>Q2-2027</v>
      </c>
      <c r="N33" s="48" t="str">
        <f t="shared" si="56"/>
        <v>Q3-2027</v>
      </c>
      <c r="O33" s="48" t="str">
        <f t="shared" si="56"/>
        <v>Q4-2027</v>
      </c>
      <c r="P33" s="99">
        <f t="shared" si="56"/>
        <v>2027</v>
      </c>
      <c r="Q33" s="48" t="str">
        <f t="shared" si="56"/>
        <v>Q1-2028</v>
      </c>
      <c r="R33" s="48" t="str">
        <f t="shared" si="56"/>
        <v>Q2-2028</v>
      </c>
      <c r="S33" s="48" t="str">
        <f t="shared" si="56"/>
        <v>Q3-2028</v>
      </c>
      <c r="T33" s="48" t="str">
        <f t="shared" si="56"/>
        <v>Q4-2028</v>
      </c>
      <c r="U33" s="99">
        <f t="shared" si="56"/>
        <v>2028</v>
      </c>
      <c r="V33" s="48" t="str">
        <f t="shared" si="56"/>
        <v>Q1-2029</v>
      </c>
      <c r="W33" s="48" t="str">
        <f t="shared" si="56"/>
        <v>Q2-2029</v>
      </c>
      <c r="X33" s="48" t="str">
        <f t="shared" si="56"/>
        <v>Q3-2029</v>
      </c>
      <c r="Y33" s="48" t="str">
        <f t="shared" si="56"/>
        <v>Q4-2029</v>
      </c>
      <c r="Z33" s="99">
        <f t="shared" si="56"/>
        <v>2029</v>
      </c>
      <c r="AA33" s="48" t="str">
        <f t="shared" si="56"/>
        <v>Q1-2030</v>
      </c>
      <c r="AB33" s="48" t="str">
        <f t="shared" si="56"/>
        <v>Q2-2030</v>
      </c>
      <c r="AC33" s="48" t="str">
        <f t="shared" si="56"/>
        <v>Q3-2030</v>
      </c>
      <c r="AD33" s="48" t="str">
        <f t="shared" si="56"/>
        <v>Q4-2030</v>
      </c>
      <c r="AE33" s="99">
        <f t="shared" si="56"/>
        <v>2030</v>
      </c>
      <c r="AF33" s="48" t="str">
        <f t="shared" si="56"/>
        <v>Q1-2031</v>
      </c>
      <c r="AG33" s="48" t="str">
        <f t="shared" si="56"/>
        <v>Q2-2031</v>
      </c>
      <c r="AH33" s="48" t="str">
        <f t="shared" si="56"/>
        <v>Q3-2031</v>
      </c>
      <c r="AI33" s="48" t="str">
        <f t="shared" si="56"/>
        <v>Q4-2031</v>
      </c>
      <c r="AJ33" s="99">
        <f t="shared" si="56"/>
        <v>2031</v>
      </c>
      <c r="AK33" s="48" t="str">
        <f t="shared" si="56"/>
        <v>Q1-2032</v>
      </c>
      <c r="AL33" s="48" t="str">
        <f t="shared" si="56"/>
        <v>Q2-2032</v>
      </c>
      <c r="AM33" s="48" t="str">
        <f t="shared" ref="AM33:BN33" si="57">AM10</f>
        <v>Q3-2032</v>
      </c>
      <c r="AN33" s="48" t="str">
        <f t="shared" si="57"/>
        <v>Q4-2032</v>
      </c>
      <c r="AO33" s="99">
        <f t="shared" si="57"/>
        <v>2032</v>
      </c>
      <c r="AP33" s="48" t="str">
        <f t="shared" si="57"/>
        <v>Q1-2033</v>
      </c>
      <c r="AQ33" s="48" t="str">
        <f t="shared" si="57"/>
        <v>Q2-2033</v>
      </c>
      <c r="AR33" s="48" t="str">
        <f t="shared" si="57"/>
        <v>Q3-2033</v>
      </c>
      <c r="AS33" s="48" t="str">
        <f t="shared" si="57"/>
        <v>Q4-2033</v>
      </c>
      <c r="AT33" s="99">
        <f t="shared" si="57"/>
        <v>2033</v>
      </c>
      <c r="AU33" s="48" t="str">
        <f t="shared" si="57"/>
        <v>Q1-2034</v>
      </c>
      <c r="AV33" s="48" t="str">
        <f t="shared" si="57"/>
        <v>Q2-2034</v>
      </c>
      <c r="AW33" s="48" t="str">
        <f t="shared" si="57"/>
        <v>Q3-2034</v>
      </c>
      <c r="AX33" s="48" t="str">
        <f t="shared" si="57"/>
        <v>Q4-2034</v>
      </c>
      <c r="AY33" s="99">
        <f t="shared" si="57"/>
        <v>2034</v>
      </c>
      <c r="AZ33" s="48" t="str">
        <f t="shared" si="57"/>
        <v>Q1-2035</v>
      </c>
      <c r="BA33" s="48" t="str">
        <f t="shared" si="57"/>
        <v>Q2-2035</v>
      </c>
      <c r="BB33" s="48" t="str">
        <f t="shared" si="57"/>
        <v>Q3-2035</v>
      </c>
      <c r="BC33" s="48" t="str">
        <f t="shared" si="57"/>
        <v>Q4-2035</v>
      </c>
      <c r="BD33" s="99">
        <f t="shared" si="57"/>
        <v>2035</v>
      </c>
      <c r="BE33" s="48" t="str">
        <f t="shared" si="57"/>
        <v>Q1-2036</v>
      </c>
      <c r="BF33" s="48" t="str">
        <f t="shared" si="57"/>
        <v>Q2-2036</v>
      </c>
      <c r="BG33" s="48" t="str">
        <f t="shared" si="57"/>
        <v>Q3-2036</v>
      </c>
      <c r="BH33" s="48" t="str">
        <f t="shared" si="57"/>
        <v>Q4-2036</v>
      </c>
      <c r="BI33" s="99">
        <f t="shared" si="57"/>
        <v>2036</v>
      </c>
      <c r="BJ33" s="48" t="str">
        <f t="shared" si="57"/>
        <v>Q1-2037</v>
      </c>
      <c r="BK33" s="48" t="str">
        <f t="shared" si="57"/>
        <v>Q2-2037</v>
      </c>
      <c r="BL33" s="48" t="str">
        <f t="shared" si="57"/>
        <v>Q3-2037</v>
      </c>
      <c r="BM33" s="48" t="str">
        <f t="shared" si="57"/>
        <v>Q4-2037</v>
      </c>
      <c r="BN33" s="99">
        <f t="shared" si="57"/>
        <v>2037</v>
      </c>
    </row>
    <row r="34" spans="1:66">
      <c r="A34" s="49" t="str">
        <f t="shared" si="55"/>
        <v>Hardware</v>
      </c>
      <c r="B34" s="49" t="str">
        <f t="shared" si="55"/>
        <v>Hungry AF</v>
      </c>
      <c r="C34" s="49" t="str">
        <f t="shared" si="55"/>
        <v>B2C</v>
      </c>
      <c r="D34" s="49" t="str">
        <f t="shared" si="55"/>
        <v>US</v>
      </c>
      <c r="E34" s="49" t="str">
        <f t="shared" si="55"/>
        <v>Big MAC</v>
      </c>
      <c r="F34" s="53">
        <f>'Customer''s Questionnaire'!M44</f>
        <v>1000</v>
      </c>
      <c r="G34" s="54">
        <f t="shared" ref="G34:J39" si="58">IFERROR(G11*$F34,0)</f>
        <v>10000</v>
      </c>
      <c r="H34" s="54">
        <f t="shared" si="58"/>
        <v>10000</v>
      </c>
      <c r="I34" s="54">
        <f t="shared" si="58"/>
        <v>10000</v>
      </c>
      <c r="J34" s="54">
        <f t="shared" si="58"/>
        <v>10000</v>
      </c>
      <c r="K34" s="58">
        <f>SUM(G34:J34)</f>
        <v>40000</v>
      </c>
      <c r="L34" s="54">
        <f t="shared" ref="L34:O39" si="59">IFERROR(L11*$F34,0)</f>
        <v>12500</v>
      </c>
      <c r="M34" s="54">
        <f t="shared" si="59"/>
        <v>12500</v>
      </c>
      <c r="N34" s="54">
        <f t="shared" si="59"/>
        <v>12500</v>
      </c>
      <c r="O34" s="54">
        <f t="shared" si="59"/>
        <v>12500</v>
      </c>
      <c r="P34" s="58">
        <f>SUM(L34:O34)</f>
        <v>50000</v>
      </c>
      <c r="Q34" s="54">
        <f t="shared" ref="Q34:T39" si="60">IFERROR(Q11*$F34,0)</f>
        <v>16875</v>
      </c>
      <c r="R34" s="54">
        <f t="shared" si="60"/>
        <v>16875</v>
      </c>
      <c r="S34" s="54">
        <f t="shared" si="60"/>
        <v>16875</v>
      </c>
      <c r="T34" s="54">
        <f t="shared" si="60"/>
        <v>16875</v>
      </c>
      <c r="U34" s="54">
        <f>SUM(Q34:T34)</f>
        <v>67500</v>
      </c>
      <c r="V34" s="54">
        <f t="shared" ref="V34:Y39" si="61">IFERROR(V11*$F34,0)</f>
        <v>21093.75</v>
      </c>
      <c r="W34" s="54">
        <f t="shared" si="61"/>
        <v>21093.75</v>
      </c>
      <c r="X34" s="54">
        <f t="shared" si="61"/>
        <v>21093.75</v>
      </c>
      <c r="Y34" s="54">
        <f t="shared" si="61"/>
        <v>21093.75</v>
      </c>
      <c r="Z34" s="54">
        <f>SUM(V34:Y34)</f>
        <v>84375</v>
      </c>
      <c r="AA34" s="54">
        <f t="shared" ref="AA34:AD39" si="62">IFERROR(AA11*$F34,0)</f>
        <v>24257.812499999996</v>
      </c>
      <c r="AB34" s="54">
        <f t="shared" si="62"/>
        <v>24257.812499999996</v>
      </c>
      <c r="AC34" s="54">
        <f t="shared" si="62"/>
        <v>24257.812499999996</v>
      </c>
      <c r="AD34" s="54">
        <f t="shared" si="62"/>
        <v>24257.812499999996</v>
      </c>
      <c r="AE34" s="54">
        <f>SUM(AA34:AD34)</f>
        <v>97031.249999999985</v>
      </c>
      <c r="AF34" s="54">
        <f t="shared" ref="AF34:AI39" si="63">IFERROR(AF11*$F34,0)</f>
        <v>27896.484374999993</v>
      </c>
      <c r="AG34" s="54">
        <f t="shared" si="63"/>
        <v>27896.484374999993</v>
      </c>
      <c r="AH34" s="54">
        <f t="shared" si="63"/>
        <v>27896.484374999993</v>
      </c>
      <c r="AI34" s="54">
        <f t="shared" si="63"/>
        <v>27896.484374999993</v>
      </c>
      <c r="AJ34" s="54">
        <f>SUM(AF34:AI34)</f>
        <v>111585.93749999997</v>
      </c>
      <c r="AK34" s="54">
        <f t="shared" ref="AK34:AN39" si="64">IFERROR(AK11*$F34,0)</f>
        <v>32080.957031249985</v>
      </c>
      <c r="AL34" s="54">
        <f t="shared" si="64"/>
        <v>32080.957031249985</v>
      </c>
      <c r="AM34" s="54">
        <f t="shared" si="64"/>
        <v>32080.957031249985</v>
      </c>
      <c r="AN34" s="54">
        <f t="shared" si="64"/>
        <v>32080.957031249985</v>
      </c>
      <c r="AO34" s="54">
        <f>SUM(AK34:AN34)</f>
        <v>128323.82812499994</v>
      </c>
      <c r="AP34" s="54">
        <f t="shared" ref="AP34:AS39" si="65">IFERROR(AP11*$F34,0)</f>
        <v>36893.100585937485</v>
      </c>
      <c r="AQ34" s="54">
        <f t="shared" si="65"/>
        <v>36893.100585937485</v>
      </c>
      <c r="AR34" s="54">
        <f t="shared" si="65"/>
        <v>36893.100585937485</v>
      </c>
      <c r="AS34" s="54">
        <f t="shared" si="65"/>
        <v>36893.100585937485</v>
      </c>
      <c r="AT34" s="54">
        <f>SUM(AP34:AS34)</f>
        <v>147572.40234374994</v>
      </c>
      <c r="AU34" s="54">
        <f t="shared" ref="AU34:AX39" si="66">IFERROR(AU11*$F34,0)</f>
        <v>42427.065673828103</v>
      </c>
      <c r="AV34" s="54">
        <f t="shared" si="66"/>
        <v>42427.065673828103</v>
      </c>
      <c r="AW34" s="54">
        <f t="shared" si="66"/>
        <v>42427.065673828103</v>
      </c>
      <c r="AX34" s="54">
        <f t="shared" si="66"/>
        <v>42427.065673828103</v>
      </c>
      <c r="AY34" s="54">
        <f>SUM(AU34:AX34)</f>
        <v>169708.26269531241</v>
      </c>
      <c r="AZ34" s="54">
        <f t="shared" ref="AZ34:BC39" si="67">IFERROR(AZ11*$F34,0)</f>
        <v>48791.125524902316</v>
      </c>
      <c r="BA34" s="54">
        <f t="shared" si="67"/>
        <v>48791.125524902316</v>
      </c>
      <c r="BB34" s="54">
        <f t="shared" si="67"/>
        <v>48791.125524902316</v>
      </c>
      <c r="BC34" s="54">
        <f t="shared" si="67"/>
        <v>48791.125524902316</v>
      </c>
      <c r="BD34" s="54">
        <f>SUM(AZ34:BC34)</f>
        <v>195164.50209960926</v>
      </c>
      <c r="BE34" s="54">
        <f t="shared" ref="BE34:BH39" si="68">IFERROR(BE11*$F34,0)</f>
        <v>56109.794353637655</v>
      </c>
      <c r="BF34" s="54">
        <f t="shared" si="68"/>
        <v>56109.794353637655</v>
      </c>
      <c r="BG34" s="54">
        <f t="shared" si="68"/>
        <v>56109.794353637655</v>
      </c>
      <c r="BH34" s="54">
        <f t="shared" si="68"/>
        <v>56109.794353637655</v>
      </c>
      <c r="BI34" s="54">
        <f>SUM(BE34:BH34)</f>
        <v>224439.17741455062</v>
      </c>
      <c r="BJ34" s="54">
        <f t="shared" ref="BJ34:BM39" si="69">IFERROR(BJ11*$F34,0)</f>
        <v>64526.263506683295</v>
      </c>
      <c r="BK34" s="54">
        <f t="shared" si="69"/>
        <v>64526.263506683295</v>
      </c>
      <c r="BL34" s="54">
        <f t="shared" si="69"/>
        <v>64526.263506683295</v>
      </c>
      <c r="BM34" s="54">
        <f t="shared" si="69"/>
        <v>64526.263506683295</v>
      </c>
      <c r="BN34" s="54">
        <f>SUM(BJ34:BM34)</f>
        <v>258105.05402673318</v>
      </c>
    </row>
    <row r="35" spans="1:66">
      <c r="A35" s="49" t="str">
        <f t="shared" si="55"/>
        <v>Software / SaaS</v>
      </c>
      <c r="B35" s="49" t="str">
        <f t="shared" si="55"/>
        <v>BULO</v>
      </c>
      <c r="C35" s="49" t="str">
        <f t="shared" si="55"/>
        <v>Direct</v>
      </c>
      <c r="D35" s="49" t="str">
        <f t="shared" si="55"/>
        <v>EU</v>
      </c>
      <c r="E35" s="49" t="str">
        <f t="shared" si="55"/>
        <v>MCMC</v>
      </c>
      <c r="F35" s="53">
        <f>'Customer''s Questionnaire'!M45</f>
        <v>10</v>
      </c>
      <c r="G35" s="54">
        <f t="shared" si="58"/>
        <v>10000</v>
      </c>
      <c r="H35" s="54">
        <f t="shared" si="58"/>
        <v>10000</v>
      </c>
      <c r="I35" s="54">
        <f t="shared" si="58"/>
        <v>10000</v>
      </c>
      <c r="J35" s="54">
        <f t="shared" si="58"/>
        <v>10000</v>
      </c>
      <c r="K35" s="58">
        <f t="shared" ref="K35:K39" si="70">SUM(G35:J35)</f>
        <v>40000</v>
      </c>
      <c r="L35" s="54">
        <f t="shared" si="59"/>
        <v>12500</v>
      </c>
      <c r="M35" s="54">
        <f t="shared" si="59"/>
        <v>12500</v>
      </c>
      <c r="N35" s="54">
        <f t="shared" si="59"/>
        <v>12500</v>
      </c>
      <c r="O35" s="54">
        <f t="shared" si="59"/>
        <v>12500</v>
      </c>
      <c r="P35" s="58">
        <f t="shared" ref="P35:P39" si="71">SUM(L35:O35)</f>
        <v>50000</v>
      </c>
      <c r="Q35" s="54">
        <f t="shared" si="60"/>
        <v>16875</v>
      </c>
      <c r="R35" s="54">
        <f t="shared" si="60"/>
        <v>16875</v>
      </c>
      <c r="S35" s="54">
        <f t="shared" si="60"/>
        <v>16875</v>
      </c>
      <c r="T35" s="54">
        <f t="shared" si="60"/>
        <v>16875</v>
      </c>
      <c r="U35" s="54">
        <f t="shared" ref="U35:U39" si="72">SUM(Q35:T35)</f>
        <v>67500</v>
      </c>
      <c r="V35" s="54">
        <f t="shared" si="61"/>
        <v>21093.75</v>
      </c>
      <c r="W35" s="54">
        <f t="shared" si="61"/>
        <v>21093.75</v>
      </c>
      <c r="X35" s="54">
        <f t="shared" si="61"/>
        <v>21093.75</v>
      </c>
      <c r="Y35" s="54">
        <f t="shared" si="61"/>
        <v>21093.75</v>
      </c>
      <c r="Z35" s="54">
        <f t="shared" ref="Z35:Z39" si="73">SUM(V35:Y35)</f>
        <v>84375</v>
      </c>
      <c r="AA35" s="54">
        <f t="shared" si="62"/>
        <v>24257.8125</v>
      </c>
      <c r="AB35" s="54">
        <f t="shared" si="62"/>
        <v>24257.8125</v>
      </c>
      <c r="AC35" s="54">
        <f t="shared" si="62"/>
        <v>24257.8125</v>
      </c>
      <c r="AD35" s="54">
        <f t="shared" si="62"/>
        <v>24257.8125</v>
      </c>
      <c r="AE35" s="54">
        <f t="shared" ref="AE35:AE39" si="74">SUM(AA35:AD35)</f>
        <v>97031.25</v>
      </c>
      <c r="AF35" s="54">
        <f t="shared" si="63"/>
        <v>27896.484375</v>
      </c>
      <c r="AG35" s="54">
        <f t="shared" si="63"/>
        <v>27896.484375</v>
      </c>
      <c r="AH35" s="54">
        <f t="shared" si="63"/>
        <v>27896.484375</v>
      </c>
      <c r="AI35" s="54">
        <f t="shared" si="63"/>
        <v>27896.484375</v>
      </c>
      <c r="AJ35" s="54">
        <f t="shared" ref="AJ35:AJ39" si="75">SUM(AF35:AI35)</f>
        <v>111585.9375</v>
      </c>
      <c r="AK35" s="54">
        <f t="shared" si="64"/>
        <v>32080.957031249996</v>
      </c>
      <c r="AL35" s="54">
        <f t="shared" si="64"/>
        <v>32080.957031249996</v>
      </c>
      <c r="AM35" s="54">
        <f t="shared" si="64"/>
        <v>32080.957031249996</v>
      </c>
      <c r="AN35" s="54">
        <f t="shared" si="64"/>
        <v>32080.957031249996</v>
      </c>
      <c r="AO35" s="54">
        <f t="shared" ref="AO35:AO39" si="76">SUM(AK35:AN35)</f>
        <v>128323.82812499999</v>
      </c>
      <c r="AP35" s="54">
        <f t="shared" si="65"/>
        <v>36893.100585937493</v>
      </c>
      <c r="AQ35" s="54">
        <f t="shared" si="65"/>
        <v>36893.100585937493</v>
      </c>
      <c r="AR35" s="54">
        <f t="shared" si="65"/>
        <v>36893.100585937493</v>
      </c>
      <c r="AS35" s="54">
        <f t="shared" si="65"/>
        <v>36893.100585937493</v>
      </c>
      <c r="AT35" s="54">
        <f t="shared" ref="AT35:AT39" si="77">SUM(AP35:AS35)</f>
        <v>147572.40234374997</v>
      </c>
      <c r="AU35" s="54">
        <f t="shared" si="66"/>
        <v>42427.06567382811</v>
      </c>
      <c r="AV35" s="54">
        <f t="shared" si="66"/>
        <v>42427.06567382811</v>
      </c>
      <c r="AW35" s="54">
        <f t="shared" si="66"/>
        <v>42427.06567382811</v>
      </c>
      <c r="AX35" s="54">
        <f t="shared" si="66"/>
        <v>42427.06567382811</v>
      </c>
      <c r="AY35" s="54">
        <f t="shared" ref="AY35:AY39" si="78">SUM(AU35:AX35)</f>
        <v>169708.26269531244</v>
      </c>
      <c r="AZ35" s="54">
        <f t="shared" si="67"/>
        <v>48791.125524902323</v>
      </c>
      <c r="BA35" s="54">
        <f t="shared" si="67"/>
        <v>48791.125524902323</v>
      </c>
      <c r="BB35" s="54">
        <f t="shared" si="67"/>
        <v>48791.125524902323</v>
      </c>
      <c r="BC35" s="54">
        <f t="shared" si="67"/>
        <v>48791.125524902323</v>
      </c>
      <c r="BD35" s="54">
        <f t="shared" ref="BD35:BD39" si="79">SUM(AZ35:BC35)</f>
        <v>195164.50209960929</v>
      </c>
      <c r="BE35" s="54">
        <f t="shared" si="68"/>
        <v>56109.79435363767</v>
      </c>
      <c r="BF35" s="54">
        <f t="shared" si="68"/>
        <v>56109.79435363767</v>
      </c>
      <c r="BG35" s="54">
        <f t="shared" si="68"/>
        <v>56109.79435363767</v>
      </c>
      <c r="BH35" s="54">
        <f t="shared" si="68"/>
        <v>56109.79435363767</v>
      </c>
      <c r="BI35" s="54">
        <f t="shared" ref="BI35:BI39" si="80">SUM(BE35:BH35)</f>
        <v>224439.17741455068</v>
      </c>
      <c r="BJ35" s="54">
        <f t="shared" si="69"/>
        <v>64526.263506683317</v>
      </c>
      <c r="BK35" s="54">
        <f t="shared" si="69"/>
        <v>64526.263506683317</v>
      </c>
      <c r="BL35" s="54">
        <f t="shared" si="69"/>
        <v>64526.263506683317</v>
      </c>
      <c r="BM35" s="54">
        <f t="shared" si="69"/>
        <v>64526.263506683317</v>
      </c>
      <c r="BN35" s="54">
        <f t="shared" ref="BN35:BN39" si="81">SUM(BJ35:BM35)</f>
        <v>258105.05402673327</v>
      </c>
    </row>
    <row r="36" spans="1:66">
      <c r="A36" s="49">
        <f t="shared" si="55"/>
        <v>0</v>
      </c>
      <c r="B36" s="49">
        <f t="shared" si="55"/>
        <v>0</v>
      </c>
      <c r="C36" s="49">
        <f t="shared" si="55"/>
        <v>0</v>
      </c>
      <c r="D36" s="49">
        <f t="shared" si="55"/>
        <v>0</v>
      </c>
      <c r="E36" s="49">
        <f t="shared" si="55"/>
        <v>0</v>
      </c>
      <c r="F36" s="53">
        <f>'Customer''s Questionnaire'!M46</f>
        <v>0</v>
      </c>
      <c r="G36" s="54">
        <f t="shared" si="58"/>
        <v>0</v>
      </c>
      <c r="H36" s="54">
        <f t="shared" si="58"/>
        <v>0</v>
      </c>
      <c r="I36" s="54">
        <f t="shared" si="58"/>
        <v>0</v>
      </c>
      <c r="J36" s="54">
        <f t="shared" si="58"/>
        <v>0</v>
      </c>
      <c r="K36" s="58">
        <f t="shared" si="70"/>
        <v>0</v>
      </c>
      <c r="L36" s="54">
        <f t="shared" si="59"/>
        <v>0</v>
      </c>
      <c r="M36" s="54">
        <f t="shared" si="59"/>
        <v>0</v>
      </c>
      <c r="N36" s="54">
        <f t="shared" si="59"/>
        <v>0</v>
      </c>
      <c r="O36" s="54">
        <f t="shared" si="59"/>
        <v>0</v>
      </c>
      <c r="P36" s="58">
        <f t="shared" si="71"/>
        <v>0</v>
      </c>
      <c r="Q36" s="54">
        <f t="shared" si="60"/>
        <v>0</v>
      </c>
      <c r="R36" s="54">
        <f t="shared" si="60"/>
        <v>0</v>
      </c>
      <c r="S36" s="54">
        <f t="shared" si="60"/>
        <v>0</v>
      </c>
      <c r="T36" s="54">
        <f t="shared" si="60"/>
        <v>0</v>
      </c>
      <c r="U36" s="54">
        <f t="shared" si="72"/>
        <v>0</v>
      </c>
      <c r="V36" s="54">
        <f t="shared" si="61"/>
        <v>0</v>
      </c>
      <c r="W36" s="54">
        <f t="shared" si="61"/>
        <v>0</v>
      </c>
      <c r="X36" s="54">
        <f t="shared" si="61"/>
        <v>0</v>
      </c>
      <c r="Y36" s="54">
        <f t="shared" si="61"/>
        <v>0</v>
      </c>
      <c r="Z36" s="54">
        <f t="shared" si="73"/>
        <v>0</v>
      </c>
      <c r="AA36" s="54">
        <f t="shared" si="62"/>
        <v>0</v>
      </c>
      <c r="AB36" s="54">
        <f t="shared" si="62"/>
        <v>0</v>
      </c>
      <c r="AC36" s="54">
        <f t="shared" si="62"/>
        <v>0</v>
      </c>
      <c r="AD36" s="54">
        <f t="shared" si="62"/>
        <v>0</v>
      </c>
      <c r="AE36" s="54">
        <f t="shared" si="74"/>
        <v>0</v>
      </c>
      <c r="AF36" s="54">
        <f t="shared" si="63"/>
        <v>0</v>
      </c>
      <c r="AG36" s="54">
        <f t="shared" si="63"/>
        <v>0</v>
      </c>
      <c r="AH36" s="54">
        <f t="shared" si="63"/>
        <v>0</v>
      </c>
      <c r="AI36" s="54">
        <f t="shared" si="63"/>
        <v>0</v>
      </c>
      <c r="AJ36" s="54">
        <f t="shared" si="75"/>
        <v>0</v>
      </c>
      <c r="AK36" s="54">
        <f t="shared" si="64"/>
        <v>0</v>
      </c>
      <c r="AL36" s="54">
        <f t="shared" si="64"/>
        <v>0</v>
      </c>
      <c r="AM36" s="54">
        <f t="shared" si="64"/>
        <v>0</v>
      </c>
      <c r="AN36" s="54">
        <f t="shared" si="64"/>
        <v>0</v>
      </c>
      <c r="AO36" s="54">
        <f t="shared" si="76"/>
        <v>0</v>
      </c>
      <c r="AP36" s="54">
        <f t="shared" si="65"/>
        <v>0</v>
      </c>
      <c r="AQ36" s="54">
        <f t="shared" si="65"/>
        <v>0</v>
      </c>
      <c r="AR36" s="54">
        <f t="shared" si="65"/>
        <v>0</v>
      </c>
      <c r="AS36" s="54">
        <f t="shared" si="65"/>
        <v>0</v>
      </c>
      <c r="AT36" s="54">
        <f t="shared" si="77"/>
        <v>0</v>
      </c>
      <c r="AU36" s="54">
        <f t="shared" si="66"/>
        <v>0</v>
      </c>
      <c r="AV36" s="54">
        <f t="shared" si="66"/>
        <v>0</v>
      </c>
      <c r="AW36" s="54">
        <f t="shared" si="66"/>
        <v>0</v>
      </c>
      <c r="AX36" s="54">
        <f t="shared" si="66"/>
        <v>0</v>
      </c>
      <c r="AY36" s="54">
        <f t="shared" si="78"/>
        <v>0</v>
      </c>
      <c r="AZ36" s="54">
        <f t="shared" si="67"/>
        <v>0</v>
      </c>
      <c r="BA36" s="54">
        <f t="shared" si="67"/>
        <v>0</v>
      </c>
      <c r="BB36" s="54">
        <f t="shared" si="67"/>
        <v>0</v>
      </c>
      <c r="BC36" s="54">
        <f t="shared" si="67"/>
        <v>0</v>
      </c>
      <c r="BD36" s="54">
        <f t="shared" si="79"/>
        <v>0</v>
      </c>
      <c r="BE36" s="54">
        <f t="shared" si="68"/>
        <v>0</v>
      </c>
      <c r="BF36" s="54">
        <f t="shared" si="68"/>
        <v>0</v>
      </c>
      <c r="BG36" s="54">
        <f t="shared" si="68"/>
        <v>0</v>
      </c>
      <c r="BH36" s="54">
        <f t="shared" si="68"/>
        <v>0</v>
      </c>
      <c r="BI36" s="54">
        <f t="shared" si="80"/>
        <v>0</v>
      </c>
      <c r="BJ36" s="54">
        <f t="shared" si="69"/>
        <v>0</v>
      </c>
      <c r="BK36" s="54">
        <f t="shared" si="69"/>
        <v>0</v>
      </c>
      <c r="BL36" s="54">
        <f t="shared" si="69"/>
        <v>0</v>
      </c>
      <c r="BM36" s="54">
        <f t="shared" si="69"/>
        <v>0</v>
      </c>
      <c r="BN36" s="54">
        <f t="shared" si="81"/>
        <v>0</v>
      </c>
    </row>
    <row r="37" spans="1:66">
      <c r="A37" s="49">
        <f t="shared" si="55"/>
        <v>0</v>
      </c>
      <c r="B37" s="49">
        <f t="shared" si="55"/>
        <v>0</v>
      </c>
      <c r="C37" s="49">
        <f t="shared" si="55"/>
        <v>0</v>
      </c>
      <c r="D37" s="49">
        <f t="shared" si="55"/>
        <v>0</v>
      </c>
      <c r="E37" s="49">
        <f t="shared" si="55"/>
        <v>0</v>
      </c>
      <c r="F37" s="53">
        <f>'Customer''s Questionnaire'!M47</f>
        <v>0</v>
      </c>
      <c r="G37" s="54">
        <f t="shared" si="58"/>
        <v>0</v>
      </c>
      <c r="H37" s="54">
        <f t="shared" si="58"/>
        <v>0</v>
      </c>
      <c r="I37" s="54">
        <f t="shared" si="58"/>
        <v>0</v>
      </c>
      <c r="J37" s="54">
        <f t="shared" si="58"/>
        <v>0</v>
      </c>
      <c r="K37" s="58">
        <f t="shared" si="70"/>
        <v>0</v>
      </c>
      <c r="L37" s="54">
        <f t="shared" si="59"/>
        <v>0</v>
      </c>
      <c r="M37" s="54">
        <f t="shared" si="59"/>
        <v>0</v>
      </c>
      <c r="N37" s="54">
        <f t="shared" si="59"/>
        <v>0</v>
      </c>
      <c r="O37" s="54">
        <f t="shared" si="59"/>
        <v>0</v>
      </c>
      <c r="P37" s="58">
        <f t="shared" si="71"/>
        <v>0</v>
      </c>
      <c r="Q37" s="54">
        <f t="shared" si="60"/>
        <v>0</v>
      </c>
      <c r="R37" s="54">
        <f t="shared" si="60"/>
        <v>0</v>
      </c>
      <c r="S37" s="54">
        <f t="shared" si="60"/>
        <v>0</v>
      </c>
      <c r="T37" s="54">
        <f t="shared" si="60"/>
        <v>0</v>
      </c>
      <c r="U37" s="54">
        <f t="shared" si="72"/>
        <v>0</v>
      </c>
      <c r="V37" s="54">
        <f t="shared" si="61"/>
        <v>0</v>
      </c>
      <c r="W37" s="54">
        <f t="shared" si="61"/>
        <v>0</v>
      </c>
      <c r="X37" s="54">
        <f t="shared" si="61"/>
        <v>0</v>
      </c>
      <c r="Y37" s="54">
        <f t="shared" si="61"/>
        <v>0</v>
      </c>
      <c r="Z37" s="54">
        <f t="shared" si="73"/>
        <v>0</v>
      </c>
      <c r="AA37" s="54">
        <f t="shared" si="62"/>
        <v>0</v>
      </c>
      <c r="AB37" s="54">
        <f t="shared" si="62"/>
        <v>0</v>
      </c>
      <c r="AC37" s="54">
        <f t="shared" si="62"/>
        <v>0</v>
      </c>
      <c r="AD37" s="54">
        <f t="shared" si="62"/>
        <v>0</v>
      </c>
      <c r="AE37" s="54">
        <f t="shared" si="74"/>
        <v>0</v>
      </c>
      <c r="AF37" s="54">
        <f t="shared" si="63"/>
        <v>0</v>
      </c>
      <c r="AG37" s="54">
        <f t="shared" si="63"/>
        <v>0</v>
      </c>
      <c r="AH37" s="54">
        <f t="shared" si="63"/>
        <v>0</v>
      </c>
      <c r="AI37" s="54">
        <f t="shared" si="63"/>
        <v>0</v>
      </c>
      <c r="AJ37" s="54">
        <f t="shared" si="75"/>
        <v>0</v>
      </c>
      <c r="AK37" s="54">
        <f t="shared" si="64"/>
        <v>0</v>
      </c>
      <c r="AL37" s="54">
        <f t="shared" si="64"/>
        <v>0</v>
      </c>
      <c r="AM37" s="54">
        <f t="shared" si="64"/>
        <v>0</v>
      </c>
      <c r="AN37" s="54">
        <f t="shared" si="64"/>
        <v>0</v>
      </c>
      <c r="AO37" s="54">
        <f t="shared" si="76"/>
        <v>0</v>
      </c>
      <c r="AP37" s="54">
        <f t="shared" si="65"/>
        <v>0</v>
      </c>
      <c r="AQ37" s="54">
        <f t="shared" si="65"/>
        <v>0</v>
      </c>
      <c r="AR37" s="54">
        <f t="shared" si="65"/>
        <v>0</v>
      </c>
      <c r="AS37" s="54">
        <f t="shared" si="65"/>
        <v>0</v>
      </c>
      <c r="AT37" s="54">
        <f t="shared" si="77"/>
        <v>0</v>
      </c>
      <c r="AU37" s="54">
        <f t="shared" si="66"/>
        <v>0</v>
      </c>
      <c r="AV37" s="54">
        <f t="shared" si="66"/>
        <v>0</v>
      </c>
      <c r="AW37" s="54">
        <f t="shared" si="66"/>
        <v>0</v>
      </c>
      <c r="AX37" s="54">
        <f t="shared" si="66"/>
        <v>0</v>
      </c>
      <c r="AY37" s="54">
        <f t="shared" si="78"/>
        <v>0</v>
      </c>
      <c r="AZ37" s="54">
        <f t="shared" si="67"/>
        <v>0</v>
      </c>
      <c r="BA37" s="54">
        <f t="shared" si="67"/>
        <v>0</v>
      </c>
      <c r="BB37" s="54">
        <f t="shared" si="67"/>
        <v>0</v>
      </c>
      <c r="BC37" s="54">
        <f t="shared" si="67"/>
        <v>0</v>
      </c>
      <c r="BD37" s="54">
        <f t="shared" si="79"/>
        <v>0</v>
      </c>
      <c r="BE37" s="54">
        <f t="shared" si="68"/>
        <v>0</v>
      </c>
      <c r="BF37" s="54">
        <f t="shared" si="68"/>
        <v>0</v>
      </c>
      <c r="BG37" s="54">
        <f t="shared" si="68"/>
        <v>0</v>
      </c>
      <c r="BH37" s="54">
        <f t="shared" si="68"/>
        <v>0</v>
      </c>
      <c r="BI37" s="54">
        <f t="shared" si="80"/>
        <v>0</v>
      </c>
      <c r="BJ37" s="54">
        <f t="shared" si="69"/>
        <v>0</v>
      </c>
      <c r="BK37" s="54">
        <f t="shared" si="69"/>
        <v>0</v>
      </c>
      <c r="BL37" s="54">
        <f t="shared" si="69"/>
        <v>0</v>
      </c>
      <c r="BM37" s="54">
        <f t="shared" si="69"/>
        <v>0</v>
      </c>
      <c r="BN37" s="54">
        <f t="shared" si="81"/>
        <v>0</v>
      </c>
    </row>
    <row r="38" spans="1:66">
      <c r="A38" s="49">
        <f t="shared" si="55"/>
        <v>0</v>
      </c>
      <c r="B38" s="49">
        <f t="shared" si="55"/>
        <v>0</v>
      </c>
      <c r="C38" s="49">
        <f t="shared" si="55"/>
        <v>0</v>
      </c>
      <c r="D38" s="49">
        <f t="shared" si="55"/>
        <v>0</v>
      </c>
      <c r="E38" s="49">
        <f t="shared" si="55"/>
        <v>0</v>
      </c>
      <c r="F38" s="53">
        <f>'Customer''s Questionnaire'!M48</f>
        <v>0</v>
      </c>
      <c r="G38" s="54">
        <f t="shared" si="58"/>
        <v>0</v>
      </c>
      <c r="H38" s="54">
        <f t="shared" si="58"/>
        <v>0</v>
      </c>
      <c r="I38" s="54">
        <f t="shared" si="58"/>
        <v>0</v>
      </c>
      <c r="J38" s="54">
        <f t="shared" si="58"/>
        <v>0</v>
      </c>
      <c r="K38" s="58">
        <f t="shared" si="70"/>
        <v>0</v>
      </c>
      <c r="L38" s="54">
        <f t="shared" si="59"/>
        <v>0</v>
      </c>
      <c r="M38" s="54">
        <f t="shared" si="59"/>
        <v>0</v>
      </c>
      <c r="N38" s="54">
        <f t="shared" si="59"/>
        <v>0</v>
      </c>
      <c r="O38" s="54">
        <f t="shared" si="59"/>
        <v>0</v>
      </c>
      <c r="P38" s="58">
        <f t="shared" si="71"/>
        <v>0</v>
      </c>
      <c r="Q38" s="54">
        <f t="shared" si="60"/>
        <v>0</v>
      </c>
      <c r="R38" s="54">
        <f t="shared" si="60"/>
        <v>0</v>
      </c>
      <c r="S38" s="54">
        <f t="shared" si="60"/>
        <v>0</v>
      </c>
      <c r="T38" s="54">
        <f t="shared" si="60"/>
        <v>0</v>
      </c>
      <c r="U38" s="54">
        <f t="shared" si="72"/>
        <v>0</v>
      </c>
      <c r="V38" s="54">
        <f t="shared" si="61"/>
        <v>0</v>
      </c>
      <c r="W38" s="54">
        <f t="shared" si="61"/>
        <v>0</v>
      </c>
      <c r="X38" s="54">
        <f t="shared" si="61"/>
        <v>0</v>
      </c>
      <c r="Y38" s="54">
        <f t="shared" si="61"/>
        <v>0</v>
      </c>
      <c r="Z38" s="54">
        <f t="shared" si="73"/>
        <v>0</v>
      </c>
      <c r="AA38" s="54">
        <f t="shared" si="62"/>
        <v>0</v>
      </c>
      <c r="AB38" s="54">
        <f t="shared" si="62"/>
        <v>0</v>
      </c>
      <c r="AC38" s="54">
        <f t="shared" si="62"/>
        <v>0</v>
      </c>
      <c r="AD38" s="54">
        <f t="shared" si="62"/>
        <v>0</v>
      </c>
      <c r="AE38" s="54">
        <f t="shared" si="74"/>
        <v>0</v>
      </c>
      <c r="AF38" s="54">
        <f t="shared" si="63"/>
        <v>0</v>
      </c>
      <c r="AG38" s="54">
        <f t="shared" si="63"/>
        <v>0</v>
      </c>
      <c r="AH38" s="54">
        <f t="shared" si="63"/>
        <v>0</v>
      </c>
      <c r="AI38" s="54">
        <f t="shared" si="63"/>
        <v>0</v>
      </c>
      <c r="AJ38" s="54">
        <f t="shared" si="75"/>
        <v>0</v>
      </c>
      <c r="AK38" s="54">
        <f t="shared" si="64"/>
        <v>0</v>
      </c>
      <c r="AL38" s="54">
        <f t="shared" si="64"/>
        <v>0</v>
      </c>
      <c r="AM38" s="54">
        <f t="shared" si="64"/>
        <v>0</v>
      </c>
      <c r="AN38" s="54">
        <f t="shared" si="64"/>
        <v>0</v>
      </c>
      <c r="AO38" s="54">
        <f t="shared" si="76"/>
        <v>0</v>
      </c>
      <c r="AP38" s="54">
        <f t="shared" si="65"/>
        <v>0</v>
      </c>
      <c r="AQ38" s="54">
        <f t="shared" si="65"/>
        <v>0</v>
      </c>
      <c r="AR38" s="54">
        <f t="shared" si="65"/>
        <v>0</v>
      </c>
      <c r="AS38" s="54">
        <f t="shared" si="65"/>
        <v>0</v>
      </c>
      <c r="AT38" s="54">
        <f t="shared" si="77"/>
        <v>0</v>
      </c>
      <c r="AU38" s="54">
        <f t="shared" si="66"/>
        <v>0</v>
      </c>
      <c r="AV38" s="54">
        <f t="shared" si="66"/>
        <v>0</v>
      </c>
      <c r="AW38" s="54">
        <f t="shared" si="66"/>
        <v>0</v>
      </c>
      <c r="AX38" s="54">
        <f t="shared" si="66"/>
        <v>0</v>
      </c>
      <c r="AY38" s="54">
        <f t="shared" si="78"/>
        <v>0</v>
      </c>
      <c r="AZ38" s="54">
        <f t="shared" si="67"/>
        <v>0</v>
      </c>
      <c r="BA38" s="54">
        <f t="shared" si="67"/>
        <v>0</v>
      </c>
      <c r="BB38" s="54">
        <f t="shared" si="67"/>
        <v>0</v>
      </c>
      <c r="BC38" s="54">
        <f t="shared" si="67"/>
        <v>0</v>
      </c>
      <c r="BD38" s="54">
        <f t="shared" si="79"/>
        <v>0</v>
      </c>
      <c r="BE38" s="54">
        <f t="shared" si="68"/>
        <v>0</v>
      </c>
      <c r="BF38" s="54">
        <f t="shared" si="68"/>
        <v>0</v>
      </c>
      <c r="BG38" s="54">
        <f t="shared" si="68"/>
        <v>0</v>
      </c>
      <c r="BH38" s="54">
        <f t="shared" si="68"/>
        <v>0</v>
      </c>
      <c r="BI38" s="54">
        <f t="shared" si="80"/>
        <v>0</v>
      </c>
      <c r="BJ38" s="54">
        <f t="shared" si="69"/>
        <v>0</v>
      </c>
      <c r="BK38" s="54">
        <f t="shared" si="69"/>
        <v>0</v>
      </c>
      <c r="BL38" s="54">
        <f t="shared" si="69"/>
        <v>0</v>
      </c>
      <c r="BM38" s="54">
        <f t="shared" si="69"/>
        <v>0</v>
      </c>
      <c r="BN38" s="54">
        <f t="shared" si="81"/>
        <v>0</v>
      </c>
    </row>
    <row r="39" spans="1:66" ht="15" customHeight="1">
      <c r="A39" s="49">
        <f t="shared" si="55"/>
        <v>0</v>
      </c>
      <c r="B39" s="49">
        <f t="shared" si="55"/>
        <v>0</v>
      </c>
      <c r="C39" s="49">
        <f t="shared" si="55"/>
        <v>0</v>
      </c>
      <c r="D39" s="49">
        <f t="shared" si="55"/>
        <v>0</v>
      </c>
      <c r="E39" s="49">
        <f t="shared" si="55"/>
        <v>0</v>
      </c>
      <c r="F39" s="211">
        <f>'Customer''s Questionnaire'!M49</f>
        <v>0</v>
      </c>
      <c r="G39" s="54">
        <f t="shared" si="58"/>
        <v>0</v>
      </c>
      <c r="H39" s="54">
        <f t="shared" si="58"/>
        <v>0</v>
      </c>
      <c r="I39" s="54">
        <f t="shared" si="58"/>
        <v>0</v>
      </c>
      <c r="J39" s="54">
        <f t="shared" si="58"/>
        <v>0</v>
      </c>
      <c r="K39" s="58">
        <f t="shared" si="70"/>
        <v>0</v>
      </c>
      <c r="L39" s="54">
        <f t="shared" si="59"/>
        <v>0</v>
      </c>
      <c r="M39" s="54">
        <f t="shared" si="59"/>
        <v>0</v>
      </c>
      <c r="N39" s="54">
        <f t="shared" si="59"/>
        <v>0</v>
      </c>
      <c r="O39" s="54">
        <f t="shared" si="59"/>
        <v>0</v>
      </c>
      <c r="P39" s="58">
        <f t="shared" si="71"/>
        <v>0</v>
      </c>
      <c r="Q39" s="54">
        <f t="shared" si="60"/>
        <v>0</v>
      </c>
      <c r="R39" s="54">
        <f t="shared" si="60"/>
        <v>0</v>
      </c>
      <c r="S39" s="54">
        <f t="shared" si="60"/>
        <v>0</v>
      </c>
      <c r="T39" s="54">
        <f t="shared" si="60"/>
        <v>0</v>
      </c>
      <c r="U39" s="54">
        <f t="shared" si="72"/>
        <v>0</v>
      </c>
      <c r="V39" s="54">
        <f t="shared" si="61"/>
        <v>0</v>
      </c>
      <c r="W39" s="54">
        <f t="shared" si="61"/>
        <v>0</v>
      </c>
      <c r="X39" s="54">
        <f t="shared" si="61"/>
        <v>0</v>
      </c>
      <c r="Y39" s="54">
        <f t="shared" si="61"/>
        <v>0</v>
      </c>
      <c r="Z39" s="54">
        <f t="shared" si="73"/>
        <v>0</v>
      </c>
      <c r="AA39" s="54">
        <f t="shared" si="62"/>
        <v>0</v>
      </c>
      <c r="AB39" s="54">
        <f t="shared" si="62"/>
        <v>0</v>
      </c>
      <c r="AC39" s="54">
        <f t="shared" si="62"/>
        <v>0</v>
      </c>
      <c r="AD39" s="54">
        <f t="shared" si="62"/>
        <v>0</v>
      </c>
      <c r="AE39" s="54">
        <f t="shared" si="74"/>
        <v>0</v>
      </c>
      <c r="AF39" s="54">
        <f t="shared" si="63"/>
        <v>0</v>
      </c>
      <c r="AG39" s="54">
        <f t="shared" si="63"/>
        <v>0</v>
      </c>
      <c r="AH39" s="54">
        <f t="shared" si="63"/>
        <v>0</v>
      </c>
      <c r="AI39" s="54">
        <f t="shared" si="63"/>
        <v>0</v>
      </c>
      <c r="AJ39" s="54">
        <f t="shared" si="75"/>
        <v>0</v>
      </c>
      <c r="AK39" s="54">
        <f t="shared" si="64"/>
        <v>0</v>
      </c>
      <c r="AL39" s="54">
        <f t="shared" si="64"/>
        <v>0</v>
      </c>
      <c r="AM39" s="54">
        <f t="shared" si="64"/>
        <v>0</v>
      </c>
      <c r="AN39" s="54">
        <f t="shared" si="64"/>
        <v>0</v>
      </c>
      <c r="AO39" s="54">
        <f t="shared" si="76"/>
        <v>0</v>
      </c>
      <c r="AP39" s="54">
        <f t="shared" si="65"/>
        <v>0</v>
      </c>
      <c r="AQ39" s="54">
        <f t="shared" si="65"/>
        <v>0</v>
      </c>
      <c r="AR39" s="54">
        <f t="shared" si="65"/>
        <v>0</v>
      </c>
      <c r="AS39" s="54">
        <f t="shared" si="65"/>
        <v>0</v>
      </c>
      <c r="AT39" s="54">
        <f t="shared" si="77"/>
        <v>0</v>
      </c>
      <c r="AU39" s="54">
        <f t="shared" si="66"/>
        <v>0</v>
      </c>
      <c r="AV39" s="54">
        <f t="shared" si="66"/>
        <v>0</v>
      </c>
      <c r="AW39" s="54">
        <f t="shared" si="66"/>
        <v>0</v>
      </c>
      <c r="AX39" s="54">
        <f t="shared" si="66"/>
        <v>0</v>
      </c>
      <c r="AY39" s="54">
        <f t="shared" si="78"/>
        <v>0</v>
      </c>
      <c r="AZ39" s="54">
        <f t="shared" si="67"/>
        <v>0</v>
      </c>
      <c r="BA39" s="54">
        <f t="shared" si="67"/>
        <v>0</v>
      </c>
      <c r="BB39" s="54">
        <f t="shared" si="67"/>
        <v>0</v>
      </c>
      <c r="BC39" s="54">
        <f t="shared" si="67"/>
        <v>0</v>
      </c>
      <c r="BD39" s="54">
        <f t="shared" si="79"/>
        <v>0</v>
      </c>
      <c r="BE39" s="54">
        <f t="shared" si="68"/>
        <v>0</v>
      </c>
      <c r="BF39" s="54">
        <f t="shared" si="68"/>
        <v>0</v>
      </c>
      <c r="BG39" s="54">
        <f t="shared" si="68"/>
        <v>0</v>
      </c>
      <c r="BH39" s="54">
        <f t="shared" si="68"/>
        <v>0</v>
      </c>
      <c r="BI39" s="54">
        <f t="shared" si="80"/>
        <v>0</v>
      </c>
      <c r="BJ39" s="54">
        <f t="shared" si="69"/>
        <v>0</v>
      </c>
      <c r="BK39" s="54">
        <f t="shared" si="69"/>
        <v>0</v>
      </c>
      <c r="BL39" s="54">
        <f t="shared" si="69"/>
        <v>0</v>
      </c>
      <c r="BM39" s="54">
        <f t="shared" si="69"/>
        <v>0</v>
      </c>
      <c r="BN39" s="54">
        <f t="shared" si="81"/>
        <v>0</v>
      </c>
    </row>
    <row r="40" spans="1:66" ht="15" customHeight="1">
      <c r="A40" s="49">
        <f t="shared" ref="A40:E40" si="82">A17</f>
        <v>0</v>
      </c>
      <c r="B40" s="49">
        <f t="shared" si="82"/>
        <v>0</v>
      </c>
      <c r="C40" s="49">
        <f t="shared" si="82"/>
        <v>0</v>
      </c>
      <c r="D40" s="49">
        <f t="shared" si="82"/>
        <v>0</v>
      </c>
      <c r="E40" s="49">
        <f t="shared" si="82"/>
        <v>0</v>
      </c>
      <c r="F40" s="211">
        <f>'Customer''s Questionnaire'!M50</f>
        <v>0</v>
      </c>
      <c r="G40" s="54">
        <f t="shared" ref="G40:J40" si="83">IFERROR(G17*$F40,0)</f>
        <v>0</v>
      </c>
      <c r="H40" s="54">
        <f t="shared" si="83"/>
        <v>0</v>
      </c>
      <c r="I40" s="54">
        <f t="shared" si="83"/>
        <v>0</v>
      </c>
      <c r="J40" s="54">
        <f t="shared" si="83"/>
        <v>0</v>
      </c>
      <c r="K40" s="58">
        <f t="shared" ref="K40:K52" si="84">SUM(G40:J40)</f>
        <v>0</v>
      </c>
      <c r="L40" s="54">
        <f t="shared" ref="L40:O40" si="85">IFERROR(L17*$F40,0)</f>
        <v>0</v>
      </c>
      <c r="M40" s="54">
        <f t="shared" si="85"/>
        <v>0</v>
      </c>
      <c r="N40" s="54">
        <f t="shared" si="85"/>
        <v>0</v>
      </c>
      <c r="O40" s="54">
        <f t="shared" si="85"/>
        <v>0</v>
      </c>
      <c r="P40" s="58">
        <f t="shared" ref="P40:P52" si="86">SUM(L40:O40)</f>
        <v>0</v>
      </c>
      <c r="Q40" s="54">
        <f t="shared" ref="Q40:T40" si="87">IFERROR(Q17*$F40,0)</f>
        <v>0</v>
      </c>
      <c r="R40" s="54">
        <f t="shared" si="87"/>
        <v>0</v>
      </c>
      <c r="S40" s="54">
        <f t="shared" si="87"/>
        <v>0</v>
      </c>
      <c r="T40" s="54">
        <f t="shared" si="87"/>
        <v>0</v>
      </c>
      <c r="U40" s="54">
        <f t="shared" ref="U40:U52" si="88">SUM(Q40:T40)</f>
        <v>0</v>
      </c>
      <c r="V40" s="54">
        <f t="shared" ref="V40:Y40" si="89">IFERROR(V17*$F40,0)</f>
        <v>0</v>
      </c>
      <c r="W40" s="54">
        <f t="shared" si="89"/>
        <v>0</v>
      </c>
      <c r="X40" s="54">
        <f t="shared" si="89"/>
        <v>0</v>
      </c>
      <c r="Y40" s="54">
        <f t="shared" si="89"/>
        <v>0</v>
      </c>
      <c r="Z40" s="54">
        <f t="shared" ref="Z40:Z52" si="90">SUM(V40:Y40)</f>
        <v>0</v>
      </c>
      <c r="AA40" s="54">
        <f t="shared" ref="AA40:AD40" si="91">IFERROR(AA17*$F40,0)</f>
        <v>0</v>
      </c>
      <c r="AB40" s="54">
        <f t="shared" si="91"/>
        <v>0</v>
      </c>
      <c r="AC40" s="54">
        <f t="shared" si="91"/>
        <v>0</v>
      </c>
      <c r="AD40" s="54">
        <f t="shared" si="91"/>
        <v>0</v>
      </c>
      <c r="AE40" s="54">
        <f t="shared" ref="AE40:AE52" si="92">SUM(AA40:AD40)</f>
        <v>0</v>
      </c>
      <c r="AF40" s="54">
        <f t="shared" ref="AF40:AI40" si="93">IFERROR(AF17*$F40,0)</f>
        <v>0</v>
      </c>
      <c r="AG40" s="54">
        <f t="shared" si="93"/>
        <v>0</v>
      </c>
      <c r="AH40" s="54">
        <f t="shared" si="93"/>
        <v>0</v>
      </c>
      <c r="AI40" s="54">
        <f t="shared" si="93"/>
        <v>0</v>
      </c>
      <c r="AJ40" s="54">
        <f t="shared" ref="AJ40:AJ52" si="94">SUM(AF40:AI40)</f>
        <v>0</v>
      </c>
      <c r="AK40" s="54">
        <f t="shared" ref="AK40:AN40" si="95">IFERROR(AK17*$F40,0)</f>
        <v>0</v>
      </c>
      <c r="AL40" s="54">
        <f t="shared" si="95"/>
        <v>0</v>
      </c>
      <c r="AM40" s="54">
        <f t="shared" si="95"/>
        <v>0</v>
      </c>
      <c r="AN40" s="54">
        <f t="shared" si="95"/>
        <v>0</v>
      </c>
      <c r="AO40" s="54">
        <f t="shared" ref="AO40:AO52" si="96">SUM(AK40:AN40)</f>
        <v>0</v>
      </c>
      <c r="AP40" s="54">
        <f t="shared" ref="AP40:AS40" si="97">IFERROR(AP17*$F40,0)</f>
        <v>0</v>
      </c>
      <c r="AQ40" s="54">
        <f t="shared" si="97"/>
        <v>0</v>
      </c>
      <c r="AR40" s="54">
        <f t="shared" si="97"/>
        <v>0</v>
      </c>
      <c r="AS40" s="54">
        <f t="shared" si="97"/>
        <v>0</v>
      </c>
      <c r="AT40" s="54">
        <f t="shared" ref="AT40:AT52" si="98">SUM(AP40:AS40)</f>
        <v>0</v>
      </c>
      <c r="AU40" s="54">
        <f t="shared" ref="AU40:AX40" si="99">IFERROR(AU17*$F40,0)</f>
        <v>0</v>
      </c>
      <c r="AV40" s="54">
        <f t="shared" si="99"/>
        <v>0</v>
      </c>
      <c r="AW40" s="54">
        <f t="shared" si="99"/>
        <v>0</v>
      </c>
      <c r="AX40" s="54">
        <f t="shared" si="99"/>
        <v>0</v>
      </c>
      <c r="AY40" s="54">
        <f t="shared" ref="AY40:AY52" si="100">SUM(AU40:AX40)</f>
        <v>0</v>
      </c>
      <c r="AZ40" s="54">
        <f t="shared" ref="AZ40:BC40" si="101">IFERROR(AZ17*$F40,0)</f>
        <v>0</v>
      </c>
      <c r="BA40" s="54">
        <f t="shared" si="101"/>
        <v>0</v>
      </c>
      <c r="BB40" s="54">
        <f t="shared" si="101"/>
        <v>0</v>
      </c>
      <c r="BC40" s="54">
        <f t="shared" si="101"/>
        <v>0</v>
      </c>
      <c r="BD40" s="54">
        <f t="shared" ref="BD40:BD52" si="102">SUM(AZ40:BC40)</f>
        <v>0</v>
      </c>
      <c r="BE40" s="54">
        <f t="shared" ref="BE40:BH40" si="103">IFERROR(BE17*$F40,0)</f>
        <v>0</v>
      </c>
      <c r="BF40" s="54">
        <f t="shared" si="103"/>
        <v>0</v>
      </c>
      <c r="BG40" s="54">
        <f t="shared" si="103"/>
        <v>0</v>
      </c>
      <c r="BH40" s="54">
        <f t="shared" si="103"/>
        <v>0</v>
      </c>
      <c r="BI40" s="54">
        <f t="shared" ref="BI40:BI52" si="104">SUM(BE40:BH40)</f>
        <v>0</v>
      </c>
      <c r="BJ40" s="54">
        <f t="shared" ref="BJ40:BM40" si="105">IFERROR(BJ17*$F40,0)</f>
        <v>0</v>
      </c>
      <c r="BK40" s="54">
        <f t="shared" si="105"/>
        <v>0</v>
      </c>
      <c r="BL40" s="54">
        <f t="shared" si="105"/>
        <v>0</v>
      </c>
      <c r="BM40" s="54">
        <f t="shared" si="105"/>
        <v>0</v>
      </c>
      <c r="BN40" s="54">
        <f t="shared" ref="BN40:BN52" si="106">SUM(BJ40:BM40)</f>
        <v>0</v>
      </c>
    </row>
    <row r="41" spans="1:66" ht="15" customHeight="1">
      <c r="A41" s="49">
        <f t="shared" ref="A41:E41" si="107">A18</f>
        <v>0</v>
      </c>
      <c r="B41" s="49">
        <f t="shared" si="107"/>
        <v>0</v>
      </c>
      <c r="C41" s="49">
        <f t="shared" si="107"/>
        <v>0</v>
      </c>
      <c r="D41" s="49">
        <f t="shared" si="107"/>
        <v>0</v>
      </c>
      <c r="E41" s="49">
        <f t="shared" si="107"/>
        <v>0</v>
      </c>
      <c r="F41" s="211">
        <f>'Customer''s Questionnaire'!M51</f>
        <v>0</v>
      </c>
      <c r="G41" s="54">
        <f t="shared" ref="G41:J41" si="108">IFERROR(G18*$F41,0)</f>
        <v>0</v>
      </c>
      <c r="H41" s="54">
        <f t="shared" si="108"/>
        <v>0</v>
      </c>
      <c r="I41" s="54">
        <f t="shared" si="108"/>
        <v>0</v>
      </c>
      <c r="J41" s="54">
        <f t="shared" si="108"/>
        <v>0</v>
      </c>
      <c r="K41" s="58">
        <f t="shared" si="84"/>
        <v>0</v>
      </c>
      <c r="L41" s="54">
        <f t="shared" ref="L41:O41" si="109">IFERROR(L18*$F41,0)</f>
        <v>0</v>
      </c>
      <c r="M41" s="54">
        <f t="shared" si="109"/>
        <v>0</v>
      </c>
      <c r="N41" s="54">
        <f t="shared" si="109"/>
        <v>0</v>
      </c>
      <c r="O41" s="54">
        <f t="shared" si="109"/>
        <v>0</v>
      </c>
      <c r="P41" s="58">
        <f t="shared" si="86"/>
        <v>0</v>
      </c>
      <c r="Q41" s="54">
        <f t="shared" ref="Q41:T41" si="110">IFERROR(Q18*$F41,0)</f>
        <v>0</v>
      </c>
      <c r="R41" s="54">
        <f t="shared" si="110"/>
        <v>0</v>
      </c>
      <c r="S41" s="54">
        <f t="shared" si="110"/>
        <v>0</v>
      </c>
      <c r="T41" s="54">
        <f t="shared" si="110"/>
        <v>0</v>
      </c>
      <c r="U41" s="54">
        <f t="shared" si="88"/>
        <v>0</v>
      </c>
      <c r="V41" s="54">
        <f t="shared" ref="V41:Y41" si="111">IFERROR(V18*$F41,0)</f>
        <v>0</v>
      </c>
      <c r="W41" s="54">
        <f t="shared" si="111"/>
        <v>0</v>
      </c>
      <c r="X41" s="54">
        <f t="shared" si="111"/>
        <v>0</v>
      </c>
      <c r="Y41" s="54">
        <f t="shared" si="111"/>
        <v>0</v>
      </c>
      <c r="Z41" s="54">
        <f t="shared" si="90"/>
        <v>0</v>
      </c>
      <c r="AA41" s="54">
        <f t="shared" ref="AA41:AD41" si="112">IFERROR(AA18*$F41,0)</f>
        <v>0</v>
      </c>
      <c r="AB41" s="54">
        <f t="shared" si="112"/>
        <v>0</v>
      </c>
      <c r="AC41" s="54">
        <f t="shared" si="112"/>
        <v>0</v>
      </c>
      <c r="AD41" s="54">
        <f t="shared" si="112"/>
        <v>0</v>
      </c>
      <c r="AE41" s="54">
        <f t="shared" si="92"/>
        <v>0</v>
      </c>
      <c r="AF41" s="54">
        <f t="shared" ref="AF41:AI41" si="113">IFERROR(AF18*$F41,0)</f>
        <v>0</v>
      </c>
      <c r="AG41" s="54">
        <f t="shared" si="113"/>
        <v>0</v>
      </c>
      <c r="AH41" s="54">
        <f t="shared" si="113"/>
        <v>0</v>
      </c>
      <c r="AI41" s="54">
        <f t="shared" si="113"/>
        <v>0</v>
      </c>
      <c r="AJ41" s="54">
        <f t="shared" si="94"/>
        <v>0</v>
      </c>
      <c r="AK41" s="54">
        <f t="shared" ref="AK41:AN41" si="114">IFERROR(AK18*$F41,0)</f>
        <v>0</v>
      </c>
      <c r="AL41" s="54">
        <f t="shared" si="114"/>
        <v>0</v>
      </c>
      <c r="AM41" s="54">
        <f t="shared" si="114"/>
        <v>0</v>
      </c>
      <c r="AN41" s="54">
        <f t="shared" si="114"/>
        <v>0</v>
      </c>
      <c r="AO41" s="54">
        <f t="shared" si="96"/>
        <v>0</v>
      </c>
      <c r="AP41" s="54">
        <f t="shared" ref="AP41:AS41" si="115">IFERROR(AP18*$F41,0)</f>
        <v>0</v>
      </c>
      <c r="AQ41" s="54">
        <f t="shared" si="115"/>
        <v>0</v>
      </c>
      <c r="AR41" s="54">
        <f t="shared" si="115"/>
        <v>0</v>
      </c>
      <c r="AS41" s="54">
        <f t="shared" si="115"/>
        <v>0</v>
      </c>
      <c r="AT41" s="54">
        <f t="shared" si="98"/>
        <v>0</v>
      </c>
      <c r="AU41" s="54">
        <f t="shared" ref="AU41:AX41" si="116">IFERROR(AU18*$F41,0)</f>
        <v>0</v>
      </c>
      <c r="AV41" s="54">
        <f t="shared" si="116"/>
        <v>0</v>
      </c>
      <c r="AW41" s="54">
        <f t="shared" si="116"/>
        <v>0</v>
      </c>
      <c r="AX41" s="54">
        <f t="shared" si="116"/>
        <v>0</v>
      </c>
      <c r="AY41" s="54">
        <f t="shared" si="100"/>
        <v>0</v>
      </c>
      <c r="AZ41" s="54">
        <f t="shared" ref="AZ41:BC41" si="117">IFERROR(AZ18*$F41,0)</f>
        <v>0</v>
      </c>
      <c r="BA41" s="54">
        <f t="shared" si="117"/>
        <v>0</v>
      </c>
      <c r="BB41" s="54">
        <f t="shared" si="117"/>
        <v>0</v>
      </c>
      <c r="BC41" s="54">
        <f t="shared" si="117"/>
        <v>0</v>
      </c>
      <c r="BD41" s="54">
        <f t="shared" si="102"/>
        <v>0</v>
      </c>
      <c r="BE41" s="54">
        <f t="shared" ref="BE41:BH41" si="118">IFERROR(BE18*$F41,0)</f>
        <v>0</v>
      </c>
      <c r="BF41" s="54">
        <f t="shared" si="118"/>
        <v>0</v>
      </c>
      <c r="BG41" s="54">
        <f t="shared" si="118"/>
        <v>0</v>
      </c>
      <c r="BH41" s="54">
        <f t="shared" si="118"/>
        <v>0</v>
      </c>
      <c r="BI41" s="54">
        <f t="shared" si="104"/>
        <v>0</v>
      </c>
      <c r="BJ41" s="54">
        <f t="shared" ref="BJ41:BM41" si="119">IFERROR(BJ18*$F41,0)</f>
        <v>0</v>
      </c>
      <c r="BK41" s="54">
        <f t="shared" si="119"/>
        <v>0</v>
      </c>
      <c r="BL41" s="54">
        <f t="shared" si="119"/>
        <v>0</v>
      </c>
      <c r="BM41" s="54">
        <f t="shared" si="119"/>
        <v>0</v>
      </c>
      <c r="BN41" s="54">
        <f t="shared" si="106"/>
        <v>0</v>
      </c>
    </row>
    <row r="42" spans="1:66" ht="15" customHeight="1">
      <c r="A42" s="49">
        <f t="shared" ref="A42:E42" si="120">A19</f>
        <v>0</v>
      </c>
      <c r="B42" s="49">
        <f t="shared" si="120"/>
        <v>0</v>
      </c>
      <c r="C42" s="49">
        <f t="shared" si="120"/>
        <v>0</v>
      </c>
      <c r="D42" s="49">
        <f t="shared" si="120"/>
        <v>0</v>
      </c>
      <c r="E42" s="49">
        <f t="shared" si="120"/>
        <v>0</v>
      </c>
      <c r="F42" s="211">
        <f>'Customer''s Questionnaire'!M52</f>
        <v>0</v>
      </c>
      <c r="G42" s="54">
        <f t="shared" ref="G42:J42" si="121">IFERROR(G19*$F42,0)</f>
        <v>0</v>
      </c>
      <c r="H42" s="54">
        <f t="shared" si="121"/>
        <v>0</v>
      </c>
      <c r="I42" s="54">
        <f t="shared" si="121"/>
        <v>0</v>
      </c>
      <c r="J42" s="54">
        <f t="shared" si="121"/>
        <v>0</v>
      </c>
      <c r="K42" s="58">
        <f t="shared" si="84"/>
        <v>0</v>
      </c>
      <c r="L42" s="54">
        <f t="shared" ref="L42:O42" si="122">IFERROR(L19*$F42,0)</f>
        <v>0</v>
      </c>
      <c r="M42" s="54">
        <f t="shared" si="122"/>
        <v>0</v>
      </c>
      <c r="N42" s="54">
        <f t="shared" si="122"/>
        <v>0</v>
      </c>
      <c r="O42" s="54">
        <f t="shared" si="122"/>
        <v>0</v>
      </c>
      <c r="P42" s="58">
        <f t="shared" si="86"/>
        <v>0</v>
      </c>
      <c r="Q42" s="54">
        <f t="shared" ref="Q42:T42" si="123">IFERROR(Q19*$F42,0)</f>
        <v>0</v>
      </c>
      <c r="R42" s="54">
        <f t="shared" si="123"/>
        <v>0</v>
      </c>
      <c r="S42" s="54">
        <f t="shared" si="123"/>
        <v>0</v>
      </c>
      <c r="T42" s="54">
        <f t="shared" si="123"/>
        <v>0</v>
      </c>
      <c r="U42" s="54">
        <f t="shared" si="88"/>
        <v>0</v>
      </c>
      <c r="V42" s="54">
        <f t="shared" ref="V42:Y42" si="124">IFERROR(V19*$F42,0)</f>
        <v>0</v>
      </c>
      <c r="W42" s="54">
        <f t="shared" si="124"/>
        <v>0</v>
      </c>
      <c r="X42" s="54">
        <f t="shared" si="124"/>
        <v>0</v>
      </c>
      <c r="Y42" s="54">
        <f t="shared" si="124"/>
        <v>0</v>
      </c>
      <c r="Z42" s="54">
        <f t="shared" si="90"/>
        <v>0</v>
      </c>
      <c r="AA42" s="54">
        <f t="shared" ref="AA42:AD42" si="125">IFERROR(AA19*$F42,0)</f>
        <v>0</v>
      </c>
      <c r="AB42" s="54">
        <f t="shared" si="125"/>
        <v>0</v>
      </c>
      <c r="AC42" s="54">
        <f t="shared" si="125"/>
        <v>0</v>
      </c>
      <c r="AD42" s="54">
        <f t="shared" si="125"/>
        <v>0</v>
      </c>
      <c r="AE42" s="54">
        <f t="shared" si="92"/>
        <v>0</v>
      </c>
      <c r="AF42" s="54">
        <f t="shared" ref="AF42:AI42" si="126">IFERROR(AF19*$F42,0)</f>
        <v>0</v>
      </c>
      <c r="AG42" s="54">
        <f t="shared" si="126"/>
        <v>0</v>
      </c>
      <c r="AH42" s="54">
        <f t="shared" si="126"/>
        <v>0</v>
      </c>
      <c r="AI42" s="54">
        <f t="shared" si="126"/>
        <v>0</v>
      </c>
      <c r="AJ42" s="54">
        <f t="shared" si="94"/>
        <v>0</v>
      </c>
      <c r="AK42" s="54">
        <f t="shared" ref="AK42:AN42" si="127">IFERROR(AK19*$F42,0)</f>
        <v>0</v>
      </c>
      <c r="AL42" s="54">
        <f t="shared" si="127"/>
        <v>0</v>
      </c>
      <c r="AM42" s="54">
        <f t="shared" si="127"/>
        <v>0</v>
      </c>
      <c r="AN42" s="54">
        <f t="shared" si="127"/>
        <v>0</v>
      </c>
      <c r="AO42" s="54">
        <f t="shared" si="96"/>
        <v>0</v>
      </c>
      <c r="AP42" s="54">
        <f t="shared" ref="AP42:AS42" si="128">IFERROR(AP19*$F42,0)</f>
        <v>0</v>
      </c>
      <c r="AQ42" s="54">
        <f t="shared" si="128"/>
        <v>0</v>
      </c>
      <c r="AR42" s="54">
        <f t="shared" si="128"/>
        <v>0</v>
      </c>
      <c r="AS42" s="54">
        <f t="shared" si="128"/>
        <v>0</v>
      </c>
      <c r="AT42" s="54">
        <f t="shared" si="98"/>
        <v>0</v>
      </c>
      <c r="AU42" s="54">
        <f t="shared" ref="AU42:AX42" si="129">IFERROR(AU19*$F42,0)</f>
        <v>0</v>
      </c>
      <c r="AV42" s="54">
        <f t="shared" si="129"/>
        <v>0</v>
      </c>
      <c r="AW42" s="54">
        <f t="shared" si="129"/>
        <v>0</v>
      </c>
      <c r="AX42" s="54">
        <f t="shared" si="129"/>
        <v>0</v>
      </c>
      <c r="AY42" s="54">
        <f t="shared" si="100"/>
        <v>0</v>
      </c>
      <c r="AZ42" s="54">
        <f t="shared" ref="AZ42:BC42" si="130">IFERROR(AZ19*$F42,0)</f>
        <v>0</v>
      </c>
      <c r="BA42" s="54">
        <f t="shared" si="130"/>
        <v>0</v>
      </c>
      <c r="BB42" s="54">
        <f t="shared" si="130"/>
        <v>0</v>
      </c>
      <c r="BC42" s="54">
        <f t="shared" si="130"/>
        <v>0</v>
      </c>
      <c r="BD42" s="54">
        <f t="shared" si="102"/>
        <v>0</v>
      </c>
      <c r="BE42" s="54">
        <f t="shared" ref="BE42:BH42" si="131">IFERROR(BE19*$F42,0)</f>
        <v>0</v>
      </c>
      <c r="BF42" s="54">
        <f t="shared" si="131"/>
        <v>0</v>
      </c>
      <c r="BG42" s="54">
        <f t="shared" si="131"/>
        <v>0</v>
      </c>
      <c r="BH42" s="54">
        <f t="shared" si="131"/>
        <v>0</v>
      </c>
      <c r="BI42" s="54">
        <f t="shared" si="104"/>
        <v>0</v>
      </c>
      <c r="BJ42" s="54">
        <f t="shared" ref="BJ42:BM42" si="132">IFERROR(BJ19*$F42,0)</f>
        <v>0</v>
      </c>
      <c r="BK42" s="54">
        <f t="shared" si="132"/>
        <v>0</v>
      </c>
      <c r="BL42" s="54">
        <f t="shared" si="132"/>
        <v>0</v>
      </c>
      <c r="BM42" s="54">
        <f t="shared" si="132"/>
        <v>0</v>
      </c>
      <c r="BN42" s="54">
        <f t="shared" si="106"/>
        <v>0</v>
      </c>
    </row>
    <row r="43" spans="1:66" ht="15" customHeight="1">
      <c r="A43" s="49">
        <f t="shared" ref="A43:E43" si="133">A20</f>
        <v>0</v>
      </c>
      <c r="B43" s="49">
        <f t="shared" si="133"/>
        <v>0</v>
      </c>
      <c r="C43" s="49">
        <f t="shared" si="133"/>
        <v>0</v>
      </c>
      <c r="D43" s="49">
        <f t="shared" si="133"/>
        <v>0</v>
      </c>
      <c r="E43" s="49">
        <f t="shared" si="133"/>
        <v>0</v>
      </c>
      <c r="F43" s="211">
        <f>'Customer''s Questionnaire'!M53</f>
        <v>0</v>
      </c>
      <c r="G43" s="54">
        <f t="shared" ref="G43:J43" si="134">IFERROR(G20*$F43,0)</f>
        <v>0</v>
      </c>
      <c r="H43" s="54">
        <f t="shared" si="134"/>
        <v>0</v>
      </c>
      <c r="I43" s="54">
        <f t="shared" si="134"/>
        <v>0</v>
      </c>
      <c r="J43" s="54">
        <f t="shared" si="134"/>
        <v>0</v>
      </c>
      <c r="K43" s="58">
        <f t="shared" si="84"/>
        <v>0</v>
      </c>
      <c r="L43" s="54">
        <f t="shared" ref="L43:O43" si="135">IFERROR(L20*$F43,0)</f>
        <v>0</v>
      </c>
      <c r="M43" s="54">
        <f t="shared" si="135"/>
        <v>0</v>
      </c>
      <c r="N43" s="54">
        <f t="shared" si="135"/>
        <v>0</v>
      </c>
      <c r="O43" s="54">
        <f t="shared" si="135"/>
        <v>0</v>
      </c>
      <c r="P43" s="58">
        <f t="shared" si="86"/>
        <v>0</v>
      </c>
      <c r="Q43" s="54">
        <f t="shared" ref="Q43:T43" si="136">IFERROR(Q20*$F43,0)</f>
        <v>0</v>
      </c>
      <c r="R43" s="54">
        <f t="shared" si="136"/>
        <v>0</v>
      </c>
      <c r="S43" s="54">
        <f t="shared" si="136"/>
        <v>0</v>
      </c>
      <c r="T43" s="54">
        <f t="shared" si="136"/>
        <v>0</v>
      </c>
      <c r="U43" s="54">
        <f t="shared" si="88"/>
        <v>0</v>
      </c>
      <c r="V43" s="54">
        <f t="shared" ref="V43:Y43" si="137">IFERROR(V20*$F43,0)</f>
        <v>0</v>
      </c>
      <c r="W43" s="54">
        <f t="shared" si="137"/>
        <v>0</v>
      </c>
      <c r="X43" s="54">
        <f t="shared" si="137"/>
        <v>0</v>
      </c>
      <c r="Y43" s="54">
        <f t="shared" si="137"/>
        <v>0</v>
      </c>
      <c r="Z43" s="54">
        <f t="shared" si="90"/>
        <v>0</v>
      </c>
      <c r="AA43" s="54">
        <f t="shared" ref="AA43:AD43" si="138">IFERROR(AA20*$F43,0)</f>
        <v>0</v>
      </c>
      <c r="AB43" s="54">
        <f t="shared" si="138"/>
        <v>0</v>
      </c>
      <c r="AC43" s="54">
        <f t="shared" si="138"/>
        <v>0</v>
      </c>
      <c r="AD43" s="54">
        <f t="shared" si="138"/>
        <v>0</v>
      </c>
      <c r="AE43" s="54">
        <f t="shared" si="92"/>
        <v>0</v>
      </c>
      <c r="AF43" s="54">
        <f t="shared" ref="AF43:AI43" si="139">IFERROR(AF20*$F43,0)</f>
        <v>0</v>
      </c>
      <c r="AG43" s="54">
        <f t="shared" si="139"/>
        <v>0</v>
      </c>
      <c r="AH43" s="54">
        <f t="shared" si="139"/>
        <v>0</v>
      </c>
      <c r="AI43" s="54">
        <f t="shared" si="139"/>
        <v>0</v>
      </c>
      <c r="AJ43" s="54">
        <f t="shared" si="94"/>
        <v>0</v>
      </c>
      <c r="AK43" s="54">
        <f t="shared" ref="AK43:AN43" si="140">IFERROR(AK20*$F43,0)</f>
        <v>0</v>
      </c>
      <c r="AL43" s="54">
        <f t="shared" si="140"/>
        <v>0</v>
      </c>
      <c r="AM43" s="54">
        <f t="shared" si="140"/>
        <v>0</v>
      </c>
      <c r="AN43" s="54">
        <f t="shared" si="140"/>
        <v>0</v>
      </c>
      <c r="AO43" s="54">
        <f t="shared" si="96"/>
        <v>0</v>
      </c>
      <c r="AP43" s="54">
        <f t="shared" ref="AP43:AS43" si="141">IFERROR(AP20*$F43,0)</f>
        <v>0</v>
      </c>
      <c r="AQ43" s="54">
        <f t="shared" si="141"/>
        <v>0</v>
      </c>
      <c r="AR43" s="54">
        <f t="shared" si="141"/>
        <v>0</v>
      </c>
      <c r="AS43" s="54">
        <f t="shared" si="141"/>
        <v>0</v>
      </c>
      <c r="AT43" s="54">
        <f t="shared" si="98"/>
        <v>0</v>
      </c>
      <c r="AU43" s="54">
        <f t="shared" ref="AU43:AX43" si="142">IFERROR(AU20*$F43,0)</f>
        <v>0</v>
      </c>
      <c r="AV43" s="54">
        <f t="shared" si="142"/>
        <v>0</v>
      </c>
      <c r="AW43" s="54">
        <f t="shared" si="142"/>
        <v>0</v>
      </c>
      <c r="AX43" s="54">
        <f t="shared" si="142"/>
        <v>0</v>
      </c>
      <c r="AY43" s="54">
        <f t="shared" si="100"/>
        <v>0</v>
      </c>
      <c r="AZ43" s="54">
        <f t="shared" ref="AZ43:BC43" si="143">IFERROR(AZ20*$F43,0)</f>
        <v>0</v>
      </c>
      <c r="BA43" s="54">
        <f t="shared" si="143"/>
        <v>0</v>
      </c>
      <c r="BB43" s="54">
        <f t="shared" si="143"/>
        <v>0</v>
      </c>
      <c r="BC43" s="54">
        <f t="shared" si="143"/>
        <v>0</v>
      </c>
      <c r="BD43" s="54">
        <f t="shared" si="102"/>
        <v>0</v>
      </c>
      <c r="BE43" s="54">
        <f t="shared" ref="BE43:BH43" si="144">IFERROR(BE20*$F43,0)</f>
        <v>0</v>
      </c>
      <c r="BF43" s="54">
        <f t="shared" si="144"/>
        <v>0</v>
      </c>
      <c r="BG43" s="54">
        <f t="shared" si="144"/>
        <v>0</v>
      </c>
      <c r="BH43" s="54">
        <f t="shared" si="144"/>
        <v>0</v>
      </c>
      <c r="BI43" s="54">
        <f t="shared" si="104"/>
        <v>0</v>
      </c>
      <c r="BJ43" s="54">
        <f t="shared" ref="BJ43:BM43" si="145">IFERROR(BJ20*$F43,0)</f>
        <v>0</v>
      </c>
      <c r="BK43" s="54">
        <f t="shared" si="145"/>
        <v>0</v>
      </c>
      <c r="BL43" s="54">
        <f t="shared" si="145"/>
        <v>0</v>
      </c>
      <c r="BM43" s="54">
        <f t="shared" si="145"/>
        <v>0</v>
      </c>
      <c r="BN43" s="54">
        <f t="shared" si="106"/>
        <v>0</v>
      </c>
    </row>
    <row r="44" spans="1:66" ht="15" customHeight="1">
      <c r="A44" s="49">
        <f t="shared" ref="A44:E44" si="146">A21</f>
        <v>0</v>
      </c>
      <c r="B44" s="49">
        <f t="shared" si="146"/>
        <v>0</v>
      </c>
      <c r="C44" s="49">
        <f t="shared" si="146"/>
        <v>0</v>
      </c>
      <c r="D44" s="49">
        <f t="shared" si="146"/>
        <v>0</v>
      </c>
      <c r="E44" s="49">
        <f t="shared" si="146"/>
        <v>0</v>
      </c>
      <c r="F44" s="211">
        <f>'Customer''s Questionnaire'!M54</f>
        <v>0</v>
      </c>
      <c r="G44" s="54">
        <f t="shared" ref="G44:J44" si="147">IFERROR(G21*$F44,0)</f>
        <v>0</v>
      </c>
      <c r="H44" s="54">
        <f t="shared" si="147"/>
        <v>0</v>
      </c>
      <c r="I44" s="54">
        <f t="shared" si="147"/>
        <v>0</v>
      </c>
      <c r="J44" s="54">
        <f t="shared" si="147"/>
        <v>0</v>
      </c>
      <c r="K44" s="58">
        <f t="shared" si="84"/>
        <v>0</v>
      </c>
      <c r="L44" s="54">
        <f t="shared" ref="L44:O44" si="148">IFERROR(L21*$F44,0)</f>
        <v>0</v>
      </c>
      <c r="M44" s="54">
        <f t="shared" si="148"/>
        <v>0</v>
      </c>
      <c r="N44" s="54">
        <f t="shared" si="148"/>
        <v>0</v>
      </c>
      <c r="O44" s="54">
        <f t="shared" si="148"/>
        <v>0</v>
      </c>
      <c r="P44" s="58">
        <f t="shared" si="86"/>
        <v>0</v>
      </c>
      <c r="Q44" s="54">
        <f t="shared" ref="Q44:T44" si="149">IFERROR(Q21*$F44,0)</f>
        <v>0</v>
      </c>
      <c r="R44" s="54">
        <f t="shared" si="149"/>
        <v>0</v>
      </c>
      <c r="S44" s="54">
        <f t="shared" si="149"/>
        <v>0</v>
      </c>
      <c r="T44" s="54">
        <f t="shared" si="149"/>
        <v>0</v>
      </c>
      <c r="U44" s="54">
        <f t="shared" si="88"/>
        <v>0</v>
      </c>
      <c r="V44" s="54">
        <f t="shared" ref="V44:Y44" si="150">IFERROR(V21*$F44,0)</f>
        <v>0</v>
      </c>
      <c r="W44" s="54">
        <f t="shared" si="150"/>
        <v>0</v>
      </c>
      <c r="X44" s="54">
        <f t="shared" si="150"/>
        <v>0</v>
      </c>
      <c r="Y44" s="54">
        <f t="shared" si="150"/>
        <v>0</v>
      </c>
      <c r="Z44" s="54">
        <f t="shared" si="90"/>
        <v>0</v>
      </c>
      <c r="AA44" s="54">
        <f t="shared" ref="AA44:AD44" si="151">IFERROR(AA21*$F44,0)</f>
        <v>0</v>
      </c>
      <c r="AB44" s="54">
        <f t="shared" si="151"/>
        <v>0</v>
      </c>
      <c r="AC44" s="54">
        <f t="shared" si="151"/>
        <v>0</v>
      </c>
      <c r="AD44" s="54">
        <f t="shared" si="151"/>
        <v>0</v>
      </c>
      <c r="AE44" s="54">
        <f t="shared" si="92"/>
        <v>0</v>
      </c>
      <c r="AF44" s="54">
        <f t="shared" ref="AF44:AI44" si="152">IFERROR(AF21*$F44,0)</f>
        <v>0</v>
      </c>
      <c r="AG44" s="54">
        <f t="shared" si="152"/>
        <v>0</v>
      </c>
      <c r="AH44" s="54">
        <f t="shared" si="152"/>
        <v>0</v>
      </c>
      <c r="AI44" s="54">
        <f t="shared" si="152"/>
        <v>0</v>
      </c>
      <c r="AJ44" s="54">
        <f t="shared" si="94"/>
        <v>0</v>
      </c>
      <c r="AK44" s="54">
        <f t="shared" ref="AK44:AN44" si="153">IFERROR(AK21*$F44,0)</f>
        <v>0</v>
      </c>
      <c r="AL44" s="54">
        <f t="shared" si="153"/>
        <v>0</v>
      </c>
      <c r="AM44" s="54">
        <f t="shared" si="153"/>
        <v>0</v>
      </c>
      <c r="AN44" s="54">
        <f t="shared" si="153"/>
        <v>0</v>
      </c>
      <c r="AO44" s="54">
        <f t="shared" si="96"/>
        <v>0</v>
      </c>
      <c r="AP44" s="54">
        <f t="shared" ref="AP44:AS44" si="154">IFERROR(AP21*$F44,0)</f>
        <v>0</v>
      </c>
      <c r="AQ44" s="54">
        <f t="shared" si="154"/>
        <v>0</v>
      </c>
      <c r="AR44" s="54">
        <f t="shared" si="154"/>
        <v>0</v>
      </c>
      <c r="AS44" s="54">
        <f t="shared" si="154"/>
        <v>0</v>
      </c>
      <c r="AT44" s="54">
        <f t="shared" si="98"/>
        <v>0</v>
      </c>
      <c r="AU44" s="54">
        <f t="shared" ref="AU44:AX44" si="155">IFERROR(AU21*$F44,0)</f>
        <v>0</v>
      </c>
      <c r="AV44" s="54">
        <f t="shared" si="155"/>
        <v>0</v>
      </c>
      <c r="AW44" s="54">
        <f t="shared" si="155"/>
        <v>0</v>
      </c>
      <c r="AX44" s="54">
        <f t="shared" si="155"/>
        <v>0</v>
      </c>
      <c r="AY44" s="54">
        <f t="shared" si="100"/>
        <v>0</v>
      </c>
      <c r="AZ44" s="54">
        <f t="shared" ref="AZ44:BC44" si="156">IFERROR(AZ21*$F44,0)</f>
        <v>0</v>
      </c>
      <c r="BA44" s="54">
        <f t="shared" si="156"/>
        <v>0</v>
      </c>
      <c r="BB44" s="54">
        <f t="shared" si="156"/>
        <v>0</v>
      </c>
      <c r="BC44" s="54">
        <f t="shared" si="156"/>
        <v>0</v>
      </c>
      <c r="BD44" s="54">
        <f t="shared" si="102"/>
        <v>0</v>
      </c>
      <c r="BE44" s="54">
        <f t="shared" ref="BE44:BH44" si="157">IFERROR(BE21*$F44,0)</f>
        <v>0</v>
      </c>
      <c r="BF44" s="54">
        <f t="shared" si="157"/>
        <v>0</v>
      </c>
      <c r="BG44" s="54">
        <f t="shared" si="157"/>
        <v>0</v>
      </c>
      <c r="BH44" s="54">
        <f t="shared" si="157"/>
        <v>0</v>
      </c>
      <c r="BI44" s="54">
        <f t="shared" si="104"/>
        <v>0</v>
      </c>
      <c r="BJ44" s="54">
        <f t="shared" ref="BJ44:BM44" si="158">IFERROR(BJ21*$F44,0)</f>
        <v>0</v>
      </c>
      <c r="BK44" s="54">
        <f t="shared" si="158"/>
        <v>0</v>
      </c>
      <c r="BL44" s="54">
        <f t="shared" si="158"/>
        <v>0</v>
      </c>
      <c r="BM44" s="54">
        <f t="shared" si="158"/>
        <v>0</v>
      </c>
      <c r="BN44" s="54">
        <f t="shared" si="106"/>
        <v>0</v>
      </c>
    </row>
    <row r="45" spans="1:66" ht="15" customHeight="1">
      <c r="A45" s="49">
        <f t="shared" ref="A45:E45" si="159">A22</f>
        <v>0</v>
      </c>
      <c r="B45" s="49">
        <f t="shared" si="159"/>
        <v>0</v>
      </c>
      <c r="C45" s="49">
        <f t="shared" si="159"/>
        <v>0</v>
      </c>
      <c r="D45" s="49">
        <f t="shared" si="159"/>
        <v>0</v>
      </c>
      <c r="E45" s="49">
        <f t="shared" si="159"/>
        <v>0</v>
      </c>
      <c r="F45" s="211">
        <f>'Customer''s Questionnaire'!M55</f>
        <v>0</v>
      </c>
      <c r="G45" s="54">
        <f t="shared" ref="G45:J45" si="160">IFERROR(G22*$F45,0)</f>
        <v>0</v>
      </c>
      <c r="H45" s="54">
        <f t="shared" si="160"/>
        <v>0</v>
      </c>
      <c r="I45" s="54">
        <f t="shared" si="160"/>
        <v>0</v>
      </c>
      <c r="J45" s="54">
        <f t="shared" si="160"/>
        <v>0</v>
      </c>
      <c r="K45" s="58">
        <f t="shared" si="84"/>
        <v>0</v>
      </c>
      <c r="L45" s="54">
        <f t="shared" ref="L45:O45" si="161">IFERROR(L22*$F45,0)</f>
        <v>0</v>
      </c>
      <c r="M45" s="54">
        <f t="shared" si="161"/>
        <v>0</v>
      </c>
      <c r="N45" s="54">
        <f t="shared" si="161"/>
        <v>0</v>
      </c>
      <c r="O45" s="54">
        <f t="shared" si="161"/>
        <v>0</v>
      </c>
      <c r="P45" s="58">
        <f t="shared" si="86"/>
        <v>0</v>
      </c>
      <c r="Q45" s="54">
        <f t="shared" ref="Q45:T45" si="162">IFERROR(Q22*$F45,0)</f>
        <v>0</v>
      </c>
      <c r="R45" s="54">
        <f t="shared" si="162"/>
        <v>0</v>
      </c>
      <c r="S45" s="54">
        <f t="shared" si="162"/>
        <v>0</v>
      </c>
      <c r="T45" s="54">
        <f t="shared" si="162"/>
        <v>0</v>
      </c>
      <c r="U45" s="54">
        <f t="shared" si="88"/>
        <v>0</v>
      </c>
      <c r="V45" s="54">
        <f t="shared" ref="V45:Y45" si="163">IFERROR(V22*$F45,0)</f>
        <v>0</v>
      </c>
      <c r="W45" s="54">
        <f t="shared" si="163"/>
        <v>0</v>
      </c>
      <c r="X45" s="54">
        <f t="shared" si="163"/>
        <v>0</v>
      </c>
      <c r="Y45" s="54">
        <f t="shared" si="163"/>
        <v>0</v>
      </c>
      <c r="Z45" s="54">
        <f t="shared" si="90"/>
        <v>0</v>
      </c>
      <c r="AA45" s="54">
        <f t="shared" ref="AA45:AD45" si="164">IFERROR(AA22*$F45,0)</f>
        <v>0</v>
      </c>
      <c r="AB45" s="54">
        <f t="shared" si="164"/>
        <v>0</v>
      </c>
      <c r="AC45" s="54">
        <f t="shared" si="164"/>
        <v>0</v>
      </c>
      <c r="AD45" s="54">
        <f t="shared" si="164"/>
        <v>0</v>
      </c>
      <c r="AE45" s="54">
        <f t="shared" si="92"/>
        <v>0</v>
      </c>
      <c r="AF45" s="54">
        <f t="shared" ref="AF45:AI45" si="165">IFERROR(AF22*$F45,0)</f>
        <v>0</v>
      </c>
      <c r="AG45" s="54">
        <f t="shared" si="165"/>
        <v>0</v>
      </c>
      <c r="AH45" s="54">
        <f t="shared" si="165"/>
        <v>0</v>
      </c>
      <c r="AI45" s="54">
        <f t="shared" si="165"/>
        <v>0</v>
      </c>
      <c r="AJ45" s="54">
        <f t="shared" si="94"/>
        <v>0</v>
      </c>
      <c r="AK45" s="54">
        <f t="shared" ref="AK45:AN45" si="166">IFERROR(AK22*$F45,0)</f>
        <v>0</v>
      </c>
      <c r="AL45" s="54">
        <f t="shared" si="166"/>
        <v>0</v>
      </c>
      <c r="AM45" s="54">
        <f t="shared" si="166"/>
        <v>0</v>
      </c>
      <c r="AN45" s="54">
        <f t="shared" si="166"/>
        <v>0</v>
      </c>
      <c r="AO45" s="54">
        <f t="shared" si="96"/>
        <v>0</v>
      </c>
      <c r="AP45" s="54">
        <f t="shared" ref="AP45:AS45" si="167">IFERROR(AP22*$F45,0)</f>
        <v>0</v>
      </c>
      <c r="AQ45" s="54">
        <f t="shared" si="167"/>
        <v>0</v>
      </c>
      <c r="AR45" s="54">
        <f t="shared" si="167"/>
        <v>0</v>
      </c>
      <c r="AS45" s="54">
        <f t="shared" si="167"/>
        <v>0</v>
      </c>
      <c r="AT45" s="54">
        <f t="shared" si="98"/>
        <v>0</v>
      </c>
      <c r="AU45" s="54">
        <f t="shared" ref="AU45:AX45" si="168">IFERROR(AU22*$F45,0)</f>
        <v>0</v>
      </c>
      <c r="AV45" s="54">
        <f t="shared" si="168"/>
        <v>0</v>
      </c>
      <c r="AW45" s="54">
        <f t="shared" si="168"/>
        <v>0</v>
      </c>
      <c r="AX45" s="54">
        <f t="shared" si="168"/>
        <v>0</v>
      </c>
      <c r="AY45" s="54">
        <f t="shared" si="100"/>
        <v>0</v>
      </c>
      <c r="AZ45" s="54">
        <f t="shared" ref="AZ45:BC45" si="169">IFERROR(AZ22*$F45,0)</f>
        <v>0</v>
      </c>
      <c r="BA45" s="54">
        <f t="shared" si="169"/>
        <v>0</v>
      </c>
      <c r="BB45" s="54">
        <f t="shared" si="169"/>
        <v>0</v>
      </c>
      <c r="BC45" s="54">
        <f t="shared" si="169"/>
        <v>0</v>
      </c>
      <c r="BD45" s="54">
        <f t="shared" si="102"/>
        <v>0</v>
      </c>
      <c r="BE45" s="54">
        <f t="shared" ref="BE45:BH45" si="170">IFERROR(BE22*$F45,0)</f>
        <v>0</v>
      </c>
      <c r="BF45" s="54">
        <f t="shared" si="170"/>
        <v>0</v>
      </c>
      <c r="BG45" s="54">
        <f t="shared" si="170"/>
        <v>0</v>
      </c>
      <c r="BH45" s="54">
        <f t="shared" si="170"/>
        <v>0</v>
      </c>
      <c r="BI45" s="54">
        <f t="shared" si="104"/>
        <v>0</v>
      </c>
      <c r="BJ45" s="54">
        <f t="shared" ref="BJ45:BM45" si="171">IFERROR(BJ22*$F45,0)</f>
        <v>0</v>
      </c>
      <c r="BK45" s="54">
        <f t="shared" si="171"/>
        <v>0</v>
      </c>
      <c r="BL45" s="54">
        <f t="shared" si="171"/>
        <v>0</v>
      </c>
      <c r="BM45" s="54">
        <f t="shared" si="171"/>
        <v>0</v>
      </c>
      <c r="BN45" s="54">
        <f t="shared" si="106"/>
        <v>0</v>
      </c>
    </row>
    <row r="46" spans="1:66" ht="15" customHeight="1">
      <c r="A46" s="49">
        <f t="shared" ref="A46:E46" si="172">A23</f>
        <v>0</v>
      </c>
      <c r="B46" s="49">
        <f t="shared" si="172"/>
        <v>0</v>
      </c>
      <c r="C46" s="49">
        <f t="shared" si="172"/>
        <v>0</v>
      </c>
      <c r="D46" s="49">
        <f t="shared" si="172"/>
        <v>0</v>
      </c>
      <c r="E46" s="49">
        <f t="shared" si="172"/>
        <v>0</v>
      </c>
      <c r="F46" s="211">
        <f>'Customer''s Questionnaire'!M56</f>
        <v>0</v>
      </c>
      <c r="G46" s="54">
        <f t="shared" ref="G46:J46" si="173">IFERROR(G23*$F46,0)</f>
        <v>0</v>
      </c>
      <c r="H46" s="54">
        <f t="shared" si="173"/>
        <v>0</v>
      </c>
      <c r="I46" s="54">
        <f t="shared" si="173"/>
        <v>0</v>
      </c>
      <c r="J46" s="54">
        <f t="shared" si="173"/>
        <v>0</v>
      </c>
      <c r="K46" s="58">
        <f t="shared" si="84"/>
        <v>0</v>
      </c>
      <c r="L46" s="54">
        <f t="shared" ref="L46:O46" si="174">IFERROR(L23*$F46,0)</f>
        <v>0</v>
      </c>
      <c r="M46" s="54">
        <f t="shared" si="174"/>
        <v>0</v>
      </c>
      <c r="N46" s="54">
        <f t="shared" si="174"/>
        <v>0</v>
      </c>
      <c r="O46" s="54">
        <f t="shared" si="174"/>
        <v>0</v>
      </c>
      <c r="P46" s="58">
        <f t="shared" si="86"/>
        <v>0</v>
      </c>
      <c r="Q46" s="54">
        <f t="shared" ref="Q46:T46" si="175">IFERROR(Q23*$F46,0)</f>
        <v>0</v>
      </c>
      <c r="R46" s="54">
        <f t="shared" si="175"/>
        <v>0</v>
      </c>
      <c r="S46" s="54">
        <f t="shared" si="175"/>
        <v>0</v>
      </c>
      <c r="T46" s="54">
        <f t="shared" si="175"/>
        <v>0</v>
      </c>
      <c r="U46" s="54">
        <f t="shared" si="88"/>
        <v>0</v>
      </c>
      <c r="V46" s="54">
        <f t="shared" ref="V46:Y46" si="176">IFERROR(V23*$F46,0)</f>
        <v>0</v>
      </c>
      <c r="W46" s="54">
        <f t="shared" si="176"/>
        <v>0</v>
      </c>
      <c r="X46" s="54">
        <f t="shared" si="176"/>
        <v>0</v>
      </c>
      <c r="Y46" s="54">
        <f t="shared" si="176"/>
        <v>0</v>
      </c>
      <c r="Z46" s="54">
        <f t="shared" si="90"/>
        <v>0</v>
      </c>
      <c r="AA46" s="54">
        <f t="shared" ref="AA46:AD46" si="177">IFERROR(AA23*$F46,0)</f>
        <v>0</v>
      </c>
      <c r="AB46" s="54">
        <f t="shared" si="177"/>
        <v>0</v>
      </c>
      <c r="AC46" s="54">
        <f t="shared" si="177"/>
        <v>0</v>
      </c>
      <c r="AD46" s="54">
        <f t="shared" si="177"/>
        <v>0</v>
      </c>
      <c r="AE46" s="54">
        <f t="shared" si="92"/>
        <v>0</v>
      </c>
      <c r="AF46" s="54">
        <f t="shared" ref="AF46:AI46" si="178">IFERROR(AF23*$F46,0)</f>
        <v>0</v>
      </c>
      <c r="AG46" s="54">
        <f t="shared" si="178"/>
        <v>0</v>
      </c>
      <c r="AH46" s="54">
        <f t="shared" si="178"/>
        <v>0</v>
      </c>
      <c r="AI46" s="54">
        <f t="shared" si="178"/>
        <v>0</v>
      </c>
      <c r="AJ46" s="54">
        <f t="shared" si="94"/>
        <v>0</v>
      </c>
      <c r="AK46" s="54">
        <f t="shared" ref="AK46:AN46" si="179">IFERROR(AK23*$F46,0)</f>
        <v>0</v>
      </c>
      <c r="AL46" s="54">
        <f t="shared" si="179"/>
        <v>0</v>
      </c>
      <c r="AM46" s="54">
        <f t="shared" si="179"/>
        <v>0</v>
      </c>
      <c r="AN46" s="54">
        <f t="shared" si="179"/>
        <v>0</v>
      </c>
      <c r="AO46" s="54">
        <f t="shared" si="96"/>
        <v>0</v>
      </c>
      <c r="AP46" s="54">
        <f t="shared" ref="AP46:AS46" si="180">IFERROR(AP23*$F46,0)</f>
        <v>0</v>
      </c>
      <c r="AQ46" s="54">
        <f t="shared" si="180"/>
        <v>0</v>
      </c>
      <c r="AR46" s="54">
        <f t="shared" si="180"/>
        <v>0</v>
      </c>
      <c r="AS46" s="54">
        <f t="shared" si="180"/>
        <v>0</v>
      </c>
      <c r="AT46" s="54">
        <f t="shared" si="98"/>
        <v>0</v>
      </c>
      <c r="AU46" s="54">
        <f t="shared" ref="AU46:AX46" si="181">IFERROR(AU23*$F46,0)</f>
        <v>0</v>
      </c>
      <c r="AV46" s="54">
        <f t="shared" si="181"/>
        <v>0</v>
      </c>
      <c r="AW46" s="54">
        <f t="shared" si="181"/>
        <v>0</v>
      </c>
      <c r="AX46" s="54">
        <f t="shared" si="181"/>
        <v>0</v>
      </c>
      <c r="AY46" s="54">
        <f t="shared" si="100"/>
        <v>0</v>
      </c>
      <c r="AZ46" s="54">
        <f t="shared" ref="AZ46:BC46" si="182">IFERROR(AZ23*$F46,0)</f>
        <v>0</v>
      </c>
      <c r="BA46" s="54">
        <f t="shared" si="182"/>
        <v>0</v>
      </c>
      <c r="BB46" s="54">
        <f t="shared" si="182"/>
        <v>0</v>
      </c>
      <c r="BC46" s="54">
        <f t="shared" si="182"/>
        <v>0</v>
      </c>
      <c r="BD46" s="54">
        <f t="shared" si="102"/>
        <v>0</v>
      </c>
      <c r="BE46" s="54">
        <f t="shared" ref="BE46:BH46" si="183">IFERROR(BE23*$F46,0)</f>
        <v>0</v>
      </c>
      <c r="BF46" s="54">
        <f t="shared" si="183"/>
        <v>0</v>
      </c>
      <c r="BG46" s="54">
        <f t="shared" si="183"/>
        <v>0</v>
      </c>
      <c r="BH46" s="54">
        <f t="shared" si="183"/>
        <v>0</v>
      </c>
      <c r="BI46" s="54">
        <f t="shared" si="104"/>
        <v>0</v>
      </c>
      <c r="BJ46" s="54">
        <f t="shared" ref="BJ46:BM46" si="184">IFERROR(BJ23*$F46,0)</f>
        <v>0</v>
      </c>
      <c r="BK46" s="54">
        <f t="shared" si="184"/>
        <v>0</v>
      </c>
      <c r="BL46" s="54">
        <f t="shared" si="184"/>
        <v>0</v>
      </c>
      <c r="BM46" s="54">
        <f t="shared" si="184"/>
        <v>0</v>
      </c>
      <c r="BN46" s="54">
        <f t="shared" si="106"/>
        <v>0</v>
      </c>
    </row>
    <row r="47" spans="1:66" ht="15" customHeight="1">
      <c r="A47" s="49">
        <f t="shared" ref="A47:E47" si="185">A24</f>
        <v>0</v>
      </c>
      <c r="B47" s="49">
        <f t="shared" si="185"/>
        <v>0</v>
      </c>
      <c r="C47" s="49">
        <f t="shared" si="185"/>
        <v>0</v>
      </c>
      <c r="D47" s="49">
        <f t="shared" si="185"/>
        <v>0</v>
      </c>
      <c r="E47" s="49">
        <f t="shared" si="185"/>
        <v>0</v>
      </c>
      <c r="F47" s="211">
        <f>'Customer''s Questionnaire'!M57</f>
        <v>0</v>
      </c>
      <c r="G47" s="54">
        <f t="shared" ref="G47:J47" si="186">IFERROR(G24*$F47,0)</f>
        <v>0</v>
      </c>
      <c r="H47" s="54">
        <f t="shared" si="186"/>
        <v>0</v>
      </c>
      <c r="I47" s="54">
        <f t="shared" si="186"/>
        <v>0</v>
      </c>
      <c r="J47" s="54">
        <f t="shared" si="186"/>
        <v>0</v>
      </c>
      <c r="K47" s="58">
        <f t="shared" si="84"/>
        <v>0</v>
      </c>
      <c r="L47" s="54">
        <f t="shared" ref="L47:O47" si="187">IFERROR(L24*$F47,0)</f>
        <v>0</v>
      </c>
      <c r="M47" s="54">
        <f t="shared" si="187"/>
        <v>0</v>
      </c>
      <c r="N47" s="54">
        <f t="shared" si="187"/>
        <v>0</v>
      </c>
      <c r="O47" s="54">
        <f t="shared" si="187"/>
        <v>0</v>
      </c>
      <c r="P47" s="58">
        <f t="shared" si="86"/>
        <v>0</v>
      </c>
      <c r="Q47" s="54">
        <f t="shared" ref="Q47:T47" si="188">IFERROR(Q24*$F47,0)</f>
        <v>0</v>
      </c>
      <c r="R47" s="54">
        <f t="shared" si="188"/>
        <v>0</v>
      </c>
      <c r="S47" s="54">
        <f t="shared" si="188"/>
        <v>0</v>
      </c>
      <c r="T47" s="54">
        <f t="shared" si="188"/>
        <v>0</v>
      </c>
      <c r="U47" s="54">
        <f t="shared" si="88"/>
        <v>0</v>
      </c>
      <c r="V47" s="54">
        <f t="shared" ref="V47:Y47" si="189">IFERROR(V24*$F47,0)</f>
        <v>0</v>
      </c>
      <c r="W47" s="54">
        <f t="shared" si="189"/>
        <v>0</v>
      </c>
      <c r="X47" s="54">
        <f t="shared" si="189"/>
        <v>0</v>
      </c>
      <c r="Y47" s="54">
        <f t="shared" si="189"/>
        <v>0</v>
      </c>
      <c r="Z47" s="54">
        <f t="shared" si="90"/>
        <v>0</v>
      </c>
      <c r="AA47" s="54">
        <f t="shared" ref="AA47:AD47" si="190">IFERROR(AA24*$F47,0)</f>
        <v>0</v>
      </c>
      <c r="AB47" s="54">
        <f t="shared" si="190"/>
        <v>0</v>
      </c>
      <c r="AC47" s="54">
        <f t="shared" si="190"/>
        <v>0</v>
      </c>
      <c r="AD47" s="54">
        <f t="shared" si="190"/>
        <v>0</v>
      </c>
      <c r="AE47" s="54">
        <f t="shared" si="92"/>
        <v>0</v>
      </c>
      <c r="AF47" s="54">
        <f t="shared" ref="AF47:AI47" si="191">IFERROR(AF24*$F47,0)</f>
        <v>0</v>
      </c>
      <c r="AG47" s="54">
        <f t="shared" si="191"/>
        <v>0</v>
      </c>
      <c r="AH47" s="54">
        <f t="shared" si="191"/>
        <v>0</v>
      </c>
      <c r="AI47" s="54">
        <f t="shared" si="191"/>
        <v>0</v>
      </c>
      <c r="AJ47" s="54">
        <f t="shared" si="94"/>
        <v>0</v>
      </c>
      <c r="AK47" s="54">
        <f t="shared" ref="AK47:AN47" si="192">IFERROR(AK24*$F47,0)</f>
        <v>0</v>
      </c>
      <c r="AL47" s="54">
        <f t="shared" si="192"/>
        <v>0</v>
      </c>
      <c r="AM47" s="54">
        <f t="shared" si="192"/>
        <v>0</v>
      </c>
      <c r="AN47" s="54">
        <f t="shared" si="192"/>
        <v>0</v>
      </c>
      <c r="AO47" s="54">
        <f t="shared" si="96"/>
        <v>0</v>
      </c>
      <c r="AP47" s="54">
        <f t="shared" ref="AP47:AS47" si="193">IFERROR(AP24*$F47,0)</f>
        <v>0</v>
      </c>
      <c r="AQ47" s="54">
        <f t="shared" si="193"/>
        <v>0</v>
      </c>
      <c r="AR47" s="54">
        <f t="shared" si="193"/>
        <v>0</v>
      </c>
      <c r="AS47" s="54">
        <f t="shared" si="193"/>
        <v>0</v>
      </c>
      <c r="AT47" s="54">
        <f t="shared" si="98"/>
        <v>0</v>
      </c>
      <c r="AU47" s="54">
        <f t="shared" ref="AU47:AX47" si="194">IFERROR(AU24*$F47,0)</f>
        <v>0</v>
      </c>
      <c r="AV47" s="54">
        <f t="shared" si="194"/>
        <v>0</v>
      </c>
      <c r="AW47" s="54">
        <f t="shared" si="194"/>
        <v>0</v>
      </c>
      <c r="AX47" s="54">
        <f t="shared" si="194"/>
        <v>0</v>
      </c>
      <c r="AY47" s="54">
        <f t="shared" si="100"/>
        <v>0</v>
      </c>
      <c r="AZ47" s="54">
        <f t="shared" ref="AZ47:BC47" si="195">IFERROR(AZ24*$F47,0)</f>
        <v>0</v>
      </c>
      <c r="BA47" s="54">
        <f t="shared" si="195"/>
        <v>0</v>
      </c>
      <c r="BB47" s="54">
        <f t="shared" si="195"/>
        <v>0</v>
      </c>
      <c r="BC47" s="54">
        <f t="shared" si="195"/>
        <v>0</v>
      </c>
      <c r="BD47" s="54">
        <f t="shared" si="102"/>
        <v>0</v>
      </c>
      <c r="BE47" s="54">
        <f t="shared" ref="BE47:BH47" si="196">IFERROR(BE24*$F47,0)</f>
        <v>0</v>
      </c>
      <c r="BF47" s="54">
        <f t="shared" si="196"/>
        <v>0</v>
      </c>
      <c r="BG47" s="54">
        <f t="shared" si="196"/>
        <v>0</v>
      </c>
      <c r="BH47" s="54">
        <f t="shared" si="196"/>
        <v>0</v>
      </c>
      <c r="BI47" s="54">
        <f t="shared" si="104"/>
        <v>0</v>
      </c>
      <c r="BJ47" s="54">
        <f t="shared" ref="BJ47:BM47" si="197">IFERROR(BJ24*$F47,0)</f>
        <v>0</v>
      </c>
      <c r="BK47" s="54">
        <f t="shared" si="197"/>
        <v>0</v>
      </c>
      <c r="BL47" s="54">
        <f t="shared" si="197"/>
        <v>0</v>
      </c>
      <c r="BM47" s="54">
        <f t="shared" si="197"/>
        <v>0</v>
      </c>
      <c r="BN47" s="54">
        <f t="shared" si="106"/>
        <v>0</v>
      </c>
    </row>
    <row r="48" spans="1:66" ht="15" customHeight="1">
      <c r="A48" s="49">
        <f t="shared" ref="A48:E48" si="198">A25</f>
        <v>0</v>
      </c>
      <c r="B48" s="49">
        <f t="shared" si="198"/>
        <v>0</v>
      </c>
      <c r="C48" s="49">
        <f t="shared" si="198"/>
        <v>0</v>
      </c>
      <c r="D48" s="49">
        <f t="shared" si="198"/>
        <v>0</v>
      </c>
      <c r="E48" s="49">
        <f t="shared" si="198"/>
        <v>0</v>
      </c>
      <c r="F48" s="211">
        <f>'Customer''s Questionnaire'!M58</f>
        <v>0</v>
      </c>
      <c r="G48" s="54">
        <f t="shared" ref="G48:J48" si="199">IFERROR(G25*$F48,0)</f>
        <v>0</v>
      </c>
      <c r="H48" s="54">
        <f t="shared" si="199"/>
        <v>0</v>
      </c>
      <c r="I48" s="54">
        <f t="shared" si="199"/>
        <v>0</v>
      </c>
      <c r="J48" s="54">
        <f t="shared" si="199"/>
        <v>0</v>
      </c>
      <c r="K48" s="58">
        <f t="shared" si="84"/>
        <v>0</v>
      </c>
      <c r="L48" s="54">
        <f t="shared" ref="L48:O48" si="200">IFERROR(L25*$F48,0)</f>
        <v>0</v>
      </c>
      <c r="M48" s="54">
        <f t="shared" si="200"/>
        <v>0</v>
      </c>
      <c r="N48" s="54">
        <f t="shared" si="200"/>
        <v>0</v>
      </c>
      <c r="O48" s="54">
        <f t="shared" si="200"/>
        <v>0</v>
      </c>
      <c r="P48" s="58">
        <f t="shared" si="86"/>
        <v>0</v>
      </c>
      <c r="Q48" s="54">
        <f t="shared" ref="Q48:T48" si="201">IFERROR(Q25*$F48,0)</f>
        <v>0</v>
      </c>
      <c r="R48" s="54">
        <f t="shared" si="201"/>
        <v>0</v>
      </c>
      <c r="S48" s="54">
        <f t="shared" si="201"/>
        <v>0</v>
      </c>
      <c r="T48" s="54">
        <f t="shared" si="201"/>
        <v>0</v>
      </c>
      <c r="U48" s="54">
        <f t="shared" si="88"/>
        <v>0</v>
      </c>
      <c r="V48" s="54">
        <f t="shared" ref="V48:Y48" si="202">IFERROR(V25*$F48,0)</f>
        <v>0</v>
      </c>
      <c r="W48" s="54">
        <f t="shared" si="202"/>
        <v>0</v>
      </c>
      <c r="X48" s="54">
        <f t="shared" si="202"/>
        <v>0</v>
      </c>
      <c r="Y48" s="54">
        <f t="shared" si="202"/>
        <v>0</v>
      </c>
      <c r="Z48" s="54">
        <f t="shared" si="90"/>
        <v>0</v>
      </c>
      <c r="AA48" s="54">
        <f t="shared" ref="AA48:AD48" si="203">IFERROR(AA25*$F48,0)</f>
        <v>0</v>
      </c>
      <c r="AB48" s="54">
        <f t="shared" si="203"/>
        <v>0</v>
      </c>
      <c r="AC48" s="54">
        <f t="shared" si="203"/>
        <v>0</v>
      </c>
      <c r="AD48" s="54">
        <f t="shared" si="203"/>
        <v>0</v>
      </c>
      <c r="AE48" s="54">
        <f t="shared" si="92"/>
        <v>0</v>
      </c>
      <c r="AF48" s="54">
        <f t="shared" ref="AF48:AI48" si="204">IFERROR(AF25*$F48,0)</f>
        <v>0</v>
      </c>
      <c r="AG48" s="54">
        <f t="shared" si="204"/>
        <v>0</v>
      </c>
      <c r="AH48" s="54">
        <f t="shared" si="204"/>
        <v>0</v>
      </c>
      <c r="AI48" s="54">
        <f t="shared" si="204"/>
        <v>0</v>
      </c>
      <c r="AJ48" s="54">
        <f t="shared" si="94"/>
        <v>0</v>
      </c>
      <c r="AK48" s="54">
        <f t="shared" ref="AK48:AN48" si="205">IFERROR(AK25*$F48,0)</f>
        <v>0</v>
      </c>
      <c r="AL48" s="54">
        <f t="shared" si="205"/>
        <v>0</v>
      </c>
      <c r="AM48" s="54">
        <f t="shared" si="205"/>
        <v>0</v>
      </c>
      <c r="AN48" s="54">
        <f t="shared" si="205"/>
        <v>0</v>
      </c>
      <c r="AO48" s="54">
        <f t="shared" si="96"/>
        <v>0</v>
      </c>
      <c r="AP48" s="54">
        <f t="shared" ref="AP48:AS48" si="206">IFERROR(AP25*$F48,0)</f>
        <v>0</v>
      </c>
      <c r="AQ48" s="54">
        <f t="shared" si="206"/>
        <v>0</v>
      </c>
      <c r="AR48" s="54">
        <f t="shared" si="206"/>
        <v>0</v>
      </c>
      <c r="AS48" s="54">
        <f t="shared" si="206"/>
        <v>0</v>
      </c>
      <c r="AT48" s="54">
        <f t="shared" si="98"/>
        <v>0</v>
      </c>
      <c r="AU48" s="54">
        <f t="shared" ref="AU48:AX48" si="207">IFERROR(AU25*$F48,0)</f>
        <v>0</v>
      </c>
      <c r="AV48" s="54">
        <f t="shared" si="207"/>
        <v>0</v>
      </c>
      <c r="AW48" s="54">
        <f t="shared" si="207"/>
        <v>0</v>
      </c>
      <c r="AX48" s="54">
        <f t="shared" si="207"/>
        <v>0</v>
      </c>
      <c r="AY48" s="54">
        <f t="shared" si="100"/>
        <v>0</v>
      </c>
      <c r="AZ48" s="54">
        <f t="shared" ref="AZ48:BC48" si="208">IFERROR(AZ25*$F48,0)</f>
        <v>0</v>
      </c>
      <c r="BA48" s="54">
        <f t="shared" si="208"/>
        <v>0</v>
      </c>
      <c r="BB48" s="54">
        <f t="shared" si="208"/>
        <v>0</v>
      </c>
      <c r="BC48" s="54">
        <f t="shared" si="208"/>
        <v>0</v>
      </c>
      <c r="BD48" s="54">
        <f t="shared" si="102"/>
        <v>0</v>
      </c>
      <c r="BE48" s="54">
        <f t="shared" ref="BE48:BH48" si="209">IFERROR(BE25*$F48,0)</f>
        <v>0</v>
      </c>
      <c r="BF48" s="54">
        <f t="shared" si="209"/>
        <v>0</v>
      </c>
      <c r="BG48" s="54">
        <f t="shared" si="209"/>
        <v>0</v>
      </c>
      <c r="BH48" s="54">
        <f t="shared" si="209"/>
        <v>0</v>
      </c>
      <c r="BI48" s="54">
        <f t="shared" si="104"/>
        <v>0</v>
      </c>
      <c r="BJ48" s="54">
        <f t="shared" ref="BJ48:BM48" si="210">IFERROR(BJ25*$F48,0)</f>
        <v>0</v>
      </c>
      <c r="BK48" s="54">
        <f t="shared" si="210"/>
        <v>0</v>
      </c>
      <c r="BL48" s="54">
        <f t="shared" si="210"/>
        <v>0</v>
      </c>
      <c r="BM48" s="54">
        <f t="shared" si="210"/>
        <v>0</v>
      </c>
      <c r="BN48" s="54">
        <f t="shared" si="106"/>
        <v>0</v>
      </c>
    </row>
    <row r="49" spans="1:66" ht="15" customHeight="1">
      <c r="A49" s="49">
        <f t="shared" ref="A49:E49" si="211">A26</f>
        <v>0</v>
      </c>
      <c r="B49" s="49">
        <f t="shared" si="211"/>
        <v>0</v>
      </c>
      <c r="C49" s="49">
        <f t="shared" si="211"/>
        <v>0</v>
      </c>
      <c r="D49" s="49">
        <f t="shared" si="211"/>
        <v>0</v>
      </c>
      <c r="E49" s="49">
        <f t="shared" si="211"/>
        <v>0</v>
      </c>
      <c r="F49" s="211">
        <f>'Customer''s Questionnaire'!M59</f>
        <v>0</v>
      </c>
      <c r="G49" s="54">
        <f t="shared" ref="G49:J49" si="212">IFERROR(G26*$F49,0)</f>
        <v>0</v>
      </c>
      <c r="H49" s="54">
        <f t="shared" si="212"/>
        <v>0</v>
      </c>
      <c r="I49" s="54">
        <f t="shared" si="212"/>
        <v>0</v>
      </c>
      <c r="J49" s="54">
        <f t="shared" si="212"/>
        <v>0</v>
      </c>
      <c r="K49" s="58">
        <f t="shared" si="84"/>
        <v>0</v>
      </c>
      <c r="L49" s="54">
        <f t="shared" ref="L49:O49" si="213">IFERROR(L26*$F49,0)</f>
        <v>0</v>
      </c>
      <c r="M49" s="54">
        <f t="shared" si="213"/>
        <v>0</v>
      </c>
      <c r="N49" s="54">
        <f t="shared" si="213"/>
        <v>0</v>
      </c>
      <c r="O49" s="54">
        <f t="shared" si="213"/>
        <v>0</v>
      </c>
      <c r="P49" s="58">
        <f t="shared" si="86"/>
        <v>0</v>
      </c>
      <c r="Q49" s="54">
        <f t="shared" ref="Q49:T49" si="214">IFERROR(Q26*$F49,0)</f>
        <v>0</v>
      </c>
      <c r="R49" s="54">
        <f t="shared" si="214"/>
        <v>0</v>
      </c>
      <c r="S49" s="54">
        <f t="shared" si="214"/>
        <v>0</v>
      </c>
      <c r="T49" s="54">
        <f t="shared" si="214"/>
        <v>0</v>
      </c>
      <c r="U49" s="54">
        <f t="shared" si="88"/>
        <v>0</v>
      </c>
      <c r="V49" s="54">
        <f t="shared" ref="V49:Y49" si="215">IFERROR(V26*$F49,0)</f>
        <v>0</v>
      </c>
      <c r="W49" s="54">
        <f t="shared" si="215"/>
        <v>0</v>
      </c>
      <c r="X49" s="54">
        <f t="shared" si="215"/>
        <v>0</v>
      </c>
      <c r="Y49" s="54">
        <f t="shared" si="215"/>
        <v>0</v>
      </c>
      <c r="Z49" s="54">
        <f t="shared" si="90"/>
        <v>0</v>
      </c>
      <c r="AA49" s="54">
        <f t="shared" ref="AA49:AD49" si="216">IFERROR(AA26*$F49,0)</f>
        <v>0</v>
      </c>
      <c r="AB49" s="54">
        <f t="shared" si="216"/>
        <v>0</v>
      </c>
      <c r="AC49" s="54">
        <f t="shared" si="216"/>
        <v>0</v>
      </c>
      <c r="AD49" s="54">
        <f t="shared" si="216"/>
        <v>0</v>
      </c>
      <c r="AE49" s="54">
        <f t="shared" si="92"/>
        <v>0</v>
      </c>
      <c r="AF49" s="54">
        <f t="shared" ref="AF49:AI49" si="217">IFERROR(AF26*$F49,0)</f>
        <v>0</v>
      </c>
      <c r="AG49" s="54">
        <f t="shared" si="217"/>
        <v>0</v>
      </c>
      <c r="AH49" s="54">
        <f t="shared" si="217"/>
        <v>0</v>
      </c>
      <c r="AI49" s="54">
        <f t="shared" si="217"/>
        <v>0</v>
      </c>
      <c r="AJ49" s="54">
        <f t="shared" si="94"/>
        <v>0</v>
      </c>
      <c r="AK49" s="54">
        <f t="shared" ref="AK49:AN49" si="218">IFERROR(AK26*$F49,0)</f>
        <v>0</v>
      </c>
      <c r="AL49" s="54">
        <f t="shared" si="218"/>
        <v>0</v>
      </c>
      <c r="AM49" s="54">
        <f t="shared" si="218"/>
        <v>0</v>
      </c>
      <c r="AN49" s="54">
        <f t="shared" si="218"/>
        <v>0</v>
      </c>
      <c r="AO49" s="54">
        <f t="shared" si="96"/>
        <v>0</v>
      </c>
      <c r="AP49" s="54">
        <f t="shared" ref="AP49:AS49" si="219">IFERROR(AP26*$F49,0)</f>
        <v>0</v>
      </c>
      <c r="AQ49" s="54">
        <f t="shared" si="219"/>
        <v>0</v>
      </c>
      <c r="AR49" s="54">
        <f t="shared" si="219"/>
        <v>0</v>
      </c>
      <c r="AS49" s="54">
        <f t="shared" si="219"/>
        <v>0</v>
      </c>
      <c r="AT49" s="54">
        <f t="shared" si="98"/>
        <v>0</v>
      </c>
      <c r="AU49" s="54">
        <f t="shared" ref="AU49:AX49" si="220">IFERROR(AU26*$F49,0)</f>
        <v>0</v>
      </c>
      <c r="AV49" s="54">
        <f t="shared" si="220"/>
        <v>0</v>
      </c>
      <c r="AW49" s="54">
        <f t="shared" si="220"/>
        <v>0</v>
      </c>
      <c r="AX49" s="54">
        <f t="shared" si="220"/>
        <v>0</v>
      </c>
      <c r="AY49" s="54">
        <f t="shared" si="100"/>
        <v>0</v>
      </c>
      <c r="AZ49" s="54">
        <f t="shared" ref="AZ49:BC49" si="221">IFERROR(AZ26*$F49,0)</f>
        <v>0</v>
      </c>
      <c r="BA49" s="54">
        <f t="shared" si="221"/>
        <v>0</v>
      </c>
      <c r="BB49" s="54">
        <f t="shared" si="221"/>
        <v>0</v>
      </c>
      <c r="BC49" s="54">
        <f t="shared" si="221"/>
        <v>0</v>
      </c>
      <c r="BD49" s="54">
        <f t="shared" si="102"/>
        <v>0</v>
      </c>
      <c r="BE49" s="54">
        <f t="shared" ref="BE49:BH49" si="222">IFERROR(BE26*$F49,0)</f>
        <v>0</v>
      </c>
      <c r="BF49" s="54">
        <f t="shared" si="222"/>
        <v>0</v>
      </c>
      <c r="BG49" s="54">
        <f t="shared" si="222"/>
        <v>0</v>
      </c>
      <c r="BH49" s="54">
        <f t="shared" si="222"/>
        <v>0</v>
      </c>
      <c r="BI49" s="54">
        <f t="shared" si="104"/>
        <v>0</v>
      </c>
      <c r="BJ49" s="54">
        <f t="shared" ref="BJ49:BM49" si="223">IFERROR(BJ26*$F49,0)</f>
        <v>0</v>
      </c>
      <c r="BK49" s="54">
        <f t="shared" si="223"/>
        <v>0</v>
      </c>
      <c r="BL49" s="54">
        <f t="shared" si="223"/>
        <v>0</v>
      </c>
      <c r="BM49" s="54">
        <f t="shared" si="223"/>
        <v>0</v>
      </c>
      <c r="BN49" s="54">
        <f t="shared" si="106"/>
        <v>0</v>
      </c>
    </row>
    <row r="50" spans="1:66" ht="15" customHeight="1">
      <c r="A50" s="49">
        <f t="shared" ref="A50:E50" si="224">A27</f>
        <v>0</v>
      </c>
      <c r="B50" s="49">
        <f t="shared" si="224"/>
        <v>0</v>
      </c>
      <c r="C50" s="49">
        <f t="shared" si="224"/>
        <v>0</v>
      </c>
      <c r="D50" s="49">
        <f t="shared" si="224"/>
        <v>0</v>
      </c>
      <c r="E50" s="49">
        <f t="shared" si="224"/>
        <v>0</v>
      </c>
      <c r="F50" s="211">
        <f>'Customer''s Questionnaire'!M60</f>
        <v>0</v>
      </c>
      <c r="G50" s="54">
        <f t="shared" ref="G50:J50" si="225">IFERROR(G27*$F50,0)</f>
        <v>0</v>
      </c>
      <c r="H50" s="54">
        <f t="shared" si="225"/>
        <v>0</v>
      </c>
      <c r="I50" s="54">
        <f t="shared" si="225"/>
        <v>0</v>
      </c>
      <c r="J50" s="54">
        <f t="shared" si="225"/>
        <v>0</v>
      </c>
      <c r="K50" s="58">
        <f t="shared" si="84"/>
        <v>0</v>
      </c>
      <c r="L50" s="54">
        <f t="shared" ref="L50:O50" si="226">IFERROR(L27*$F50,0)</f>
        <v>0</v>
      </c>
      <c r="M50" s="54">
        <f t="shared" si="226"/>
        <v>0</v>
      </c>
      <c r="N50" s="54">
        <f t="shared" si="226"/>
        <v>0</v>
      </c>
      <c r="O50" s="54">
        <f t="shared" si="226"/>
        <v>0</v>
      </c>
      <c r="P50" s="58">
        <f t="shared" si="86"/>
        <v>0</v>
      </c>
      <c r="Q50" s="54">
        <f t="shared" ref="Q50:T50" si="227">IFERROR(Q27*$F50,0)</f>
        <v>0</v>
      </c>
      <c r="R50" s="54">
        <f t="shared" si="227"/>
        <v>0</v>
      </c>
      <c r="S50" s="54">
        <f t="shared" si="227"/>
        <v>0</v>
      </c>
      <c r="T50" s="54">
        <f t="shared" si="227"/>
        <v>0</v>
      </c>
      <c r="U50" s="54">
        <f t="shared" si="88"/>
        <v>0</v>
      </c>
      <c r="V50" s="54">
        <f t="shared" ref="V50:Y50" si="228">IFERROR(V27*$F50,0)</f>
        <v>0</v>
      </c>
      <c r="W50" s="54">
        <f t="shared" si="228"/>
        <v>0</v>
      </c>
      <c r="X50" s="54">
        <f t="shared" si="228"/>
        <v>0</v>
      </c>
      <c r="Y50" s="54">
        <f t="shared" si="228"/>
        <v>0</v>
      </c>
      <c r="Z50" s="54">
        <f t="shared" si="90"/>
        <v>0</v>
      </c>
      <c r="AA50" s="54">
        <f t="shared" ref="AA50:AD50" si="229">IFERROR(AA27*$F50,0)</f>
        <v>0</v>
      </c>
      <c r="AB50" s="54">
        <f t="shared" si="229"/>
        <v>0</v>
      </c>
      <c r="AC50" s="54">
        <f t="shared" si="229"/>
        <v>0</v>
      </c>
      <c r="AD50" s="54">
        <f t="shared" si="229"/>
        <v>0</v>
      </c>
      <c r="AE50" s="54">
        <f t="shared" si="92"/>
        <v>0</v>
      </c>
      <c r="AF50" s="54">
        <f t="shared" ref="AF50:AI50" si="230">IFERROR(AF27*$F50,0)</f>
        <v>0</v>
      </c>
      <c r="AG50" s="54">
        <f t="shared" si="230"/>
        <v>0</v>
      </c>
      <c r="AH50" s="54">
        <f t="shared" si="230"/>
        <v>0</v>
      </c>
      <c r="AI50" s="54">
        <f t="shared" si="230"/>
        <v>0</v>
      </c>
      <c r="AJ50" s="54">
        <f t="shared" si="94"/>
        <v>0</v>
      </c>
      <c r="AK50" s="54">
        <f t="shared" ref="AK50:AN50" si="231">IFERROR(AK27*$F50,0)</f>
        <v>0</v>
      </c>
      <c r="AL50" s="54">
        <f t="shared" si="231"/>
        <v>0</v>
      </c>
      <c r="AM50" s="54">
        <f t="shared" si="231"/>
        <v>0</v>
      </c>
      <c r="AN50" s="54">
        <f t="shared" si="231"/>
        <v>0</v>
      </c>
      <c r="AO50" s="54">
        <f t="shared" si="96"/>
        <v>0</v>
      </c>
      <c r="AP50" s="54">
        <f t="shared" ref="AP50:AS50" si="232">IFERROR(AP27*$F50,0)</f>
        <v>0</v>
      </c>
      <c r="AQ50" s="54">
        <f t="shared" si="232"/>
        <v>0</v>
      </c>
      <c r="AR50" s="54">
        <f t="shared" si="232"/>
        <v>0</v>
      </c>
      <c r="AS50" s="54">
        <f t="shared" si="232"/>
        <v>0</v>
      </c>
      <c r="AT50" s="54">
        <f t="shared" si="98"/>
        <v>0</v>
      </c>
      <c r="AU50" s="54">
        <f t="shared" ref="AU50:AX50" si="233">IFERROR(AU27*$F50,0)</f>
        <v>0</v>
      </c>
      <c r="AV50" s="54">
        <f t="shared" si="233"/>
        <v>0</v>
      </c>
      <c r="AW50" s="54">
        <f t="shared" si="233"/>
        <v>0</v>
      </c>
      <c r="AX50" s="54">
        <f t="shared" si="233"/>
        <v>0</v>
      </c>
      <c r="AY50" s="54">
        <f t="shared" si="100"/>
        <v>0</v>
      </c>
      <c r="AZ50" s="54">
        <f t="shared" ref="AZ50:BC50" si="234">IFERROR(AZ27*$F50,0)</f>
        <v>0</v>
      </c>
      <c r="BA50" s="54">
        <f t="shared" si="234"/>
        <v>0</v>
      </c>
      <c r="BB50" s="54">
        <f t="shared" si="234"/>
        <v>0</v>
      </c>
      <c r="BC50" s="54">
        <f t="shared" si="234"/>
        <v>0</v>
      </c>
      <c r="BD50" s="54">
        <f t="shared" si="102"/>
        <v>0</v>
      </c>
      <c r="BE50" s="54">
        <f t="shared" ref="BE50:BH50" si="235">IFERROR(BE27*$F50,0)</f>
        <v>0</v>
      </c>
      <c r="BF50" s="54">
        <f t="shared" si="235"/>
        <v>0</v>
      </c>
      <c r="BG50" s="54">
        <f t="shared" si="235"/>
        <v>0</v>
      </c>
      <c r="BH50" s="54">
        <f t="shared" si="235"/>
        <v>0</v>
      </c>
      <c r="BI50" s="54">
        <f t="shared" si="104"/>
        <v>0</v>
      </c>
      <c r="BJ50" s="54">
        <f t="shared" ref="BJ50:BM50" si="236">IFERROR(BJ27*$F50,0)</f>
        <v>0</v>
      </c>
      <c r="BK50" s="54">
        <f t="shared" si="236"/>
        <v>0</v>
      </c>
      <c r="BL50" s="54">
        <f t="shared" si="236"/>
        <v>0</v>
      </c>
      <c r="BM50" s="54">
        <f t="shared" si="236"/>
        <v>0</v>
      </c>
      <c r="BN50" s="54">
        <f t="shared" si="106"/>
        <v>0</v>
      </c>
    </row>
    <row r="51" spans="1:66" ht="15" customHeight="1">
      <c r="A51" s="49">
        <f t="shared" ref="A51:E51" si="237">A28</f>
        <v>0</v>
      </c>
      <c r="B51" s="49">
        <f t="shared" si="237"/>
        <v>0</v>
      </c>
      <c r="C51" s="49">
        <f t="shared" si="237"/>
        <v>0</v>
      </c>
      <c r="D51" s="49">
        <f t="shared" si="237"/>
        <v>0</v>
      </c>
      <c r="E51" s="49">
        <f t="shared" si="237"/>
        <v>0</v>
      </c>
      <c r="F51" s="211">
        <f>'Customer''s Questionnaire'!M61</f>
        <v>0</v>
      </c>
      <c r="G51" s="54">
        <f t="shared" ref="G51:J51" si="238">IFERROR(G28*$F51,0)</f>
        <v>0</v>
      </c>
      <c r="H51" s="54">
        <f t="shared" si="238"/>
        <v>0</v>
      </c>
      <c r="I51" s="54">
        <f t="shared" si="238"/>
        <v>0</v>
      </c>
      <c r="J51" s="54">
        <f t="shared" si="238"/>
        <v>0</v>
      </c>
      <c r="K51" s="58">
        <f t="shared" si="84"/>
        <v>0</v>
      </c>
      <c r="L51" s="54">
        <f t="shared" ref="L51:O51" si="239">IFERROR(L28*$F51,0)</f>
        <v>0</v>
      </c>
      <c r="M51" s="54">
        <f t="shared" si="239"/>
        <v>0</v>
      </c>
      <c r="N51" s="54">
        <f t="shared" si="239"/>
        <v>0</v>
      </c>
      <c r="O51" s="54">
        <f t="shared" si="239"/>
        <v>0</v>
      </c>
      <c r="P51" s="58">
        <f t="shared" si="86"/>
        <v>0</v>
      </c>
      <c r="Q51" s="54">
        <f t="shared" ref="Q51:T51" si="240">IFERROR(Q28*$F51,0)</f>
        <v>0</v>
      </c>
      <c r="R51" s="54">
        <f t="shared" si="240"/>
        <v>0</v>
      </c>
      <c r="S51" s="54">
        <f t="shared" si="240"/>
        <v>0</v>
      </c>
      <c r="T51" s="54">
        <f t="shared" si="240"/>
        <v>0</v>
      </c>
      <c r="U51" s="54">
        <f t="shared" si="88"/>
        <v>0</v>
      </c>
      <c r="V51" s="54">
        <f t="shared" ref="V51:Y51" si="241">IFERROR(V28*$F51,0)</f>
        <v>0</v>
      </c>
      <c r="W51" s="54">
        <f t="shared" si="241"/>
        <v>0</v>
      </c>
      <c r="X51" s="54">
        <f t="shared" si="241"/>
        <v>0</v>
      </c>
      <c r="Y51" s="54">
        <f t="shared" si="241"/>
        <v>0</v>
      </c>
      <c r="Z51" s="54">
        <f t="shared" si="90"/>
        <v>0</v>
      </c>
      <c r="AA51" s="54">
        <f t="shared" ref="AA51:AD51" si="242">IFERROR(AA28*$F51,0)</f>
        <v>0</v>
      </c>
      <c r="AB51" s="54">
        <f t="shared" si="242"/>
        <v>0</v>
      </c>
      <c r="AC51" s="54">
        <f t="shared" si="242"/>
        <v>0</v>
      </c>
      <c r="AD51" s="54">
        <f t="shared" si="242"/>
        <v>0</v>
      </c>
      <c r="AE51" s="54">
        <f t="shared" si="92"/>
        <v>0</v>
      </c>
      <c r="AF51" s="54">
        <f t="shared" ref="AF51:AI51" si="243">IFERROR(AF28*$F51,0)</f>
        <v>0</v>
      </c>
      <c r="AG51" s="54">
        <f t="shared" si="243"/>
        <v>0</v>
      </c>
      <c r="AH51" s="54">
        <f t="shared" si="243"/>
        <v>0</v>
      </c>
      <c r="AI51" s="54">
        <f t="shared" si="243"/>
        <v>0</v>
      </c>
      <c r="AJ51" s="54">
        <f t="shared" si="94"/>
        <v>0</v>
      </c>
      <c r="AK51" s="54">
        <f t="shared" ref="AK51:AN51" si="244">IFERROR(AK28*$F51,0)</f>
        <v>0</v>
      </c>
      <c r="AL51" s="54">
        <f t="shared" si="244"/>
        <v>0</v>
      </c>
      <c r="AM51" s="54">
        <f t="shared" si="244"/>
        <v>0</v>
      </c>
      <c r="AN51" s="54">
        <f t="shared" si="244"/>
        <v>0</v>
      </c>
      <c r="AO51" s="54">
        <f t="shared" si="96"/>
        <v>0</v>
      </c>
      <c r="AP51" s="54">
        <f t="shared" ref="AP51:AS51" si="245">IFERROR(AP28*$F51,0)</f>
        <v>0</v>
      </c>
      <c r="AQ51" s="54">
        <f t="shared" si="245"/>
        <v>0</v>
      </c>
      <c r="AR51" s="54">
        <f t="shared" si="245"/>
        <v>0</v>
      </c>
      <c r="AS51" s="54">
        <f t="shared" si="245"/>
        <v>0</v>
      </c>
      <c r="AT51" s="54">
        <f t="shared" si="98"/>
        <v>0</v>
      </c>
      <c r="AU51" s="54">
        <f t="shared" ref="AU51:AX51" si="246">IFERROR(AU28*$F51,0)</f>
        <v>0</v>
      </c>
      <c r="AV51" s="54">
        <f t="shared" si="246"/>
        <v>0</v>
      </c>
      <c r="AW51" s="54">
        <f t="shared" si="246"/>
        <v>0</v>
      </c>
      <c r="AX51" s="54">
        <f t="shared" si="246"/>
        <v>0</v>
      </c>
      <c r="AY51" s="54">
        <f t="shared" si="100"/>
        <v>0</v>
      </c>
      <c r="AZ51" s="54">
        <f t="shared" ref="AZ51:BC51" si="247">IFERROR(AZ28*$F51,0)</f>
        <v>0</v>
      </c>
      <c r="BA51" s="54">
        <f t="shared" si="247"/>
        <v>0</v>
      </c>
      <c r="BB51" s="54">
        <f t="shared" si="247"/>
        <v>0</v>
      </c>
      <c r="BC51" s="54">
        <f t="shared" si="247"/>
        <v>0</v>
      </c>
      <c r="BD51" s="54">
        <f t="shared" si="102"/>
        <v>0</v>
      </c>
      <c r="BE51" s="54">
        <f t="shared" ref="BE51:BH51" si="248">IFERROR(BE28*$F51,0)</f>
        <v>0</v>
      </c>
      <c r="BF51" s="54">
        <f t="shared" si="248"/>
        <v>0</v>
      </c>
      <c r="BG51" s="54">
        <f t="shared" si="248"/>
        <v>0</v>
      </c>
      <c r="BH51" s="54">
        <f t="shared" si="248"/>
        <v>0</v>
      </c>
      <c r="BI51" s="54">
        <f t="shared" si="104"/>
        <v>0</v>
      </c>
      <c r="BJ51" s="54">
        <f t="shared" ref="BJ51:BM51" si="249">IFERROR(BJ28*$F51,0)</f>
        <v>0</v>
      </c>
      <c r="BK51" s="54">
        <f t="shared" si="249"/>
        <v>0</v>
      </c>
      <c r="BL51" s="54">
        <f t="shared" si="249"/>
        <v>0</v>
      </c>
      <c r="BM51" s="54">
        <f t="shared" si="249"/>
        <v>0</v>
      </c>
      <c r="BN51" s="54">
        <f t="shared" si="106"/>
        <v>0</v>
      </c>
    </row>
    <row r="52" spans="1:66" ht="15" customHeight="1">
      <c r="A52" s="49">
        <f t="shared" ref="A52:E53" si="250">A29</f>
        <v>0</v>
      </c>
      <c r="B52" s="49">
        <f t="shared" si="250"/>
        <v>0</v>
      </c>
      <c r="C52" s="49">
        <f t="shared" si="250"/>
        <v>0</v>
      </c>
      <c r="D52" s="49">
        <f t="shared" si="250"/>
        <v>0</v>
      </c>
      <c r="E52" s="49">
        <f t="shared" si="250"/>
        <v>0</v>
      </c>
      <c r="F52" s="211">
        <f>'Customer''s Questionnaire'!M62</f>
        <v>0</v>
      </c>
      <c r="G52" s="54">
        <f t="shared" ref="G52:J53" si="251">IFERROR(G29*$F52,0)</f>
        <v>0</v>
      </c>
      <c r="H52" s="54">
        <f t="shared" si="251"/>
        <v>0</v>
      </c>
      <c r="I52" s="54">
        <f t="shared" si="251"/>
        <v>0</v>
      </c>
      <c r="J52" s="54">
        <f t="shared" si="251"/>
        <v>0</v>
      </c>
      <c r="K52" s="58">
        <f t="shared" si="84"/>
        <v>0</v>
      </c>
      <c r="L52" s="54">
        <f t="shared" ref="L52:O53" si="252">IFERROR(L29*$F52,0)</f>
        <v>0</v>
      </c>
      <c r="M52" s="54">
        <f t="shared" si="252"/>
        <v>0</v>
      </c>
      <c r="N52" s="54">
        <f t="shared" si="252"/>
        <v>0</v>
      </c>
      <c r="O52" s="54">
        <f t="shared" si="252"/>
        <v>0</v>
      </c>
      <c r="P52" s="58">
        <f t="shared" si="86"/>
        <v>0</v>
      </c>
      <c r="Q52" s="54">
        <f t="shared" ref="Q52:T53" si="253">IFERROR(Q29*$F52,0)</f>
        <v>0</v>
      </c>
      <c r="R52" s="54">
        <f t="shared" si="253"/>
        <v>0</v>
      </c>
      <c r="S52" s="54">
        <f t="shared" si="253"/>
        <v>0</v>
      </c>
      <c r="T52" s="54">
        <f t="shared" si="253"/>
        <v>0</v>
      </c>
      <c r="U52" s="54">
        <f t="shared" si="88"/>
        <v>0</v>
      </c>
      <c r="V52" s="54">
        <f t="shared" ref="V52:Y53" si="254">IFERROR(V29*$F52,0)</f>
        <v>0</v>
      </c>
      <c r="W52" s="54">
        <f t="shared" si="254"/>
        <v>0</v>
      </c>
      <c r="X52" s="54">
        <f t="shared" si="254"/>
        <v>0</v>
      </c>
      <c r="Y52" s="54">
        <f t="shared" si="254"/>
        <v>0</v>
      </c>
      <c r="Z52" s="54">
        <f t="shared" si="90"/>
        <v>0</v>
      </c>
      <c r="AA52" s="54">
        <f t="shared" ref="AA52:AD53" si="255">IFERROR(AA29*$F52,0)</f>
        <v>0</v>
      </c>
      <c r="AB52" s="54">
        <f t="shared" si="255"/>
        <v>0</v>
      </c>
      <c r="AC52" s="54">
        <f t="shared" si="255"/>
        <v>0</v>
      </c>
      <c r="AD52" s="54">
        <f t="shared" si="255"/>
        <v>0</v>
      </c>
      <c r="AE52" s="54">
        <f t="shared" si="92"/>
        <v>0</v>
      </c>
      <c r="AF52" s="54">
        <f t="shared" ref="AF52:AI53" si="256">IFERROR(AF29*$F52,0)</f>
        <v>0</v>
      </c>
      <c r="AG52" s="54">
        <f t="shared" si="256"/>
        <v>0</v>
      </c>
      <c r="AH52" s="54">
        <f t="shared" si="256"/>
        <v>0</v>
      </c>
      <c r="AI52" s="54">
        <f t="shared" si="256"/>
        <v>0</v>
      </c>
      <c r="AJ52" s="54">
        <f t="shared" si="94"/>
        <v>0</v>
      </c>
      <c r="AK52" s="54">
        <f t="shared" ref="AK52:AN53" si="257">IFERROR(AK29*$F52,0)</f>
        <v>0</v>
      </c>
      <c r="AL52" s="54">
        <f t="shared" si="257"/>
        <v>0</v>
      </c>
      <c r="AM52" s="54">
        <f t="shared" si="257"/>
        <v>0</v>
      </c>
      <c r="AN52" s="54">
        <f t="shared" si="257"/>
        <v>0</v>
      </c>
      <c r="AO52" s="54">
        <f t="shared" si="96"/>
        <v>0</v>
      </c>
      <c r="AP52" s="54">
        <f t="shared" ref="AP52:AS53" si="258">IFERROR(AP29*$F52,0)</f>
        <v>0</v>
      </c>
      <c r="AQ52" s="54">
        <f t="shared" si="258"/>
        <v>0</v>
      </c>
      <c r="AR52" s="54">
        <f t="shared" si="258"/>
        <v>0</v>
      </c>
      <c r="AS52" s="54">
        <f t="shared" si="258"/>
        <v>0</v>
      </c>
      <c r="AT52" s="54">
        <f t="shared" si="98"/>
        <v>0</v>
      </c>
      <c r="AU52" s="54">
        <f t="shared" ref="AU52:AX53" si="259">IFERROR(AU29*$F52,0)</f>
        <v>0</v>
      </c>
      <c r="AV52" s="54">
        <f t="shared" si="259"/>
        <v>0</v>
      </c>
      <c r="AW52" s="54">
        <f t="shared" si="259"/>
        <v>0</v>
      </c>
      <c r="AX52" s="54">
        <f t="shared" si="259"/>
        <v>0</v>
      </c>
      <c r="AY52" s="54">
        <f t="shared" si="100"/>
        <v>0</v>
      </c>
      <c r="AZ52" s="54">
        <f t="shared" ref="AZ52:BC53" si="260">IFERROR(AZ29*$F52,0)</f>
        <v>0</v>
      </c>
      <c r="BA52" s="54">
        <f t="shared" si="260"/>
        <v>0</v>
      </c>
      <c r="BB52" s="54">
        <f t="shared" si="260"/>
        <v>0</v>
      </c>
      <c r="BC52" s="54">
        <f t="shared" si="260"/>
        <v>0</v>
      </c>
      <c r="BD52" s="54">
        <f t="shared" si="102"/>
        <v>0</v>
      </c>
      <c r="BE52" s="54">
        <f t="shared" ref="BE52:BH53" si="261">IFERROR(BE29*$F52,0)</f>
        <v>0</v>
      </c>
      <c r="BF52" s="54">
        <f t="shared" si="261"/>
        <v>0</v>
      </c>
      <c r="BG52" s="54">
        <f t="shared" si="261"/>
        <v>0</v>
      </c>
      <c r="BH52" s="54">
        <f t="shared" si="261"/>
        <v>0</v>
      </c>
      <c r="BI52" s="54">
        <f t="shared" si="104"/>
        <v>0</v>
      </c>
      <c r="BJ52" s="54">
        <f t="shared" ref="BJ52:BM53" si="262">IFERROR(BJ29*$F52,0)</f>
        <v>0</v>
      </c>
      <c r="BK52" s="54">
        <f t="shared" si="262"/>
        <v>0</v>
      </c>
      <c r="BL52" s="54">
        <f t="shared" si="262"/>
        <v>0</v>
      </c>
      <c r="BM52" s="54">
        <f t="shared" si="262"/>
        <v>0</v>
      </c>
      <c r="BN52" s="54">
        <f t="shared" si="106"/>
        <v>0</v>
      </c>
    </row>
    <row r="53" spans="1:66" ht="15" customHeight="1">
      <c r="A53" s="50">
        <f t="shared" si="250"/>
        <v>0</v>
      </c>
      <c r="B53" s="50">
        <f t="shared" si="250"/>
        <v>0</v>
      </c>
      <c r="C53" s="50">
        <f t="shared" si="250"/>
        <v>0</v>
      </c>
      <c r="D53" s="50">
        <f t="shared" si="250"/>
        <v>0</v>
      </c>
      <c r="E53" s="50">
        <f t="shared" si="250"/>
        <v>0</v>
      </c>
      <c r="F53" s="55">
        <f>'Customer''s Questionnaire'!M63</f>
        <v>0</v>
      </c>
      <c r="G53" s="56">
        <f t="shared" si="251"/>
        <v>0</v>
      </c>
      <c r="H53" s="56">
        <f t="shared" si="251"/>
        <v>0</v>
      </c>
      <c r="I53" s="56">
        <f t="shared" si="251"/>
        <v>0</v>
      </c>
      <c r="J53" s="56">
        <f t="shared" si="251"/>
        <v>0</v>
      </c>
      <c r="K53" s="124">
        <f t="shared" ref="K53" si="263">SUM(G53:J53)</f>
        <v>0</v>
      </c>
      <c r="L53" s="56">
        <f t="shared" si="252"/>
        <v>0</v>
      </c>
      <c r="M53" s="56">
        <f t="shared" si="252"/>
        <v>0</v>
      </c>
      <c r="N53" s="56">
        <f t="shared" si="252"/>
        <v>0</v>
      </c>
      <c r="O53" s="56">
        <f t="shared" si="252"/>
        <v>0</v>
      </c>
      <c r="P53" s="124">
        <f t="shared" ref="P53" si="264">SUM(L53:O53)</f>
        <v>0</v>
      </c>
      <c r="Q53" s="56">
        <f t="shared" si="253"/>
        <v>0</v>
      </c>
      <c r="R53" s="56">
        <f t="shared" si="253"/>
        <v>0</v>
      </c>
      <c r="S53" s="56">
        <f t="shared" si="253"/>
        <v>0</v>
      </c>
      <c r="T53" s="56">
        <f t="shared" si="253"/>
        <v>0</v>
      </c>
      <c r="U53" s="56">
        <f t="shared" ref="U53" si="265">SUM(Q53:T53)</f>
        <v>0</v>
      </c>
      <c r="V53" s="56">
        <f t="shared" si="254"/>
        <v>0</v>
      </c>
      <c r="W53" s="56">
        <f t="shared" si="254"/>
        <v>0</v>
      </c>
      <c r="X53" s="56">
        <f t="shared" si="254"/>
        <v>0</v>
      </c>
      <c r="Y53" s="56">
        <f t="shared" si="254"/>
        <v>0</v>
      </c>
      <c r="Z53" s="56">
        <f t="shared" ref="Z53" si="266">SUM(V53:Y53)</f>
        <v>0</v>
      </c>
      <c r="AA53" s="56">
        <f t="shared" si="255"/>
        <v>0</v>
      </c>
      <c r="AB53" s="56">
        <f t="shared" si="255"/>
        <v>0</v>
      </c>
      <c r="AC53" s="56">
        <f t="shared" si="255"/>
        <v>0</v>
      </c>
      <c r="AD53" s="56">
        <f t="shared" si="255"/>
        <v>0</v>
      </c>
      <c r="AE53" s="56">
        <f t="shared" ref="AE53" si="267">SUM(AA53:AD53)</f>
        <v>0</v>
      </c>
      <c r="AF53" s="56">
        <f t="shared" si="256"/>
        <v>0</v>
      </c>
      <c r="AG53" s="56">
        <f t="shared" si="256"/>
        <v>0</v>
      </c>
      <c r="AH53" s="56">
        <f t="shared" si="256"/>
        <v>0</v>
      </c>
      <c r="AI53" s="56">
        <f t="shared" si="256"/>
        <v>0</v>
      </c>
      <c r="AJ53" s="56">
        <f t="shared" ref="AJ53" si="268">SUM(AF53:AI53)</f>
        <v>0</v>
      </c>
      <c r="AK53" s="56">
        <f t="shared" si="257"/>
        <v>0</v>
      </c>
      <c r="AL53" s="56">
        <f t="shared" si="257"/>
        <v>0</v>
      </c>
      <c r="AM53" s="56">
        <f t="shared" si="257"/>
        <v>0</v>
      </c>
      <c r="AN53" s="56">
        <f t="shared" si="257"/>
        <v>0</v>
      </c>
      <c r="AO53" s="56">
        <f t="shared" ref="AO53" si="269">SUM(AK53:AN53)</f>
        <v>0</v>
      </c>
      <c r="AP53" s="56">
        <f t="shared" si="258"/>
        <v>0</v>
      </c>
      <c r="AQ53" s="56">
        <f t="shared" si="258"/>
        <v>0</v>
      </c>
      <c r="AR53" s="56">
        <f t="shared" si="258"/>
        <v>0</v>
      </c>
      <c r="AS53" s="56">
        <f t="shared" si="258"/>
        <v>0</v>
      </c>
      <c r="AT53" s="56">
        <f t="shared" ref="AT53" si="270">SUM(AP53:AS53)</f>
        <v>0</v>
      </c>
      <c r="AU53" s="56">
        <f t="shared" si="259"/>
        <v>0</v>
      </c>
      <c r="AV53" s="56">
        <f t="shared" si="259"/>
        <v>0</v>
      </c>
      <c r="AW53" s="56">
        <f t="shared" si="259"/>
        <v>0</v>
      </c>
      <c r="AX53" s="56">
        <f t="shared" si="259"/>
        <v>0</v>
      </c>
      <c r="AY53" s="56">
        <f t="shared" ref="AY53" si="271">SUM(AU53:AX53)</f>
        <v>0</v>
      </c>
      <c r="AZ53" s="56">
        <f t="shared" si="260"/>
        <v>0</v>
      </c>
      <c r="BA53" s="56">
        <f t="shared" si="260"/>
        <v>0</v>
      </c>
      <c r="BB53" s="56">
        <f t="shared" si="260"/>
        <v>0</v>
      </c>
      <c r="BC53" s="56">
        <f t="shared" si="260"/>
        <v>0</v>
      </c>
      <c r="BD53" s="56">
        <f t="shared" ref="BD53" si="272">SUM(AZ53:BC53)</f>
        <v>0</v>
      </c>
      <c r="BE53" s="56">
        <f t="shared" si="261"/>
        <v>0</v>
      </c>
      <c r="BF53" s="56">
        <f t="shared" si="261"/>
        <v>0</v>
      </c>
      <c r="BG53" s="56">
        <f t="shared" si="261"/>
        <v>0</v>
      </c>
      <c r="BH53" s="56">
        <f t="shared" si="261"/>
        <v>0</v>
      </c>
      <c r="BI53" s="56">
        <f t="shared" ref="BI53" si="273">SUM(BE53:BH53)</f>
        <v>0</v>
      </c>
      <c r="BJ53" s="56">
        <f t="shared" si="262"/>
        <v>0</v>
      </c>
      <c r="BK53" s="56">
        <f t="shared" si="262"/>
        <v>0</v>
      </c>
      <c r="BL53" s="56">
        <f t="shared" si="262"/>
        <v>0</v>
      </c>
      <c r="BM53" s="56">
        <f t="shared" si="262"/>
        <v>0</v>
      </c>
      <c r="BN53" s="56">
        <f t="shared" ref="BN53" si="274">SUM(BJ53:BM53)</f>
        <v>0</v>
      </c>
    </row>
    <row r="54" spans="1:66">
      <c r="A54" s="51" t="s">
        <v>318</v>
      </c>
      <c r="B54" s="51" t="s">
        <v>41</v>
      </c>
      <c r="E54" s="51" t="s">
        <v>41</v>
      </c>
      <c r="F54" s="57"/>
      <c r="G54" s="58">
        <f>IF($K$31&gt;0,SUM(G$34:G$53),$G$8/4)</f>
        <v>20000</v>
      </c>
      <c r="H54" s="58">
        <f t="shared" ref="H54:J54" si="275">IF($K$31&gt;0,SUM(H$34:H$53),$G$8/4)</f>
        <v>20000</v>
      </c>
      <c r="I54" s="58">
        <f t="shared" si="275"/>
        <v>20000</v>
      </c>
      <c r="J54" s="58">
        <f t="shared" si="275"/>
        <v>20000</v>
      </c>
      <c r="K54" s="58">
        <f>SUM(K34:K39)</f>
        <v>80000</v>
      </c>
      <c r="L54" s="58">
        <f>IF($P$31&gt;0,SUM(L$34:L$53),$L$8/4)</f>
        <v>25000</v>
      </c>
      <c r="M54" s="58">
        <f t="shared" ref="M54:O54" si="276">IF($P$31&gt;0,SUM(M$34:M$53),$L$8/4)</f>
        <v>25000</v>
      </c>
      <c r="N54" s="58">
        <f t="shared" si="276"/>
        <v>25000</v>
      </c>
      <c r="O54" s="58">
        <f t="shared" si="276"/>
        <v>25000</v>
      </c>
      <c r="P54" s="58">
        <f>SUM(P34:P53)</f>
        <v>100000</v>
      </c>
      <c r="Q54" s="58">
        <f>IF($U$31&gt;0,SUM(Q$34:Q$53),$Q$8/4)</f>
        <v>33750</v>
      </c>
      <c r="R54" s="58">
        <f t="shared" ref="R54:T54" si="277">IF($U$31&gt;0,SUM(R$34:R$53),$Q$8/4)</f>
        <v>33750</v>
      </c>
      <c r="S54" s="58">
        <f t="shared" si="277"/>
        <v>33750</v>
      </c>
      <c r="T54" s="58">
        <f t="shared" si="277"/>
        <v>33750</v>
      </c>
      <c r="U54" s="58">
        <f>SUM(U34:U53)</f>
        <v>135000</v>
      </c>
      <c r="V54" s="58">
        <f>IF($Z$31&gt;0,SUM(V$34:V$53),$V$8/4)</f>
        <v>42187.5</v>
      </c>
      <c r="W54" s="58">
        <f t="shared" ref="W54:Y54" si="278">IF($Z$31&gt;0,SUM(W$34:W$53),$V$8/4)</f>
        <v>42187.5</v>
      </c>
      <c r="X54" s="58">
        <f t="shared" si="278"/>
        <v>42187.5</v>
      </c>
      <c r="Y54" s="58">
        <f t="shared" si="278"/>
        <v>42187.5</v>
      </c>
      <c r="Z54" s="58">
        <f>SUM(Z34:Z53)</f>
        <v>168750</v>
      </c>
      <c r="AA54" s="58">
        <f>IF($AE$31&gt;0,SUM(AA$34:AA$53),$AA$8/4)</f>
        <v>48515.625</v>
      </c>
      <c r="AB54" s="58">
        <f t="shared" ref="AB54:AD54" si="279">IF($AE$31&gt;0,SUM(AB$34:AB$53),$AA$8/4)</f>
        <v>48515.625</v>
      </c>
      <c r="AC54" s="58">
        <f t="shared" si="279"/>
        <v>48515.625</v>
      </c>
      <c r="AD54" s="58">
        <f t="shared" si="279"/>
        <v>48515.625</v>
      </c>
      <c r="AE54" s="58">
        <f>SUM(AE34:AE53)</f>
        <v>194062.5</v>
      </c>
      <c r="AF54" s="58">
        <f>IF($AJ$31&gt;0,SUM(AF$34:AF$53),$AF$8/4)</f>
        <v>55792.968749999993</v>
      </c>
      <c r="AG54" s="58">
        <f t="shared" ref="AG54:AI54" si="280">IF($AJ$31&gt;0,SUM(AG$34:AG$53),$AF$8/4)</f>
        <v>55792.968749999993</v>
      </c>
      <c r="AH54" s="58">
        <f t="shared" si="280"/>
        <v>55792.968749999993</v>
      </c>
      <c r="AI54" s="58">
        <f t="shared" si="280"/>
        <v>55792.968749999993</v>
      </c>
      <c r="AJ54" s="58">
        <f>SUM(AJ34:AJ53)</f>
        <v>223171.87499999997</v>
      </c>
      <c r="AK54" s="58">
        <f>IF($AO$31&gt;0,SUM(AK$34:AK$53),$AK$8/4)</f>
        <v>64161.914062499985</v>
      </c>
      <c r="AL54" s="58">
        <f t="shared" ref="AL54:AN54" si="281">IF($AO$31&gt;0,SUM(AL$34:AL$53),$AK$8/4)</f>
        <v>64161.914062499985</v>
      </c>
      <c r="AM54" s="58">
        <f t="shared" si="281"/>
        <v>64161.914062499985</v>
      </c>
      <c r="AN54" s="58">
        <f t="shared" si="281"/>
        <v>64161.914062499985</v>
      </c>
      <c r="AO54" s="58">
        <f>SUM(AO34:AO53)</f>
        <v>256647.65624999994</v>
      </c>
      <c r="AP54" s="58">
        <f>IF($AT$31&gt;0,SUM(AP$34:AP$53),$AP$8/4)</f>
        <v>73786.201171874971</v>
      </c>
      <c r="AQ54" s="58">
        <f t="shared" ref="AQ54:AS54" si="282">IF($AT$31&gt;0,SUM(AQ$34:AQ$53),$AP$8/4)</f>
        <v>73786.201171874971</v>
      </c>
      <c r="AR54" s="58">
        <f t="shared" si="282"/>
        <v>73786.201171874971</v>
      </c>
      <c r="AS54" s="58">
        <f t="shared" si="282"/>
        <v>73786.201171874971</v>
      </c>
      <c r="AT54" s="58">
        <f>SUM(AT34:AT53)</f>
        <v>295144.80468749988</v>
      </c>
      <c r="AU54" s="58">
        <f>IF($AY$31&gt;0,SUM(AU$34:AU$53),$AU$8/4)</f>
        <v>84854.131347656221</v>
      </c>
      <c r="AV54" s="58">
        <f t="shared" ref="AV54:AX54" si="283">IF($AY$31&gt;0,SUM(AV$34:AV$53),$AU$8/4)</f>
        <v>84854.131347656221</v>
      </c>
      <c r="AW54" s="58">
        <f t="shared" si="283"/>
        <v>84854.131347656221</v>
      </c>
      <c r="AX54" s="58">
        <f t="shared" si="283"/>
        <v>84854.131347656221</v>
      </c>
      <c r="AY54" s="58">
        <f>SUM(AY34:AY53)</f>
        <v>339416.52539062488</v>
      </c>
      <c r="AZ54" s="58">
        <f>IF($BD$31&gt;0,SUM(AZ$34:AZ$53),$AZ$8/4)</f>
        <v>97582.251049804647</v>
      </c>
      <c r="BA54" s="58">
        <f t="shared" ref="BA54:BC54" si="284">IF($BD$31&gt;0,SUM(BA$34:BA$53),$AZ$8/4)</f>
        <v>97582.251049804647</v>
      </c>
      <c r="BB54" s="58">
        <f t="shared" si="284"/>
        <v>97582.251049804647</v>
      </c>
      <c r="BC54" s="58">
        <f t="shared" si="284"/>
        <v>97582.251049804647</v>
      </c>
      <c r="BD54" s="58">
        <f>SUM(BD34:BD53)</f>
        <v>390329.00419921859</v>
      </c>
      <c r="BE54" s="58">
        <f>IF($BI$31&gt;0,SUM(BE$34:BE$53),$BE$8/4)</f>
        <v>112219.58870727532</v>
      </c>
      <c r="BF54" s="58">
        <f t="shared" ref="BF54:BH54" si="285">IF($BI$31&gt;0,SUM(BF$34:BF$53),$BE$8/4)</f>
        <v>112219.58870727532</v>
      </c>
      <c r="BG54" s="58">
        <f t="shared" si="285"/>
        <v>112219.58870727532</v>
      </c>
      <c r="BH54" s="58">
        <f t="shared" si="285"/>
        <v>112219.58870727532</v>
      </c>
      <c r="BI54" s="58">
        <f>SUM(BI34:BI53)</f>
        <v>448878.3548291013</v>
      </c>
      <c r="BJ54" s="58">
        <f>IF($BN$31&gt;0,SUM(BJ$34:BJ$53),$BJ$8/4)</f>
        <v>129052.52701336661</v>
      </c>
      <c r="BK54" s="58">
        <f t="shared" ref="BK54:BM54" si="286">IF($BN$31&gt;0,SUM(BK$34:BK$53),$BJ$8/4)</f>
        <v>129052.52701336661</v>
      </c>
      <c r="BL54" s="58">
        <f t="shared" si="286"/>
        <v>129052.52701336661</v>
      </c>
      <c r="BM54" s="58">
        <f t="shared" si="286"/>
        <v>129052.52701336661</v>
      </c>
      <c r="BN54" s="58">
        <f>SUM(BN34:BN53)</f>
        <v>516210.10805346642</v>
      </c>
    </row>
    <row r="56" spans="1:66">
      <c r="E56" s="8"/>
      <c r="F56" s="8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</row>
    <row r="57" spans="1:66">
      <c r="A57" s="51"/>
      <c r="B57" s="51"/>
      <c r="C57" s="214"/>
      <c r="D57" s="214"/>
      <c r="E57" s="51"/>
      <c r="F57" s="215"/>
      <c r="G57" s="216"/>
      <c r="H57" s="216"/>
      <c r="I57" s="216"/>
      <c r="J57" s="216"/>
      <c r="K57" s="51"/>
      <c r="L57" s="216"/>
      <c r="M57" s="216"/>
      <c r="N57" s="216"/>
      <c r="O57" s="216"/>
      <c r="P57" s="51"/>
      <c r="Q57" s="216"/>
      <c r="R57" s="216"/>
      <c r="S57" s="216"/>
      <c r="T57" s="216"/>
      <c r="U57" s="51"/>
      <c r="V57" s="216"/>
      <c r="W57" s="216"/>
      <c r="X57" s="216"/>
      <c r="Y57" s="216"/>
      <c r="Z57" s="51"/>
      <c r="AA57" s="216"/>
      <c r="AB57" s="216"/>
      <c r="AC57" s="216"/>
      <c r="AD57" s="216"/>
      <c r="AE57" s="51"/>
      <c r="AF57" s="216"/>
      <c r="AG57" s="216"/>
      <c r="AH57" s="216"/>
      <c r="AI57" s="216"/>
      <c r="AJ57" s="51"/>
      <c r="AK57" s="216"/>
      <c r="AL57" s="216"/>
      <c r="AM57" s="216"/>
      <c r="AN57" s="216"/>
      <c r="AO57" s="51"/>
      <c r="AP57" s="216"/>
      <c r="AQ57" s="216"/>
      <c r="AR57" s="216"/>
      <c r="AS57" s="216"/>
      <c r="AT57" s="51"/>
      <c r="AU57" s="216"/>
      <c r="AV57" s="216"/>
      <c r="AW57" s="216"/>
      <c r="AX57" s="216"/>
      <c r="AY57" s="51"/>
      <c r="AZ57" s="216"/>
      <c r="BA57" s="216"/>
      <c r="BB57" s="216"/>
      <c r="BC57" s="216"/>
      <c r="BD57" s="51"/>
      <c r="BE57" s="216"/>
      <c r="BF57" s="216"/>
      <c r="BG57" s="216"/>
      <c r="BH57" s="216"/>
      <c r="BI57" s="51"/>
      <c r="BJ57" s="216"/>
      <c r="BK57" s="216"/>
      <c r="BL57" s="216"/>
      <c r="BM57" s="216"/>
      <c r="BN57" s="51"/>
    </row>
    <row r="58" spans="1:66">
      <c r="A58" s="49"/>
      <c r="B58" s="49"/>
      <c r="C58" s="49"/>
      <c r="D58" s="49"/>
      <c r="E58" s="49"/>
      <c r="F58" s="49"/>
      <c r="G58" s="14"/>
      <c r="H58" s="14"/>
      <c r="I58" s="14"/>
      <c r="J58" s="14"/>
      <c r="K58" s="52"/>
      <c r="L58" s="14"/>
      <c r="M58" s="14"/>
      <c r="N58" s="14"/>
      <c r="O58" s="14"/>
      <c r="P58" s="52"/>
      <c r="Q58" s="126"/>
      <c r="R58" s="126"/>
      <c r="S58" s="126"/>
      <c r="T58" s="126"/>
      <c r="U58" s="100"/>
      <c r="V58" s="126"/>
      <c r="W58" s="126"/>
      <c r="X58" s="126"/>
      <c r="Y58" s="126"/>
      <c r="Z58" s="14"/>
      <c r="AA58" s="126"/>
      <c r="AB58" s="126"/>
      <c r="AC58" s="126"/>
      <c r="AD58" s="126"/>
      <c r="AE58" s="14"/>
      <c r="AF58" s="126"/>
      <c r="AG58" s="126"/>
      <c r="AH58" s="126"/>
      <c r="AI58" s="126"/>
      <c r="AJ58" s="14"/>
      <c r="AK58" s="126"/>
      <c r="AL58" s="126"/>
      <c r="AM58" s="126"/>
      <c r="AN58" s="126"/>
      <c r="AO58" s="14"/>
      <c r="AP58" s="126"/>
      <c r="AQ58" s="126"/>
      <c r="AR58" s="126"/>
      <c r="AS58" s="126"/>
      <c r="AT58" s="14"/>
      <c r="AU58" s="126"/>
      <c r="AV58" s="126"/>
      <c r="AW58" s="126"/>
      <c r="AX58" s="126"/>
      <c r="AY58" s="14"/>
      <c r="AZ58" s="126"/>
      <c r="BA58" s="126"/>
      <c r="BB58" s="126"/>
      <c r="BC58" s="126"/>
      <c r="BD58" s="14"/>
      <c r="BE58" s="126"/>
      <c r="BF58" s="126"/>
      <c r="BG58" s="126"/>
      <c r="BH58" s="126"/>
      <c r="BI58" s="14"/>
      <c r="BJ58" s="126"/>
      <c r="BK58" s="126"/>
      <c r="BL58" s="126"/>
      <c r="BM58" s="126"/>
      <c r="BN58" s="14"/>
    </row>
    <row r="59" spans="1:66">
      <c r="A59" s="49"/>
      <c r="B59" s="49"/>
      <c r="C59" s="49"/>
      <c r="D59" s="49"/>
      <c r="E59" s="49"/>
      <c r="F59" s="49"/>
      <c r="G59" s="14"/>
      <c r="H59" s="14"/>
      <c r="I59" s="14"/>
      <c r="J59" s="14"/>
      <c r="K59" s="125"/>
      <c r="L59" s="14"/>
      <c r="M59" s="14"/>
      <c r="N59" s="14"/>
      <c r="O59" s="14"/>
      <c r="P59" s="52"/>
      <c r="Q59" s="126"/>
      <c r="R59" s="126"/>
      <c r="S59" s="126"/>
      <c r="T59" s="126"/>
      <c r="U59" s="100"/>
      <c r="V59" s="126"/>
      <c r="W59" s="126"/>
      <c r="X59" s="126"/>
      <c r="Y59" s="126"/>
      <c r="Z59" s="100"/>
      <c r="AA59" s="126"/>
      <c r="AB59" s="126"/>
      <c r="AC59" s="126"/>
      <c r="AD59" s="126"/>
      <c r="AE59" s="100"/>
      <c r="AF59" s="126"/>
      <c r="AG59" s="126"/>
      <c r="AH59" s="126"/>
      <c r="AI59" s="126"/>
      <c r="AJ59" s="100"/>
      <c r="AK59" s="126"/>
      <c r="AL59" s="126"/>
      <c r="AM59" s="126"/>
      <c r="AN59" s="126"/>
      <c r="AO59" s="100"/>
      <c r="AP59" s="126"/>
      <c r="AQ59" s="126"/>
      <c r="AR59" s="126"/>
      <c r="AS59" s="126"/>
      <c r="AT59" s="100"/>
      <c r="AU59" s="126"/>
      <c r="AV59" s="126"/>
      <c r="AW59" s="126"/>
      <c r="AX59" s="126"/>
      <c r="AY59" s="100"/>
      <c r="AZ59" s="126"/>
      <c r="BA59" s="126"/>
      <c r="BB59" s="126"/>
      <c r="BC59" s="126"/>
      <c r="BD59" s="100"/>
      <c r="BE59" s="126"/>
      <c r="BF59" s="126"/>
      <c r="BG59" s="126"/>
      <c r="BH59" s="126"/>
      <c r="BI59" s="100"/>
      <c r="BJ59" s="126"/>
      <c r="BK59" s="126"/>
      <c r="BL59" s="126"/>
      <c r="BM59" s="126"/>
      <c r="BN59" s="100"/>
    </row>
    <row r="60" spans="1:66">
      <c r="A60" s="49"/>
      <c r="B60" s="49"/>
      <c r="C60" s="49"/>
      <c r="D60" s="49"/>
      <c r="E60" s="49"/>
      <c r="F60" s="49"/>
      <c r="G60" s="14"/>
      <c r="H60" s="14"/>
      <c r="I60" s="14"/>
      <c r="J60" s="14"/>
      <c r="K60" s="52"/>
      <c r="L60" s="14"/>
      <c r="M60" s="14"/>
      <c r="N60" s="14"/>
      <c r="O60" s="14"/>
      <c r="P60" s="52"/>
      <c r="Q60" s="126"/>
      <c r="R60" s="126"/>
      <c r="S60" s="126"/>
      <c r="T60" s="126"/>
      <c r="U60" s="14"/>
      <c r="V60" s="126"/>
      <c r="W60" s="126"/>
      <c r="X60" s="126"/>
      <c r="Y60" s="126"/>
      <c r="Z60" s="14"/>
      <c r="AA60" s="126"/>
      <c r="AB60" s="126"/>
      <c r="AC60" s="126"/>
      <c r="AD60" s="126"/>
      <c r="AE60" s="14"/>
      <c r="AF60" s="126"/>
      <c r="AG60" s="126"/>
      <c r="AH60" s="126"/>
      <c r="AI60" s="126"/>
      <c r="AJ60" s="14"/>
      <c r="AK60" s="126"/>
      <c r="AL60" s="126"/>
      <c r="AM60" s="126"/>
      <c r="AN60" s="126"/>
      <c r="AO60" s="14"/>
      <c r="AP60" s="126"/>
      <c r="AQ60" s="126"/>
      <c r="AR60" s="126"/>
      <c r="AS60" s="126"/>
      <c r="AT60" s="14"/>
      <c r="AU60" s="126"/>
      <c r="AV60" s="126"/>
      <c r="AW60" s="126"/>
      <c r="AX60" s="126"/>
      <c r="AY60" s="14"/>
      <c r="AZ60" s="126"/>
      <c r="BA60" s="126"/>
      <c r="BB60" s="126"/>
      <c r="BC60" s="126"/>
      <c r="BD60" s="14"/>
      <c r="BE60" s="126"/>
      <c r="BF60" s="126"/>
      <c r="BG60" s="126"/>
      <c r="BH60" s="126"/>
      <c r="BI60" s="14"/>
      <c r="BJ60" s="126"/>
      <c r="BK60" s="126"/>
      <c r="BL60" s="126"/>
      <c r="BM60" s="126"/>
      <c r="BN60" s="14"/>
    </row>
    <row r="61" spans="1:66">
      <c r="A61" s="49"/>
      <c r="B61" s="49"/>
      <c r="C61" s="49"/>
      <c r="D61" s="49"/>
      <c r="E61" s="49"/>
      <c r="F61" s="49"/>
      <c r="G61" s="14"/>
      <c r="H61" s="14"/>
      <c r="I61" s="14"/>
      <c r="J61" s="14"/>
      <c r="K61" s="52"/>
      <c r="L61" s="14"/>
      <c r="M61" s="14"/>
      <c r="N61" s="14"/>
      <c r="O61" s="14"/>
      <c r="P61" s="52"/>
      <c r="Q61" s="126"/>
      <c r="R61" s="126"/>
      <c r="S61" s="126"/>
      <c r="T61" s="126"/>
      <c r="U61" s="14"/>
      <c r="V61" s="126"/>
      <c r="W61" s="126"/>
      <c r="X61" s="126"/>
      <c r="Y61" s="126"/>
      <c r="Z61" s="14"/>
      <c r="AA61" s="126"/>
      <c r="AB61" s="126"/>
      <c r="AC61" s="126"/>
      <c r="AD61" s="126"/>
      <c r="AE61" s="14"/>
      <c r="AF61" s="126"/>
      <c r="AG61" s="126"/>
      <c r="AH61" s="126"/>
      <c r="AI61" s="126"/>
      <c r="AJ61" s="14"/>
      <c r="AK61" s="126"/>
      <c r="AL61" s="126"/>
      <c r="AM61" s="126"/>
      <c r="AN61" s="126"/>
      <c r="AO61" s="14"/>
      <c r="AP61" s="126"/>
      <c r="AQ61" s="126"/>
      <c r="AR61" s="126"/>
      <c r="AS61" s="126"/>
      <c r="AT61" s="14"/>
      <c r="AU61" s="126"/>
      <c r="AV61" s="126"/>
      <c r="AW61" s="126"/>
      <c r="AX61" s="126"/>
      <c r="AY61" s="14"/>
      <c r="AZ61" s="126"/>
      <c r="BA61" s="126"/>
      <c r="BB61" s="126"/>
      <c r="BC61" s="126"/>
      <c r="BD61" s="14"/>
      <c r="BE61" s="126"/>
      <c r="BF61" s="126"/>
      <c r="BG61" s="126"/>
      <c r="BH61" s="126"/>
      <c r="BI61" s="14"/>
      <c r="BJ61" s="126"/>
      <c r="BK61" s="126"/>
      <c r="BL61" s="126"/>
      <c r="BM61" s="126"/>
      <c r="BN61" s="14"/>
    </row>
    <row r="62" spans="1:66" s="23" customFormat="1">
      <c r="A62" s="49"/>
      <c r="B62" s="49"/>
      <c r="C62" s="49"/>
      <c r="D62" s="49"/>
      <c r="E62" s="49"/>
      <c r="F62" s="49"/>
      <c r="G62" s="14"/>
      <c r="H62" s="14"/>
      <c r="I62" s="14"/>
      <c r="J62" s="14"/>
      <c r="K62" s="52"/>
      <c r="L62" s="14"/>
      <c r="M62" s="14"/>
      <c r="N62" s="14"/>
      <c r="O62" s="14"/>
      <c r="P62" s="52"/>
      <c r="Q62" s="126"/>
      <c r="R62" s="126"/>
      <c r="S62" s="126"/>
      <c r="T62" s="126"/>
      <c r="U62" s="14"/>
      <c r="V62" s="126"/>
      <c r="W62" s="126"/>
      <c r="X62" s="126"/>
      <c r="Y62" s="126"/>
      <c r="Z62" s="14"/>
      <c r="AA62" s="126"/>
      <c r="AB62" s="126"/>
      <c r="AC62" s="126"/>
      <c r="AD62" s="126"/>
      <c r="AE62" s="14"/>
      <c r="AF62" s="126"/>
      <c r="AG62" s="126"/>
      <c r="AH62" s="126"/>
      <c r="AI62" s="126"/>
      <c r="AJ62" s="14"/>
      <c r="AK62" s="126"/>
      <c r="AL62" s="126"/>
      <c r="AM62" s="126"/>
      <c r="AN62" s="126"/>
      <c r="AO62" s="14"/>
      <c r="AP62" s="126"/>
      <c r="AQ62" s="126"/>
      <c r="AR62" s="126"/>
      <c r="AS62" s="126"/>
      <c r="AT62" s="14"/>
      <c r="AU62" s="126"/>
      <c r="AV62" s="126"/>
      <c r="AW62" s="126"/>
      <c r="AX62" s="126"/>
      <c r="AY62" s="14"/>
      <c r="AZ62" s="126"/>
      <c r="BA62" s="126"/>
      <c r="BB62" s="126"/>
      <c r="BC62" s="126"/>
      <c r="BD62" s="14"/>
      <c r="BE62" s="126"/>
      <c r="BF62" s="126"/>
      <c r="BG62" s="126"/>
      <c r="BH62" s="126"/>
      <c r="BI62" s="14"/>
      <c r="BJ62" s="126"/>
      <c r="BK62" s="126"/>
      <c r="BL62" s="126"/>
      <c r="BM62" s="126"/>
      <c r="BN62" s="14"/>
    </row>
    <row r="63" spans="1:66" s="23" customFormat="1">
      <c r="A63" s="49"/>
      <c r="B63" s="49"/>
      <c r="C63" s="49"/>
      <c r="D63" s="49"/>
      <c r="E63" s="49"/>
      <c r="F63" s="49"/>
      <c r="G63" s="14"/>
      <c r="H63" s="14"/>
      <c r="I63" s="14"/>
      <c r="J63" s="14"/>
      <c r="K63" s="52"/>
      <c r="L63" s="14"/>
      <c r="M63" s="14"/>
      <c r="N63" s="14"/>
      <c r="O63" s="14"/>
      <c r="P63" s="52"/>
      <c r="Q63" s="126"/>
      <c r="R63" s="126"/>
      <c r="S63" s="126"/>
      <c r="T63" s="126"/>
      <c r="U63" s="14"/>
      <c r="V63" s="126"/>
      <c r="W63" s="126"/>
      <c r="X63" s="126"/>
      <c r="Y63" s="126"/>
      <c r="Z63" s="14"/>
      <c r="AA63" s="126"/>
      <c r="AB63" s="126"/>
      <c r="AC63" s="126"/>
      <c r="AD63" s="126"/>
      <c r="AE63" s="14"/>
      <c r="AF63" s="126"/>
      <c r="AG63" s="126"/>
      <c r="AH63" s="126"/>
      <c r="AI63" s="126"/>
      <c r="AJ63" s="14"/>
      <c r="AK63" s="126"/>
      <c r="AL63" s="126"/>
      <c r="AM63" s="126"/>
      <c r="AN63" s="126"/>
      <c r="AO63" s="14"/>
      <c r="AP63" s="126"/>
      <c r="AQ63" s="126"/>
      <c r="AR63" s="126"/>
      <c r="AS63" s="126"/>
      <c r="AT63" s="14"/>
      <c r="AU63" s="126"/>
      <c r="AV63" s="126"/>
      <c r="AW63" s="126"/>
      <c r="AX63" s="126"/>
      <c r="AY63" s="14"/>
      <c r="AZ63" s="126"/>
      <c r="BA63" s="126"/>
      <c r="BB63" s="126"/>
      <c r="BC63" s="126"/>
      <c r="BD63" s="14"/>
      <c r="BE63" s="126"/>
      <c r="BF63" s="126"/>
      <c r="BG63" s="126"/>
      <c r="BH63" s="126"/>
      <c r="BI63" s="14"/>
      <c r="BJ63" s="126"/>
      <c r="BK63" s="126"/>
      <c r="BL63" s="126"/>
      <c r="BM63" s="126"/>
      <c r="BN63" s="14"/>
    </row>
    <row r="64" spans="1:66" s="23" customFormat="1">
      <c r="A64" s="51"/>
      <c r="B64" s="51"/>
      <c r="E64" s="51"/>
      <c r="F64" s="29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</row>
    <row r="65" spans="1:66">
      <c r="G65" s="12"/>
      <c r="H65" s="12"/>
      <c r="I65" s="12"/>
      <c r="J65" s="12"/>
      <c r="K65" s="123"/>
      <c r="L65" s="12"/>
      <c r="M65" s="12"/>
      <c r="N65" s="12"/>
      <c r="O65" s="12"/>
      <c r="P65" s="123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</row>
    <row r="66" spans="1:66">
      <c r="A66" s="49"/>
      <c r="B66" s="49"/>
      <c r="C66" s="49"/>
      <c r="D66" s="49"/>
      <c r="E66" s="49"/>
      <c r="F66" s="215"/>
      <c r="G66" s="216"/>
      <c r="H66" s="216"/>
      <c r="I66" s="216"/>
      <c r="J66" s="216"/>
      <c r="K66" s="51"/>
      <c r="L66" s="216"/>
      <c r="M66" s="216"/>
      <c r="N66" s="216"/>
      <c r="O66" s="216"/>
      <c r="P66" s="51"/>
      <c r="Q66" s="216"/>
      <c r="R66" s="216"/>
      <c r="S66" s="216"/>
      <c r="T66" s="216"/>
      <c r="U66" s="51"/>
      <c r="V66" s="216"/>
      <c r="W66" s="216"/>
      <c r="X66" s="216"/>
      <c r="Y66" s="216"/>
      <c r="Z66" s="51"/>
      <c r="AA66" s="216"/>
      <c r="AB66" s="216"/>
      <c r="AC66" s="216"/>
      <c r="AD66" s="216"/>
      <c r="AE66" s="51"/>
      <c r="AF66" s="216"/>
      <c r="AG66" s="216"/>
      <c r="AH66" s="216"/>
      <c r="AI66" s="216"/>
      <c r="AJ66" s="51"/>
      <c r="AK66" s="216"/>
      <c r="AL66" s="216"/>
      <c r="AM66" s="216"/>
      <c r="AN66" s="216"/>
      <c r="AO66" s="51"/>
      <c r="AP66" s="216"/>
      <c r="AQ66" s="216"/>
      <c r="AR66" s="216"/>
      <c r="AS66" s="216"/>
      <c r="AT66" s="51"/>
      <c r="AU66" s="216"/>
      <c r="AV66" s="216"/>
      <c r="AW66" s="216"/>
      <c r="AX66" s="216"/>
      <c r="AY66" s="51"/>
      <c r="AZ66" s="216"/>
      <c r="BA66" s="216"/>
      <c r="BB66" s="216"/>
      <c r="BC66" s="216"/>
      <c r="BD66" s="51"/>
      <c r="BE66" s="216"/>
      <c r="BF66" s="216"/>
      <c r="BG66" s="216"/>
      <c r="BH66" s="216"/>
      <c r="BI66" s="51"/>
      <c r="BJ66" s="216"/>
      <c r="BK66" s="216"/>
      <c r="BL66" s="216"/>
      <c r="BM66" s="216"/>
      <c r="BN66" s="51"/>
    </row>
    <row r="67" spans="1:66">
      <c r="A67" s="49"/>
      <c r="B67" s="49"/>
      <c r="C67" s="49"/>
      <c r="D67" s="49"/>
      <c r="E67" s="49"/>
      <c r="F67" s="211"/>
      <c r="G67" s="54"/>
      <c r="H67" s="54"/>
      <c r="I67" s="54"/>
      <c r="J67" s="54"/>
      <c r="K67" s="58"/>
      <c r="L67" s="54"/>
      <c r="M67" s="54"/>
      <c r="N67" s="54"/>
      <c r="O67" s="54"/>
      <c r="P67" s="58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</row>
    <row r="68" spans="1:66">
      <c r="A68" s="49"/>
      <c r="B68" s="49"/>
      <c r="C68" s="49"/>
      <c r="D68" s="49"/>
      <c r="E68" s="49"/>
      <c r="F68" s="211"/>
      <c r="G68" s="54"/>
      <c r="H68" s="54"/>
      <c r="I68" s="54"/>
      <c r="J68" s="54"/>
      <c r="K68" s="58"/>
      <c r="L68" s="54"/>
      <c r="M68" s="54"/>
      <c r="N68" s="54"/>
      <c r="O68" s="54"/>
      <c r="P68" s="58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</row>
    <row r="69" spans="1:66">
      <c r="A69" s="49"/>
      <c r="B69" s="49"/>
      <c r="C69" s="49"/>
      <c r="D69" s="49"/>
      <c r="E69" s="49"/>
      <c r="F69" s="211"/>
      <c r="G69" s="54"/>
      <c r="H69" s="54"/>
      <c r="I69" s="54"/>
      <c r="J69" s="54"/>
      <c r="K69" s="58"/>
      <c r="L69" s="54"/>
      <c r="M69" s="54"/>
      <c r="N69" s="54"/>
      <c r="O69" s="54"/>
      <c r="P69" s="58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</row>
    <row r="70" spans="1:66">
      <c r="A70" s="49"/>
      <c r="B70" s="49"/>
      <c r="C70" s="49"/>
      <c r="D70" s="49"/>
      <c r="E70" s="49"/>
      <c r="F70" s="211"/>
      <c r="G70" s="54"/>
      <c r="H70" s="54"/>
      <c r="I70" s="54"/>
      <c r="J70" s="54"/>
      <c r="K70" s="58"/>
      <c r="L70" s="54"/>
      <c r="M70" s="54"/>
      <c r="N70" s="54"/>
      <c r="O70" s="54"/>
      <c r="P70" s="58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</row>
    <row r="71" spans="1:66">
      <c r="A71" s="49"/>
      <c r="B71" s="49"/>
      <c r="C71" s="49"/>
      <c r="D71" s="49"/>
      <c r="E71" s="49"/>
      <c r="F71" s="211"/>
      <c r="G71" s="54"/>
      <c r="H71" s="54"/>
      <c r="I71" s="54"/>
      <c r="J71" s="54"/>
      <c r="K71" s="58"/>
      <c r="L71" s="54"/>
      <c r="M71" s="54"/>
      <c r="N71" s="54"/>
      <c r="O71" s="54"/>
      <c r="P71" s="58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</row>
    <row r="72" spans="1:66">
      <c r="A72" s="49"/>
      <c r="B72" s="49"/>
      <c r="C72" s="49"/>
      <c r="D72" s="49"/>
      <c r="E72" s="49"/>
      <c r="F72" s="211"/>
      <c r="G72" s="54"/>
      <c r="H72" s="54"/>
      <c r="I72" s="54"/>
      <c r="J72" s="54"/>
      <c r="K72" s="58"/>
      <c r="L72" s="54"/>
      <c r="M72" s="54"/>
      <c r="N72" s="54"/>
      <c r="O72" s="54"/>
      <c r="P72" s="58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</row>
    <row r="73" spans="1:66">
      <c r="A73" s="51"/>
      <c r="B73" s="51"/>
      <c r="E73" s="51"/>
      <c r="F73" s="57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</row>
    <row r="75" spans="1:66">
      <c r="E75" s="8"/>
      <c r="F75" s="8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</row>
    <row r="76" spans="1:66">
      <c r="A76" s="51"/>
      <c r="B76" s="51"/>
      <c r="C76" s="214"/>
      <c r="D76" s="214"/>
      <c r="E76" s="51"/>
      <c r="F76" s="215"/>
      <c r="G76" s="216"/>
      <c r="H76" s="216"/>
      <c r="I76" s="216"/>
      <c r="J76" s="216"/>
      <c r="K76" s="51"/>
      <c r="L76" s="216"/>
      <c r="M76" s="216"/>
      <c r="N76" s="216"/>
      <c r="O76" s="216"/>
      <c r="P76" s="51"/>
      <c r="Q76" s="216"/>
      <c r="R76" s="216"/>
      <c r="S76" s="216"/>
      <c r="T76" s="216"/>
      <c r="U76" s="51"/>
      <c r="V76" s="216"/>
      <c r="W76" s="216"/>
      <c r="X76" s="216"/>
      <c r="Y76" s="216"/>
      <c r="Z76" s="51"/>
      <c r="AA76" s="216"/>
      <c r="AB76" s="216"/>
      <c r="AC76" s="216"/>
      <c r="AD76" s="216"/>
      <c r="AE76" s="51"/>
      <c r="AF76" s="216"/>
      <c r="AG76" s="216"/>
      <c r="AH76" s="216"/>
      <c r="AI76" s="216"/>
      <c r="AJ76" s="51"/>
      <c r="AK76" s="216"/>
      <c r="AL76" s="216"/>
      <c r="AM76" s="216"/>
      <c r="AN76" s="216"/>
      <c r="AO76" s="51"/>
      <c r="AP76" s="216"/>
      <c r="AQ76" s="216"/>
      <c r="AR76" s="216"/>
      <c r="AS76" s="216"/>
      <c r="AT76" s="51"/>
      <c r="AU76" s="216"/>
      <c r="AV76" s="216"/>
      <c r="AW76" s="216"/>
      <c r="AX76" s="216"/>
      <c r="AY76" s="51"/>
      <c r="AZ76" s="216"/>
      <c r="BA76" s="216"/>
      <c r="BB76" s="216"/>
      <c r="BC76" s="216"/>
      <c r="BD76" s="51"/>
      <c r="BE76" s="216"/>
      <c r="BF76" s="216"/>
      <c r="BG76" s="216"/>
      <c r="BH76" s="216"/>
      <c r="BI76" s="51"/>
      <c r="BJ76" s="216"/>
      <c r="BK76" s="216"/>
      <c r="BL76" s="216"/>
      <c r="BM76" s="216"/>
      <c r="BN76" s="51"/>
    </row>
    <row r="77" spans="1:66">
      <c r="A77" s="49"/>
      <c r="B77" s="49"/>
      <c r="C77" s="49"/>
      <c r="D77" s="49"/>
      <c r="E77" s="49"/>
      <c r="F77" s="49"/>
      <c r="G77" s="14"/>
      <c r="H77" s="14"/>
      <c r="I77" s="14"/>
      <c r="J77" s="14"/>
      <c r="K77" s="52"/>
      <c r="L77" s="14"/>
      <c r="M77" s="14"/>
      <c r="N77" s="14"/>
      <c r="O77" s="14"/>
      <c r="P77" s="52"/>
      <c r="Q77" s="126"/>
      <c r="R77" s="126"/>
      <c r="S77" s="126"/>
      <c r="T77" s="126"/>
      <c r="U77" s="100"/>
      <c r="V77" s="126"/>
      <c r="W77" s="126"/>
      <c r="X77" s="126"/>
      <c r="Y77" s="126"/>
      <c r="Z77" s="14"/>
      <c r="AA77" s="126"/>
      <c r="AB77" s="126"/>
      <c r="AC77" s="126"/>
      <c r="AD77" s="126"/>
      <c r="AE77" s="14"/>
      <c r="AF77" s="126"/>
      <c r="AG77" s="126"/>
      <c r="AH77" s="126"/>
      <c r="AI77" s="126"/>
      <c r="AJ77" s="14"/>
      <c r="AK77" s="126"/>
      <c r="AL77" s="126"/>
      <c r="AM77" s="126"/>
      <c r="AN77" s="126"/>
      <c r="AO77" s="14"/>
      <c r="AP77" s="126"/>
      <c r="AQ77" s="126"/>
      <c r="AR77" s="126"/>
      <c r="AS77" s="126"/>
      <c r="AT77" s="14"/>
      <c r="AU77" s="126"/>
      <c r="AV77" s="126"/>
      <c r="AW77" s="126"/>
      <c r="AX77" s="126"/>
      <c r="AY77" s="14"/>
      <c r="AZ77" s="126"/>
      <c r="BA77" s="126"/>
      <c r="BB77" s="126"/>
      <c r="BC77" s="126"/>
      <c r="BD77" s="14"/>
      <c r="BE77" s="126"/>
      <c r="BF77" s="126"/>
      <c r="BG77" s="126"/>
      <c r="BH77" s="126"/>
      <c r="BI77" s="14"/>
      <c r="BJ77" s="126"/>
      <c r="BK77" s="126"/>
      <c r="BL77" s="126"/>
      <c r="BM77" s="126"/>
      <c r="BN77" s="14"/>
    </row>
    <row r="78" spans="1:66">
      <c r="A78" s="49"/>
      <c r="B78" s="49"/>
      <c r="C78" s="49"/>
      <c r="D78" s="49"/>
      <c r="E78" s="49"/>
      <c r="F78" s="49"/>
      <c r="G78" s="14"/>
      <c r="H78" s="14"/>
      <c r="I78" s="14"/>
      <c r="J78" s="14"/>
      <c r="K78" s="125"/>
      <c r="L78" s="14"/>
      <c r="M78" s="14"/>
      <c r="N78" s="14"/>
      <c r="O78" s="14"/>
      <c r="P78" s="52"/>
      <c r="Q78" s="126"/>
      <c r="R78" s="126"/>
      <c r="S78" s="126"/>
      <c r="T78" s="126"/>
      <c r="U78" s="100"/>
      <c r="V78" s="126"/>
      <c r="W78" s="126"/>
      <c r="X78" s="126"/>
      <c r="Y78" s="126"/>
      <c r="Z78" s="100"/>
      <c r="AA78" s="126"/>
      <c r="AB78" s="126"/>
      <c r="AC78" s="126"/>
      <c r="AD78" s="126"/>
      <c r="AE78" s="100"/>
      <c r="AF78" s="126"/>
      <c r="AG78" s="126"/>
      <c r="AH78" s="126"/>
      <c r="AI78" s="126"/>
      <c r="AJ78" s="100"/>
      <c r="AK78" s="126"/>
      <c r="AL78" s="126"/>
      <c r="AM78" s="126"/>
      <c r="AN78" s="126"/>
      <c r="AO78" s="100"/>
      <c r="AP78" s="126"/>
      <c r="AQ78" s="126"/>
      <c r="AR78" s="126"/>
      <c r="AS78" s="126"/>
      <c r="AT78" s="100"/>
      <c r="AU78" s="126"/>
      <c r="AV78" s="126"/>
      <c r="AW78" s="126"/>
      <c r="AX78" s="126"/>
      <c r="AY78" s="100"/>
      <c r="AZ78" s="126"/>
      <c r="BA78" s="126"/>
      <c r="BB78" s="126"/>
      <c r="BC78" s="126"/>
      <c r="BD78" s="100"/>
      <c r="BE78" s="126"/>
      <c r="BF78" s="126"/>
      <c r="BG78" s="126"/>
      <c r="BH78" s="126"/>
      <c r="BI78" s="100"/>
      <c r="BJ78" s="126"/>
      <c r="BK78" s="126"/>
      <c r="BL78" s="126"/>
      <c r="BM78" s="126"/>
      <c r="BN78" s="100"/>
    </row>
    <row r="79" spans="1:66">
      <c r="A79" s="49"/>
      <c r="B79" s="49"/>
      <c r="C79" s="49"/>
      <c r="D79" s="49"/>
      <c r="E79" s="49"/>
      <c r="F79" s="49"/>
      <c r="G79" s="14"/>
      <c r="H79" s="14"/>
      <c r="I79" s="14"/>
      <c r="J79" s="14"/>
      <c r="K79" s="52"/>
      <c r="L79" s="14"/>
      <c r="M79" s="14"/>
      <c r="N79" s="14"/>
      <c r="O79" s="14"/>
      <c r="P79" s="52"/>
      <c r="Q79" s="126"/>
      <c r="R79" s="126"/>
      <c r="S79" s="126"/>
      <c r="T79" s="126"/>
      <c r="U79" s="14"/>
      <c r="V79" s="126"/>
      <c r="W79" s="126"/>
      <c r="X79" s="126"/>
      <c r="Y79" s="126"/>
      <c r="Z79" s="14"/>
      <c r="AA79" s="126"/>
      <c r="AB79" s="126"/>
      <c r="AC79" s="126"/>
      <c r="AD79" s="126"/>
      <c r="AE79" s="14"/>
      <c r="AF79" s="126"/>
      <c r="AG79" s="126"/>
      <c r="AH79" s="126"/>
      <c r="AI79" s="126"/>
      <c r="AJ79" s="14"/>
      <c r="AK79" s="126"/>
      <c r="AL79" s="126"/>
      <c r="AM79" s="126"/>
      <c r="AN79" s="126"/>
      <c r="AO79" s="14"/>
      <c r="AP79" s="126"/>
      <c r="AQ79" s="126"/>
      <c r="AR79" s="126"/>
      <c r="AS79" s="126"/>
      <c r="AT79" s="14"/>
      <c r="AU79" s="126"/>
      <c r="AV79" s="126"/>
      <c r="AW79" s="126"/>
      <c r="AX79" s="126"/>
      <c r="AY79" s="14"/>
      <c r="AZ79" s="126"/>
      <c r="BA79" s="126"/>
      <c r="BB79" s="126"/>
      <c r="BC79" s="126"/>
      <c r="BD79" s="14"/>
      <c r="BE79" s="126"/>
      <c r="BF79" s="126"/>
      <c r="BG79" s="126"/>
      <c r="BH79" s="126"/>
      <c r="BI79" s="14"/>
      <c r="BJ79" s="126"/>
      <c r="BK79" s="126"/>
      <c r="BL79" s="126"/>
      <c r="BM79" s="126"/>
      <c r="BN79" s="14"/>
    </row>
    <row r="80" spans="1:66">
      <c r="A80" s="49"/>
      <c r="B80" s="49"/>
      <c r="C80" s="49"/>
      <c r="D80" s="49"/>
      <c r="E80" s="49"/>
      <c r="F80" s="49"/>
      <c r="G80" s="14"/>
      <c r="H80" s="14"/>
      <c r="I80" s="14"/>
      <c r="J80" s="14"/>
      <c r="K80" s="52"/>
      <c r="L80" s="14"/>
      <c r="M80" s="14"/>
      <c r="N80" s="14"/>
      <c r="O80" s="14"/>
      <c r="P80" s="52"/>
      <c r="Q80" s="126"/>
      <c r="R80" s="126"/>
      <c r="S80" s="126"/>
      <c r="T80" s="126"/>
      <c r="U80" s="14"/>
      <c r="V80" s="126"/>
      <c r="W80" s="126"/>
      <c r="X80" s="126"/>
      <c r="Y80" s="126"/>
      <c r="Z80" s="14"/>
      <c r="AA80" s="126"/>
      <c r="AB80" s="126"/>
      <c r="AC80" s="126"/>
      <c r="AD80" s="126"/>
      <c r="AE80" s="14"/>
      <c r="AF80" s="126"/>
      <c r="AG80" s="126"/>
      <c r="AH80" s="126"/>
      <c r="AI80" s="126"/>
      <c r="AJ80" s="14"/>
      <c r="AK80" s="126"/>
      <c r="AL80" s="126"/>
      <c r="AM80" s="126"/>
      <c r="AN80" s="126"/>
      <c r="AO80" s="14"/>
      <c r="AP80" s="126"/>
      <c r="AQ80" s="126"/>
      <c r="AR80" s="126"/>
      <c r="AS80" s="126"/>
      <c r="AT80" s="14"/>
      <c r="AU80" s="126"/>
      <c r="AV80" s="126"/>
      <c r="AW80" s="126"/>
      <c r="AX80" s="126"/>
      <c r="AY80" s="14"/>
      <c r="AZ80" s="126"/>
      <c r="BA80" s="126"/>
      <c r="BB80" s="126"/>
      <c r="BC80" s="126"/>
      <c r="BD80" s="14"/>
      <c r="BE80" s="126"/>
      <c r="BF80" s="126"/>
      <c r="BG80" s="126"/>
      <c r="BH80" s="126"/>
      <c r="BI80" s="14"/>
      <c r="BJ80" s="126"/>
      <c r="BK80" s="126"/>
      <c r="BL80" s="126"/>
      <c r="BM80" s="126"/>
      <c r="BN80" s="14"/>
    </row>
    <row r="81" spans="1:66">
      <c r="A81" s="49"/>
      <c r="B81" s="49"/>
      <c r="C81" s="49"/>
      <c r="D81" s="49"/>
      <c r="E81" s="49"/>
      <c r="F81" s="49"/>
      <c r="G81" s="14"/>
      <c r="H81" s="14"/>
      <c r="I81" s="14"/>
      <c r="J81" s="14"/>
      <c r="K81" s="52"/>
      <c r="L81" s="14"/>
      <c r="M81" s="14"/>
      <c r="N81" s="14"/>
      <c r="O81" s="14"/>
      <c r="P81" s="52"/>
      <c r="Q81" s="126"/>
      <c r="R81" s="126"/>
      <c r="S81" s="126"/>
      <c r="T81" s="126"/>
      <c r="U81" s="14"/>
      <c r="V81" s="126"/>
      <c r="W81" s="126"/>
      <c r="X81" s="126"/>
      <c r="Y81" s="126"/>
      <c r="Z81" s="14"/>
      <c r="AA81" s="126"/>
      <c r="AB81" s="126"/>
      <c r="AC81" s="126"/>
      <c r="AD81" s="126"/>
      <c r="AE81" s="14"/>
      <c r="AF81" s="126"/>
      <c r="AG81" s="126"/>
      <c r="AH81" s="126"/>
      <c r="AI81" s="126"/>
      <c r="AJ81" s="14"/>
      <c r="AK81" s="126"/>
      <c r="AL81" s="126"/>
      <c r="AM81" s="126"/>
      <c r="AN81" s="126"/>
      <c r="AO81" s="14"/>
      <c r="AP81" s="126"/>
      <c r="AQ81" s="126"/>
      <c r="AR81" s="126"/>
      <c r="AS81" s="126"/>
      <c r="AT81" s="14"/>
      <c r="AU81" s="126"/>
      <c r="AV81" s="126"/>
      <c r="AW81" s="126"/>
      <c r="AX81" s="126"/>
      <c r="AY81" s="14"/>
      <c r="AZ81" s="126"/>
      <c r="BA81" s="126"/>
      <c r="BB81" s="126"/>
      <c r="BC81" s="126"/>
      <c r="BD81" s="14"/>
      <c r="BE81" s="126"/>
      <c r="BF81" s="126"/>
      <c r="BG81" s="126"/>
      <c r="BH81" s="126"/>
      <c r="BI81" s="14"/>
      <c r="BJ81" s="126"/>
      <c r="BK81" s="126"/>
      <c r="BL81" s="126"/>
      <c r="BM81" s="126"/>
      <c r="BN81" s="14"/>
    </row>
    <row r="82" spans="1:66">
      <c r="A82" s="51"/>
      <c r="B82" s="51"/>
      <c r="C82" s="23"/>
      <c r="D82" s="23"/>
      <c r="E82" s="51"/>
      <c r="F82" s="29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</row>
    <row r="83" spans="1:66">
      <c r="G83" s="12"/>
      <c r="H83" s="12"/>
      <c r="I83" s="12"/>
      <c r="J83" s="12"/>
      <c r="K83" s="123"/>
      <c r="L83" s="12"/>
      <c r="M83" s="12"/>
      <c r="N83" s="12"/>
      <c r="O83" s="12"/>
      <c r="P83" s="123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</row>
    <row r="84" spans="1:66">
      <c r="A84" s="49"/>
      <c r="B84" s="49"/>
      <c r="C84" s="49"/>
      <c r="D84" s="49"/>
      <c r="E84" s="49"/>
      <c r="F84" s="215"/>
      <c r="G84" s="216"/>
      <c r="H84" s="216"/>
      <c r="I84" s="216"/>
      <c r="J84" s="216"/>
      <c r="K84" s="51"/>
      <c r="L84" s="216"/>
      <c r="M84" s="216"/>
      <c r="N84" s="216"/>
      <c r="O84" s="216"/>
      <c r="P84" s="51"/>
      <c r="Q84" s="216"/>
      <c r="R84" s="216"/>
      <c r="S84" s="216"/>
      <c r="T84" s="216"/>
      <c r="U84" s="51"/>
      <c r="V84" s="216"/>
      <c r="W84" s="216"/>
      <c r="X84" s="216"/>
      <c r="Y84" s="216"/>
      <c r="Z84" s="51"/>
      <c r="AA84" s="216"/>
      <c r="AB84" s="216"/>
      <c r="AC84" s="216"/>
      <c r="AD84" s="216"/>
      <c r="AE84" s="51"/>
      <c r="AF84" s="216"/>
      <c r="AG84" s="216"/>
      <c r="AH84" s="216"/>
      <c r="AI84" s="216"/>
      <c r="AJ84" s="51"/>
      <c r="AK84" s="216"/>
      <c r="AL84" s="216"/>
      <c r="AM84" s="216"/>
      <c r="AN84" s="216"/>
      <c r="AO84" s="51"/>
      <c r="AP84" s="216"/>
      <c r="AQ84" s="216"/>
      <c r="AR84" s="216"/>
      <c r="AS84" s="216"/>
      <c r="AT84" s="51"/>
      <c r="AU84" s="216"/>
      <c r="AV84" s="216"/>
      <c r="AW84" s="216"/>
      <c r="AX84" s="216"/>
      <c r="AY84" s="51"/>
      <c r="AZ84" s="216"/>
      <c r="BA84" s="216"/>
      <c r="BB84" s="216"/>
      <c r="BC84" s="216"/>
      <c r="BD84" s="51"/>
      <c r="BE84" s="216"/>
      <c r="BF84" s="216"/>
      <c r="BG84" s="216"/>
      <c r="BH84" s="216"/>
      <c r="BI84" s="51"/>
      <c r="BJ84" s="216"/>
      <c r="BK84" s="216"/>
      <c r="BL84" s="216"/>
      <c r="BM84" s="216"/>
      <c r="BN84" s="51"/>
    </row>
    <row r="85" spans="1:66">
      <c r="A85" s="49"/>
      <c r="B85" s="49"/>
      <c r="C85" s="49"/>
      <c r="D85" s="49"/>
      <c r="E85" s="49"/>
      <c r="F85" s="211"/>
      <c r="G85" s="54"/>
      <c r="H85" s="54"/>
      <c r="I85" s="54"/>
      <c r="J85" s="54"/>
      <c r="K85" s="58"/>
      <c r="L85" s="54"/>
      <c r="M85" s="54"/>
      <c r="N85" s="54"/>
      <c r="O85" s="54"/>
      <c r="P85" s="58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</row>
    <row r="86" spans="1:66">
      <c r="A86" s="49"/>
      <c r="B86" s="49"/>
      <c r="C86" s="49"/>
      <c r="D86" s="49"/>
      <c r="E86" s="49"/>
      <c r="F86" s="211"/>
      <c r="G86" s="54"/>
      <c r="H86" s="54"/>
      <c r="I86" s="54"/>
      <c r="J86" s="54"/>
      <c r="K86" s="58"/>
      <c r="L86" s="54"/>
      <c r="M86" s="54"/>
      <c r="N86" s="54"/>
      <c r="O86" s="54"/>
      <c r="P86" s="58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</row>
    <row r="87" spans="1:66">
      <c r="A87" s="49"/>
      <c r="B87" s="49"/>
      <c r="C87" s="49"/>
      <c r="D87" s="49"/>
      <c r="E87" s="49"/>
      <c r="F87" s="211"/>
      <c r="G87" s="54"/>
      <c r="H87" s="54"/>
      <c r="I87" s="54"/>
      <c r="J87" s="54"/>
      <c r="K87" s="58"/>
      <c r="L87" s="54"/>
      <c r="M87" s="54"/>
      <c r="N87" s="54"/>
      <c r="O87" s="54"/>
      <c r="P87" s="58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</row>
    <row r="88" spans="1:66">
      <c r="A88" s="49"/>
      <c r="B88" s="49"/>
      <c r="C88" s="49"/>
      <c r="D88" s="49"/>
      <c r="E88" s="49"/>
      <c r="F88" s="211"/>
      <c r="G88" s="54"/>
      <c r="H88" s="54"/>
      <c r="I88" s="54"/>
      <c r="J88" s="54"/>
      <c r="K88" s="58"/>
      <c r="L88" s="54"/>
      <c r="M88" s="54"/>
      <c r="N88" s="54"/>
      <c r="O88" s="54"/>
      <c r="P88" s="58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</row>
    <row r="89" spans="1:66">
      <c r="A89" s="49"/>
      <c r="B89" s="49"/>
      <c r="C89" s="49"/>
      <c r="D89" s="49"/>
      <c r="E89" s="49"/>
      <c r="F89" s="211"/>
      <c r="G89" s="54"/>
      <c r="H89" s="54"/>
      <c r="I89" s="54"/>
      <c r="J89" s="54"/>
      <c r="K89" s="58"/>
      <c r="L89" s="54"/>
      <c r="M89" s="54"/>
      <c r="N89" s="54"/>
      <c r="O89" s="54"/>
      <c r="P89" s="58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</row>
    <row r="90" spans="1:66">
      <c r="A90" s="51"/>
      <c r="B90" s="51"/>
      <c r="E90" s="51"/>
      <c r="F90" s="57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</row>
    <row r="92" spans="1:66">
      <c r="A92" s="51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  <c r="AH92" s="217"/>
      <c r="AI92" s="217"/>
      <c r="AJ92" s="217"/>
      <c r="AK92" s="217"/>
      <c r="AL92" s="217"/>
      <c r="AM92" s="217"/>
      <c r="AN92" s="217"/>
      <c r="AO92" s="217"/>
      <c r="AP92" s="217"/>
      <c r="AQ92" s="217"/>
      <c r="AR92" s="217"/>
      <c r="AS92" s="217"/>
      <c r="AT92" s="217"/>
      <c r="AU92" s="217"/>
      <c r="AV92" s="217"/>
      <c r="AW92" s="217"/>
      <c r="AX92" s="217"/>
      <c r="AY92" s="217"/>
      <c r="AZ92" s="217"/>
      <c r="BA92" s="217"/>
      <c r="BB92" s="217"/>
      <c r="BC92" s="217"/>
      <c r="BD92" s="217"/>
      <c r="BE92" s="217"/>
      <c r="BF92" s="217"/>
      <c r="BG92" s="217"/>
      <c r="BH92" s="217"/>
      <c r="BI92" s="217"/>
      <c r="BJ92" s="217"/>
      <c r="BK92" s="217"/>
      <c r="BL92" s="217"/>
      <c r="BM92" s="217"/>
      <c r="BN92" s="217"/>
    </row>
  </sheetData>
  <phoneticPr fontId="15" type="noConversion"/>
  <pageMargins left="0.7" right="0.7" top="0.75" bottom="0.75" header="0.3" footer="0.3"/>
  <pageSetup scale="38" orientation="portrait" horizontalDpi="1200" verticalDpi="1200" r:id="rId1"/>
  <headerFooter scaleWithDoc="0" alignWithMargins="0">
    <oddHeader>&amp;C&amp;G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0086-14A8-4EBF-B496-4775684CDABD}">
  <dimension ref="A1:BN228"/>
  <sheetViews>
    <sheetView showGridLines="0" topLeftCell="A13" zoomScale="40" zoomScaleNormal="40" workbookViewId="0">
      <selection activeCell="K51" sqref="K51"/>
    </sheetView>
  </sheetViews>
  <sheetFormatPr defaultRowHeight="14.5"/>
  <cols>
    <col min="1" max="1" width="32.7265625" customWidth="1"/>
    <col min="2" max="6" width="13.6328125" customWidth="1"/>
    <col min="7" max="10" width="13.08984375" bestFit="1" customWidth="1"/>
    <col min="11" max="11" width="13.453125" bestFit="1" customWidth="1"/>
    <col min="12" max="15" width="13.08984375" bestFit="1" customWidth="1"/>
    <col min="16" max="25" width="13.453125" bestFit="1" customWidth="1"/>
    <col min="26" max="26" width="14.6328125" bestFit="1" customWidth="1"/>
    <col min="27" max="30" width="13.453125" bestFit="1" customWidth="1"/>
    <col min="31" max="50" width="14.6328125" bestFit="1" customWidth="1"/>
    <col min="51" max="51" width="15.90625" bestFit="1" customWidth="1"/>
    <col min="52" max="55" width="14.6328125" bestFit="1" customWidth="1"/>
    <col min="56" max="56" width="15.90625" bestFit="1" customWidth="1"/>
    <col min="57" max="60" width="14.6328125" bestFit="1" customWidth="1"/>
    <col min="61" max="61" width="15.90625" bestFit="1" customWidth="1"/>
    <col min="62" max="65" width="14.6328125" bestFit="1" customWidth="1"/>
    <col min="66" max="66" width="15.90625" bestFit="1" customWidth="1"/>
  </cols>
  <sheetData>
    <row r="1" spans="1:66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  <c r="BM1" s="137"/>
      <c r="BN1" s="137"/>
    </row>
    <row r="2" spans="1:66">
      <c r="A2" s="137"/>
      <c r="B2" s="138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</row>
    <row r="3" spans="1:66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</row>
    <row r="4" spans="1:66">
      <c r="A4" s="134"/>
      <c r="B4" s="134"/>
      <c r="C4" s="134"/>
      <c r="D4" s="134"/>
      <c r="E4" s="134"/>
      <c r="F4" s="134"/>
      <c r="G4" s="134" t="s">
        <v>38</v>
      </c>
      <c r="H4" s="134" t="s">
        <v>38</v>
      </c>
      <c r="I4" s="134" t="s">
        <v>38</v>
      </c>
      <c r="J4" s="134" t="s">
        <v>38</v>
      </c>
      <c r="K4" s="134" t="s">
        <v>38</v>
      </c>
      <c r="L4" s="134" t="s">
        <v>38</v>
      </c>
      <c r="M4" s="134" t="s">
        <v>38</v>
      </c>
      <c r="N4" s="134" t="s">
        <v>38</v>
      </c>
      <c r="O4" s="134" t="s">
        <v>38</v>
      </c>
      <c r="P4" s="134" t="s">
        <v>38</v>
      </c>
      <c r="Q4" s="134" t="s">
        <v>38</v>
      </c>
      <c r="R4" s="134" t="s">
        <v>38</v>
      </c>
      <c r="S4" s="134" t="s">
        <v>38</v>
      </c>
      <c r="T4" s="134" t="s">
        <v>38</v>
      </c>
      <c r="U4" s="134" t="s">
        <v>38</v>
      </c>
      <c r="V4" s="134" t="s">
        <v>38</v>
      </c>
      <c r="W4" s="134" t="s">
        <v>38</v>
      </c>
      <c r="X4" s="134" t="s">
        <v>38</v>
      </c>
      <c r="Y4" s="134" t="s">
        <v>38</v>
      </c>
      <c r="Z4" s="134" t="s">
        <v>38</v>
      </c>
      <c r="AA4" s="134" t="s">
        <v>38</v>
      </c>
      <c r="AB4" s="134" t="s">
        <v>38</v>
      </c>
      <c r="AC4" s="134" t="s">
        <v>38</v>
      </c>
      <c r="AD4" s="134" t="s">
        <v>38</v>
      </c>
      <c r="AE4" s="134" t="s">
        <v>38</v>
      </c>
      <c r="AF4" s="134" t="s">
        <v>38</v>
      </c>
      <c r="AG4" s="134" t="s">
        <v>38</v>
      </c>
      <c r="AH4" s="134" t="s">
        <v>38</v>
      </c>
      <c r="AI4" s="134" t="s">
        <v>38</v>
      </c>
      <c r="AJ4" s="134" t="s">
        <v>38</v>
      </c>
      <c r="AK4" s="134" t="s">
        <v>38</v>
      </c>
      <c r="AL4" s="134" t="s">
        <v>38</v>
      </c>
      <c r="AM4" s="134" t="s">
        <v>38</v>
      </c>
      <c r="AN4" s="134" t="s">
        <v>38</v>
      </c>
      <c r="AO4" s="134" t="s">
        <v>38</v>
      </c>
      <c r="AP4" s="134" t="s">
        <v>38</v>
      </c>
      <c r="AQ4" s="134" t="s">
        <v>38</v>
      </c>
      <c r="AR4" s="134" t="s">
        <v>38</v>
      </c>
      <c r="AS4" s="134" t="s">
        <v>38</v>
      </c>
      <c r="AT4" s="134" t="s">
        <v>38</v>
      </c>
      <c r="AU4" s="134" t="s">
        <v>38</v>
      </c>
      <c r="AV4" s="134" t="s">
        <v>38</v>
      </c>
      <c r="AW4" s="134" t="s">
        <v>38</v>
      </c>
      <c r="AX4" s="134" t="s">
        <v>38</v>
      </c>
      <c r="AY4" s="134" t="s">
        <v>38</v>
      </c>
      <c r="AZ4" s="134" t="s">
        <v>38</v>
      </c>
      <c r="BA4" s="134" t="s">
        <v>38</v>
      </c>
      <c r="BB4" s="134" t="s">
        <v>38</v>
      </c>
      <c r="BC4" s="134" t="s">
        <v>38</v>
      </c>
      <c r="BD4" s="134" t="s">
        <v>38</v>
      </c>
      <c r="BE4" s="134" t="s">
        <v>38</v>
      </c>
      <c r="BF4" s="134" t="s">
        <v>38</v>
      </c>
      <c r="BG4" s="134" t="s">
        <v>38</v>
      </c>
      <c r="BH4" s="134" t="s">
        <v>38</v>
      </c>
      <c r="BI4" s="134" t="s">
        <v>38</v>
      </c>
      <c r="BJ4" s="134" t="s">
        <v>38</v>
      </c>
      <c r="BK4" s="134" t="s">
        <v>38</v>
      </c>
      <c r="BL4" s="134" t="s">
        <v>38</v>
      </c>
      <c r="BM4" s="134" t="s">
        <v>38</v>
      </c>
      <c r="BN4" s="134" t="s">
        <v>38</v>
      </c>
    </row>
    <row r="5" spans="1:66">
      <c r="A5" s="134" t="s">
        <v>273</v>
      </c>
      <c r="B5" s="134"/>
      <c r="C5" s="134"/>
      <c r="D5" s="134"/>
      <c r="E5" s="134"/>
      <c r="F5" s="134" t="s">
        <v>274</v>
      </c>
      <c r="G5" s="135" t="str">
        <f>'Rev. Build'!G10</f>
        <v>Q1-2026</v>
      </c>
      <c r="H5" s="135" t="str">
        <f>'Rev. Build'!H10</f>
        <v>Q2-2026</v>
      </c>
      <c r="I5" s="135" t="str">
        <f>'Rev. Build'!I10</f>
        <v>Q3-2026</v>
      </c>
      <c r="J5" s="135" t="str">
        <f>'Rev. Build'!J10</f>
        <v>Q4-2026</v>
      </c>
      <c r="K5" s="135">
        <f>'Rev. Build'!K10</f>
        <v>2026</v>
      </c>
      <c r="L5" s="135" t="str">
        <f>'Rev. Build'!L10</f>
        <v>Q1-2027</v>
      </c>
      <c r="M5" s="135" t="str">
        <f>'Rev. Build'!M10</f>
        <v>Q2-2027</v>
      </c>
      <c r="N5" s="135" t="str">
        <f>'Rev. Build'!N10</f>
        <v>Q3-2027</v>
      </c>
      <c r="O5" s="135" t="str">
        <f>'Rev. Build'!O10</f>
        <v>Q4-2027</v>
      </c>
      <c r="P5" s="135">
        <f>'Rev. Build'!P10</f>
        <v>2027</v>
      </c>
      <c r="Q5" s="135" t="str">
        <f>'Rev. Build'!Q10</f>
        <v>Q1-2028</v>
      </c>
      <c r="R5" s="135" t="str">
        <f>'Rev. Build'!R10</f>
        <v>Q2-2028</v>
      </c>
      <c r="S5" s="135" t="str">
        <f>'Rev. Build'!S10</f>
        <v>Q3-2028</v>
      </c>
      <c r="T5" s="135" t="str">
        <f>'Rev. Build'!T10</f>
        <v>Q4-2028</v>
      </c>
      <c r="U5" s="135">
        <f>'Rev. Build'!U10</f>
        <v>2028</v>
      </c>
      <c r="V5" s="135" t="str">
        <f>'Rev. Build'!V10</f>
        <v>Q1-2029</v>
      </c>
      <c r="W5" s="135" t="str">
        <f>'Rev. Build'!W10</f>
        <v>Q2-2029</v>
      </c>
      <c r="X5" s="135" t="str">
        <f>'Rev. Build'!X10</f>
        <v>Q3-2029</v>
      </c>
      <c r="Y5" s="135" t="str">
        <f>'Rev. Build'!Y10</f>
        <v>Q4-2029</v>
      </c>
      <c r="Z5" s="135">
        <f>'Rev. Build'!Z10</f>
        <v>2029</v>
      </c>
      <c r="AA5" s="135" t="str">
        <f>'Rev. Build'!AA10</f>
        <v>Q1-2030</v>
      </c>
      <c r="AB5" s="135" t="str">
        <f>'Rev. Build'!AB10</f>
        <v>Q2-2030</v>
      </c>
      <c r="AC5" s="135" t="str">
        <f>'Rev. Build'!AC10</f>
        <v>Q3-2030</v>
      </c>
      <c r="AD5" s="135" t="str">
        <f>'Rev. Build'!AD10</f>
        <v>Q4-2030</v>
      </c>
      <c r="AE5" s="135">
        <f>'Rev. Build'!AE10</f>
        <v>2030</v>
      </c>
      <c r="AF5" s="135" t="str">
        <f>'Rev. Build'!AF10</f>
        <v>Q1-2031</v>
      </c>
      <c r="AG5" s="135" t="str">
        <f>'Rev. Build'!AG10</f>
        <v>Q2-2031</v>
      </c>
      <c r="AH5" s="135" t="str">
        <f>'Rev. Build'!AH10</f>
        <v>Q3-2031</v>
      </c>
      <c r="AI5" s="135" t="str">
        <f>'Rev. Build'!AI10</f>
        <v>Q4-2031</v>
      </c>
      <c r="AJ5" s="135">
        <f>'Rev. Build'!AJ10</f>
        <v>2031</v>
      </c>
      <c r="AK5" s="135" t="str">
        <f>'Rev. Build'!AK10</f>
        <v>Q1-2032</v>
      </c>
      <c r="AL5" s="135" t="str">
        <f>'Rev. Build'!AL10</f>
        <v>Q2-2032</v>
      </c>
      <c r="AM5" s="135" t="str">
        <f>'Rev. Build'!AM10</f>
        <v>Q3-2032</v>
      </c>
      <c r="AN5" s="135" t="str">
        <f>'Rev. Build'!AN10</f>
        <v>Q4-2032</v>
      </c>
      <c r="AO5" s="135">
        <f>'Rev. Build'!AO10</f>
        <v>2032</v>
      </c>
      <c r="AP5" s="135" t="str">
        <f>'Rev. Build'!AP10</f>
        <v>Q1-2033</v>
      </c>
      <c r="AQ5" s="135" t="str">
        <f>'Rev. Build'!AQ10</f>
        <v>Q2-2033</v>
      </c>
      <c r="AR5" s="135" t="str">
        <f>'Rev. Build'!AR10</f>
        <v>Q3-2033</v>
      </c>
      <c r="AS5" s="135" t="str">
        <f>'Rev. Build'!AS10</f>
        <v>Q4-2033</v>
      </c>
      <c r="AT5" s="135">
        <f>'Rev. Build'!AT10</f>
        <v>2033</v>
      </c>
      <c r="AU5" s="135" t="str">
        <f>'Rev. Build'!AU10</f>
        <v>Q1-2034</v>
      </c>
      <c r="AV5" s="135" t="str">
        <f>'Rev. Build'!AV10</f>
        <v>Q2-2034</v>
      </c>
      <c r="AW5" s="135" t="str">
        <f>'Rev. Build'!AW10</f>
        <v>Q3-2034</v>
      </c>
      <c r="AX5" s="135" t="str">
        <f>'Rev. Build'!AX10</f>
        <v>Q4-2034</v>
      </c>
      <c r="AY5" s="135">
        <f>'Rev. Build'!AY10</f>
        <v>2034</v>
      </c>
      <c r="AZ5" s="135" t="str">
        <f>'Rev. Build'!AZ10</f>
        <v>Q1-2035</v>
      </c>
      <c r="BA5" s="135" t="str">
        <f>'Rev. Build'!BA10</f>
        <v>Q2-2035</v>
      </c>
      <c r="BB5" s="135" t="str">
        <f>'Rev. Build'!BB10</f>
        <v>Q3-2035</v>
      </c>
      <c r="BC5" s="135" t="str">
        <f>'Rev. Build'!BC10</f>
        <v>Q4-2035</v>
      </c>
      <c r="BD5" s="135">
        <f>'Rev. Build'!BD10</f>
        <v>2035</v>
      </c>
      <c r="BE5" s="135" t="str">
        <f>'Rev. Build'!BE10</f>
        <v>Q1-2036</v>
      </c>
      <c r="BF5" s="135" t="str">
        <f>'Rev. Build'!BF10</f>
        <v>Q2-2036</v>
      </c>
      <c r="BG5" s="135" t="str">
        <f>'Rev. Build'!BG10</f>
        <v>Q3-2036</v>
      </c>
      <c r="BH5" s="135" t="str">
        <f>'Rev. Build'!BH10</f>
        <v>Q4-2036</v>
      </c>
      <c r="BI5" s="135">
        <f>'Rev. Build'!BI10</f>
        <v>2036</v>
      </c>
      <c r="BJ5" s="135" t="str">
        <f>'Rev. Build'!BJ10</f>
        <v>Q1-2037</v>
      </c>
      <c r="BK5" s="135" t="str">
        <f>'Rev. Build'!BK10</f>
        <v>Q2-2037</v>
      </c>
      <c r="BL5" s="135" t="str">
        <f>'Rev. Build'!BL10</f>
        <v>Q3-2037</v>
      </c>
      <c r="BM5" s="135" t="str">
        <f>'Rev. Build'!BM10</f>
        <v>Q4-2037</v>
      </c>
      <c r="BN5" s="135">
        <f>'Rev. Build'!BN10</f>
        <v>2037</v>
      </c>
    </row>
    <row r="6" spans="1:66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</row>
    <row r="7" spans="1:66">
      <c r="A7" s="136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</row>
    <row r="8" spans="1:66">
      <c r="A8" s="142" t="s">
        <v>931</v>
      </c>
      <c r="B8" s="142" t="s">
        <v>276</v>
      </c>
      <c r="C8" s="142" t="s">
        <v>260</v>
      </c>
      <c r="D8" s="142" t="s">
        <v>262</v>
      </c>
      <c r="E8" s="142" t="s">
        <v>277</v>
      </c>
      <c r="F8" s="142" t="s">
        <v>278</v>
      </c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</row>
    <row r="9" spans="1:66">
      <c r="A9" s="130" t="str">
        <f>'Rev. Build'!A11</f>
        <v>Hardware</v>
      </c>
      <c r="B9" s="130" t="str">
        <f>'Rev. Build'!B11</f>
        <v>Hungry AF</v>
      </c>
      <c r="C9" s="130" t="str">
        <f>'Rev. Build'!C11</f>
        <v>B2C</v>
      </c>
      <c r="D9" s="130" t="str">
        <f>'Rev. Build'!D11</f>
        <v>US</v>
      </c>
      <c r="E9" s="130" t="str">
        <f>'Rev. Build'!E11</f>
        <v>Big MAC</v>
      </c>
      <c r="F9" s="130"/>
      <c r="G9" s="131">
        <f>'Rev. Build'!G11</f>
        <v>10</v>
      </c>
      <c r="H9" s="131">
        <f>'Rev. Build'!H11</f>
        <v>10</v>
      </c>
      <c r="I9" s="131">
        <f>'Rev. Build'!I11</f>
        <v>10</v>
      </c>
      <c r="J9" s="131">
        <f>'Rev. Build'!J11</f>
        <v>10</v>
      </c>
      <c r="K9" s="131">
        <f>'Rev. Build'!K11</f>
        <v>40</v>
      </c>
      <c r="L9" s="131">
        <f>'Rev. Build'!L11</f>
        <v>12.5</v>
      </c>
      <c r="M9" s="131">
        <f>'Rev. Build'!M11</f>
        <v>12.5</v>
      </c>
      <c r="N9" s="131">
        <f>'Rev. Build'!N11</f>
        <v>12.5</v>
      </c>
      <c r="O9" s="131">
        <f>'Rev. Build'!O11</f>
        <v>12.5</v>
      </c>
      <c r="P9" s="131">
        <f>'Rev. Build'!P11</f>
        <v>50</v>
      </c>
      <c r="Q9" s="131">
        <f>'Rev. Build'!Q11</f>
        <v>16.875</v>
      </c>
      <c r="R9" s="131">
        <f>'Rev. Build'!R11</f>
        <v>16.875</v>
      </c>
      <c r="S9" s="131">
        <f>'Rev. Build'!S11</f>
        <v>16.875</v>
      </c>
      <c r="T9" s="131">
        <f>'Rev. Build'!T11</f>
        <v>16.875</v>
      </c>
      <c r="U9" s="131">
        <f>'Rev. Build'!U11</f>
        <v>67.5</v>
      </c>
      <c r="V9" s="131">
        <f>'Rev. Build'!V11</f>
        <v>21.09375</v>
      </c>
      <c r="W9" s="131">
        <f>'Rev. Build'!W11</f>
        <v>21.09375</v>
      </c>
      <c r="X9" s="131">
        <f>'Rev. Build'!X11</f>
        <v>21.09375</v>
      </c>
      <c r="Y9" s="131">
        <f>'Rev. Build'!Y11</f>
        <v>21.09375</v>
      </c>
      <c r="Z9" s="131">
        <f>'Rev. Build'!Z11</f>
        <v>84.375</v>
      </c>
      <c r="AA9" s="131">
        <f>'Rev. Build'!AA11</f>
        <v>24.257812499999996</v>
      </c>
      <c r="AB9" s="131">
        <f>'Rev. Build'!AB11</f>
        <v>24.257812499999996</v>
      </c>
      <c r="AC9" s="131">
        <f>'Rev. Build'!AC11</f>
        <v>24.257812499999996</v>
      </c>
      <c r="AD9" s="131">
        <f>'Rev. Build'!AD11</f>
        <v>24.257812499999996</v>
      </c>
      <c r="AE9" s="131">
        <f>'Rev. Build'!AE11</f>
        <v>97.031249999999986</v>
      </c>
      <c r="AF9" s="131">
        <f>'Rev. Build'!AF11</f>
        <v>27.896484374999993</v>
      </c>
      <c r="AG9" s="131">
        <f>'Rev. Build'!AG11</f>
        <v>27.896484374999993</v>
      </c>
      <c r="AH9" s="131">
        <f>'Rev. Build'!AH11</f>
        <v>27.896484374999993</v>
      </c>
      <c r="AI9" s="131">
        <f>'Rev. Build'!AI11</f>
        <v>27.896484374999993</v>
      </c>
      <c r="AJ9" s="131">
        <f>'Rev. Build'!AJ11</f>
        <v>111.58593749999997</v>
      </c>
      <c r="AK9" s="131">
        <f>'Rev. Build'!AK11</f>
        <v>32.080957031249987</v>
      </c>
      <c r="AL9" s="131">
        <f>'Rev. Build'!AL11</f>
        <v>32.080957031249987</v>
      </c>
      <c r="AM9" s="131">
        <f>'Rev. Build'!AM11</f>
        <v>32.080957031249987</v>
      </c>
      <c r="AN9" s="131">
        <f>'Rev. Build'!AN11</f>
        <v>32.080957031249987</v>
      </c>
      <c r="AO9" s="131">
        <f>'Rev. Build'!AO11</f>
        <v>128.32382812499995</v>
      </c>
      <c r="AP9" s="131">
        <f>'Rev. Build'!AP11</f>
        <v>36.893100585937482</v>
      </c>
      <c r="AQ9" s="131">
        <f>'Rev. Build'!AQ11</f>
        <v>36.893100585937482</v>
      </c>
      <c r="AR9" s="131">
        <f>'Rev. Build'!AR11</f>
        <v>36.893100585937482</v>
      </c>
      <c r="AS9" s="131">
        <f>'Rev. Build'!AS11</f>
        <v>36.893100585937482</v>
      </c>
      <c r="AT9" s="131">
        <f>'Rev. Build'!AT11</f>
        <v>147.57240234374993</v>
      </c>
      <c r="AU9" s="131">
        <f>'Rev. Build'!AU11</f>
        <v>42.427065673828103</v>
      </c>
      <c r="AV9" s="131">
        <f>'Rev. Build'!AV11</f>
        <v>42.427065673828103</v>
      </c>
      <c r="AW9" s="131">
        <f>'Rev. Build'!AW11</f>
        <v>42.427065673828103</v>
      </c>
      <c r="AX9" s="131">
        <f>'Rev. Build'!AX11</f>
        <v>42.427065673828103</v>
      </c>
      <c r="AY9" s="131">
        <f>'Rev. Build'!AY11</f>
        <v>169.70826269531241</v>
      </c>
      <c r="AZ9" s="131">
        <f>'Rev. Build'!AZ11</f>
        <v>48.791125524902313</v>
      </c>
      <c r="BA9" s="131">
        <f>'Rev. Build'!BA11</f>
        <v>48.791125524902313</v>
      </c>
      <c r="BB9" s="131">
        <f>'Rev. Build'!BB11</f>
        <v>48.791125524902313</v>
      </c>
      <c r="BC9" s="131">
        <f>'Rev. Build'!BC11</f>
        <v>48.791125524902313</v>
      </c>
      <c r="BD9" s="131">
        <f>'Rev. Build'!BD11</f>
        <v>195.16450209960925</v>
      </c>
      <c r="BE9" s="131">
        <f>'Rev. Build'!BE11</f>
        <v>56.109794353637653</v>
      </c>
      <c r="BF9" s="131">
        <f>'Rev. Build'!BF11</f>
        <v>56.109794353637653</v>
      </c>
      <c r="BG9" s="131">
        <f>'Rev. Build'!BG11</f>
        <v>56.109794353637653</v>
      </c>
      <c r="BH9" s="131">
        <f>'Rev. Build'!BH11</f>
        <v>56.109794353637653</v>
      </c>
      <c r="BI9" s="131">
        <f>'Rev. Build'!BI11</f>
        <v>224.43917741455061</v>
      </c>
      <c r="BJ9" s="131">
        <f>'Rev. Build'!BJ11</f>
        <v>64.526263506683293</v>
      </c>
      <c r="BK9" s="131">
        <f>'Rev. Build'!BK11</f>
        <v>64.526263506683293</v>
      </c>
      <c r="BL9" s="131">
        <f>'Rev. Build'!BL11</f>
        <v>64.526263506683293</v>
      </c>
      <c r="BM9" s="131">
        <f>'Rev. Build'!BM11</f>
        <v>64.526263506683293</v>
      </c>
      <c r="BN9" s="131">
        <f>'Rev. Build'!BN11</f>
        <v>258.10505402673317</v>
      </c>
    </row>
    <row r="10" spans="1:66">
      <c r="A10" s="130" t="str">
        <f>'Rev. Build'!A12</f>
        <v>Software / SaaS</v>
      </c>
      <c r="B10" s="130" t="str">
        <f>'Rev. Build'!B12</f>
        <v>BULO</v>
      </c>
      <c r="C10" s="130" t="str">
        <f>'Rev. Build'!C12</f>
        <v>Direct</v>
      </c>
      <c r="D10" s="130" t="str">
        <f>'Rev. Build'!D12</f>
        <v>EU</v>
      </c>
      <c r="E10" s="130" t="str">
        <f>'Rev. Build'!E12</f>
        <v>MCMC</v>
      </c>
      <c r="F10" s="130"/>
      <c r="G10" s="131">
        <f>'Rev. Build'!G12</f>
        <v>1000</v>
      </c>
      <c r="H10" s="131">
        <f>'Rev. Build'!H12</f>
        <v>1000</v>
      </c>
      <c r="I10" s="131">
        <f>'Rev. Build'!I12</f>
        <v>1000</v>
      </c>
      <c r="J10" s="131">
        <f>'Rev. Build'!J12</f>
        <v>1000</v>
      </c>
      <c r="K10" s="131">
        <f>'Rev. Build'!K12</f>
        <v>4000</v>
      </c>
      <c r="L10" s="131">
        <f>'Rev. Build'!L12</f>
        <v>1250</v>
      </c>
      <c r="M10" s="131">
        <f>'Rev. Build'!M12</f>
        <v>1250</v>
      </c>
      <c r="N10" s="131">
        <f>'Rev. Build'!N12</f>
        <v>1250</v>
      </c>
      <c r="O10" s="131">
        <f>'Rev. Build'!O12</f>
        <v>1250</v>
      </c>
      <c r="P10" s="131">
        <f>'Rev. Build'!P12</f>
        <v>5000</v>
      </c>
      <c r="Q10" s="131">
        <f>'Rev. Build'!Q12</f>
        <v>1687.5</v>
      </c>
      <c r="R10" s="131">
        <f>'Rev. Build'!R12</f>
        <v>1687.5</v>
      </c>
      <c r="S10" s="131">
        <f>'Rev. Build'!S12</f>
        <v>1687.5</v>
      </c>
      <c r="T10" s="131">
        <f>'Rev. Build'!T12</f>
        <v>1687.5</v>
      </c>
      <c r="U10" s="131">
        <f>'Rev. Build'!U12</f>
        <v>6750</v>
      </c>
      <c r="V10" s="131">
        <f>'Rev. Build'!V12</f>
        <v>2109.375</v>
      </c>
      <c r="W10" s="131">
        <f>'Rev. Build'!W12</f>
        <v>2109.375</v>
      </c>
      <c r="X10" s="131">
        <f>'Rev. Build'!X12</f>
        <v>2109.375</v>
      </c>
      <c r="Y10" s="131">
        <f>'Rev. Build'!Y12</f>
        <v>2109.375</v>
      </c>
      <c r="Z10" s="131">
        <f>'Rev. Build'!Z12</f>
        <v>8437.5</v>
      </c>
      <c r="AA10" s="131">
        <f>'Rev. Build'!AA12</f>
        <v>2425.78125</v>
      </c>
      <c r="AB10" s="131">
        <f>'Rev. Build'!AB12</f>
        <v>2425.78125</v>
      </c>
      <c r="AC10" s="131">
        <f>'Rev. Build'!AC12</f>
        <v>2425.78125</v>
      </c>
      <c r="AD10" s="131">
        <f>'Rev. Build'!AD12</f>
        <v>2425.78125</v>
      </c>
      <c r="AE10" s="131">
        <f>'Rev. Build'!AE12</f>
        <v>9703.125</v>
      </c>
      <c r="AF10" s="131">
        <f>'Rev. Build'!AF12</f>
        <v>2789.6484375</v>
      </c>
      <c r="AG10" s="131">
        <f>'Rev. Build'!AG12</f>
        <v>2789.6484375</v>
      </c>
      <c r="AH10" s="131">
        <f>'Rev. Build'!AH12</f>
        <v>2789.6484375</v>
      </c>
      <c r="AI10" s="131">
        <f>'Rev. Build'!AI12</f>
        <v>2789.6484375</v>
      </c>
      <c r="AJ10" s="131">
        <f>'Rev. Build'!AJ12</f>
        <v>11158.59375</v>
      </c>
      <c r="AK10" s="131">
        <f>'Rev. Build'!AK12</f>
        <v>3208.0957031249995</v>
      </c>
      <c r="AL10" s="131">
        <f>'Rev. Build'!AL12</f>
        <v>3208.0957031249995</v>
      </c>
      <c r="AM10" s="131">
        <f>'Rev. Build'!AM12</f>
        <v>3208.0957031249995</v>
      </c>
      <c r="AN10" s="131">
        <f>'Rev. Build'!AN12</f>
        <v>3208.0957031249995</v>
      </c>
      <c r="AO10" s="131">
        <f>'Rev. Build'!AO12</f>
        <v>12832.382812499998</v>
      </c>
      <c r="AP10" s="131">
        <f>'Rev. Build'!AP12</f>
        <v>3689.3100585937491</v>
      </c>
      <c r="AQ10" s="131">
        <f>'Rev. Build'!AQ12</f>
        <v>3689.3100585937491</v>
      </c>
      <c r="AR10" s="131">
        <f>'Rev. Build'!AR12</f>
        <v>3689.3100585937491</v>
      </c>
      <c r="AS10" s="131">
        <f>'Rev. Build'!AS12</f>
        <v>3689.3100585937491</v>
      </c>
      <c r="AT10" s="131">
        <f>'Rev. Build'!AT12</f>
        <v>14757.240234374996</v>
      </c>
      <c r="AU10" s="131">
        <f>'Rev. Build'!AU12</f>
        <v>4242.706567382811</v>
      </c>
      <c r="AV10" s="131">
        <f>'Rev. Build'!AV12</f>
        <v>4242.706567382811</v>
      </c>
      <c r="AW10" s="131">
        <f>'Rev. Build'!AW12</f>
        <v>4242.706567382811</v>
      </c>
      <c r="AX10" s="131">
        <f>'Rev. Build'!AX12</f>
        <v>4242.706567382811</v>
      </c>
      <c r="AY10" s="131">
        <f>'Rev. Build'!AY12</f>
        <v>16970.826269531244</v>
      </c>
      <c r="AZ10" s="131">
        <f>'Rev. Build'!AZ12</f>
        <v>4879.1125524902327</v>
      </c>
      <c r="BA10" s="131">
        <f>'Rev. Build'!BA12</f>
        <v>4879.1125524902327</v>
      </c>
      <c r="BB10" s="131">
        <f>'Rev. Build'!BB12</f>
        <v>4879.1125524902327</v>
      </c>
      <c r="BC10" s="131">
        <f>'Rev. Build'!BC12</f>
        <v>4879.1125524902327</v>
      </c>
      <c r="BD10" s="131">
        <f>'Rev. Build'!BD12</f>
        <v>19516.450209960931</v>
      </c>
      <c r="BE10" s="131">
        <f>'Rev. Build'!BE12</f>
        <v>5610.9794353637672</v>
      </c>
      <c r="BF10" s="131">
        <f>'Rev. Build'!BF12</f>
        <v>5610.9794353637672</v>
      </c>
      <c r="BG10" s="131">
        <f>'Rev. Build'!BG12</f>
        <v>5610.9794353637672</v>
      </c>
      <c r="BH10" s="131">
        <f>'Rev. Build'!BH12</f>
        <v>5610.9794353637672</v>
      </c>
      <c r="BI10" s="131">
        <f>'Rev. Build'!BI12</f>
        <v>22443.917741455069</v>
      </c>
      <c r="BJ10" s="131">
        <f>'Rev. Build'!BJ12</f>
        <v>6452.6263506683317</v>
      </c>
      <c r="BK10" s="131">
        <f>'Rev. Build'!BK12</f>
        <v>6452.6263506683317</v>
      </c>
      <c r="BL10" s="131">
        <f>'Rev. Build'!BL12</f>
        <v>6452.6263506683317</v>
      </c>
      <c r="BM10" s="131">
        <f>'Rev. Build'!BM12</f>
        <v>6452.6263506683317</v>
      </c>
      <c r="BN10" s="131">
        <f>'Rev. Build'!BN12</f>
        <v>25810.505402673327</v>
      </c>
    </row>
    <row r="11" spans="1:66">
      <c r="A11" s="130">
        <f>'Rev. Build'!A13</f>
        <v>0</v>
      </c>
      <c r="B11" s="130">
        <f>'Rev. Build'!B13</f>
        <v>0</v>
      </c>
      <c r="C11" s="130">
        <f>'Rev. Build'!C13</f>
        <v>0</v>
      </c>
      <c r="D11" s="130">
        <f>'Rev. Build'!D13</f>
        <v>0</v>
      </c>
      <c r="E11" s="130">
        <f>'Rev. Build'!E13</f>
        <v>0</v>
      </c>
      <c r="F11" s="130"/>
      <c r="G11" s="131">
        <f>'Rev. Build'!G13</f>
        <v>0</v>
      </c>
      <c r="H11" s="131">
        <f>'Rev. Build'!H13</f>
        <v>0</v>
      </c>
      <c r="I11" s="131">
        <f>'Rev. Build'!I13</f>
        <v>0</v>
      </c>
      <c r="J11" s="131">
        <f>'Rev. Build'!J13</f>
        <v>0</v>
      </c>
      <c r="K11" s="131">
        <f>'Rev. Build'!K13</f>
        <v>0</v>
      </c>
      <c r="L11" s="131">
        <f>'Rev. Build'!L13</f>
        <v>0</v>
      </c>
      <c r="M11" s="131">
        <f>'Rev. Build'!M13</f>
        <v>0</v>
      </c>
      <c r="N11" s="131">
        <f>'Rev. Build'!N13</f>
        <v>0</v>
      </c>
      <c r="O11" s="131">
        <f>'Rev. Build'!O13</f>
        <v>0</v>
      </c>
      <c r="P11" s="131">
        <f>'Rev. Build'!P13</f>
        <v>0</v>
      </c>
      <c r="Q11" s="131">
        <f>'Rev. Build'!Q13</f>
        <v>0</v>
      </c>
      <c r="R11" s="131">
        <f>'Rev. Build'!R13</f>
        <v>0</v>
      </c>
      <c r="S11" s="131">
        <f>'Rev. Build'!S13</f>
        <v>0</v>
      </c>
      <c r="T11" s="131">
        <f>'Rev. Build'!T13</f>
        <v>0</v>
      </c>
      <c r="U11" s="131">
        <f>'Rev. Build'!U13</f>
        <v>0</v>
      </c>
      <c r="V11" s="131">
        <f>'Rev. Build'!V13</f>
        <v>0</v>
      </c>
      <c r="W11" s="131">
        <f>'Rev. Build'!W13</f>
        <v>0</v>
      </c>
      <c r="X11" s="131">
        <f>'Rev. Build'!X13</f>
        <v>0</v>
      </c>
      <c r="Y11" s="131">
        <f>'Rev. Build'!Y13</f>
        <v>0</v>
      </c>
      <c r="Z11" s="131">
        <f>'Rev. Build'!Z13</f>
        <v>0</v>
      </c>
      <c r="AA11" s="131">
        <f>'Rev. Build'!AA13</f>
        <v>0</v>
      </c>
      <c r="AB11" s="131">
        <f>'Rev. Build'!AB13</f>
        <v>0</v>
      </c>
      <c r="AC11" s="131">
        <f>'Rev. Build'!AC13</f>
        <v>0</v>
      </c>
      <c r="AD11" s="131">
        <f>'Rev. Build'!AD13</f>
        <v>0</v>
      </c>
      <c r="AE11" s="131">
        <f>'Rev. Build'!AE13</f>
        <v>0</v>
      </c>
      <c r="AF11" s="131">
        <f>'Rev. Build'!AF13</f>
        <v>0</v>
      </c>
      <c r="AG11" s="131">
        <f>'Rev. Build'!AG13</f>
        <v>0</v>
      </c>
      <c r="AH11" s="131">
        <f>'Rev. Build'!AH13</f>
        <v>0</v>
      </c>
      <c r="AI11" s="131">
        <f>'Rev. Build'!AI13</f>
        <v>0</v>
      </c>
      <c r="AJ11" s="131">
        <f>'Rev. Build'!AJ13</f>
        <v>0</v>
      </c>
      <c r="AK11" s="131">
        <f>'Rev. Build'!AK13</f>
        <v>0</v>
      </c>
      <c r="AL11" s="131">
        <f>'Rev. Build'!AL13</f>
        <v>0</v>
      </c>
      <c r="AM11" s="131">
        <f>'Rev. Build'!AM13</f>
        <v>0</v>
      </c>
      <c r="AN11" s="131">
        <f>'Rev. Build'!AN13</f>
        <v>0</v>
      </c>
      <c r="AO11" s="131">
        <f>'Rev. Build'!AO13</f>
        <v>0</v>
      </c>
      <c r="AP11" s="131">
        <f>'Rev. Build'!AP13</f>
        <v>0</v>
      </c>
      <c r="AQ11" s="131">
        <f>'Rev. Build'!AQ13</f>
        <v>0</v>
      </c>
      <c r="AR11" s="131">
        <f>'Rev. Build'!AR13</f>
        <v>0</v>
      </c>
      <c r="AS11" s="131">
        <f>'Rev. Build'!AS13</f>
        <v>0</v>
      </c>
      <c r="AT11" s="131">
        <f>'Rev. Build'!AT13</f>
        <v>0</v>
      </c>
      <c r="AU11" s="131">
        <f>'Rev. Build'!AU13</f>
        <v>0</v>
      </c>
      <c r="AV11" s="131">
        <f>'Rev. Build'!AV13</f>
        <v>0</v>
      </c>
      <c r="AW11" s="131">
        <f>'Rev. Build'!AW13</f>
        <v>0</v>
      </c>
      <c r="AX11" s="131">
        <f>'Rev. Build'!AX13</f>
        <v>0</v>
      </c>
      <c r="AY11" s="131">
        <f>'Rev. Build'!AY13</f>
        <v>0</v>
      </c>
      <c r="AZ11" s="131">
        <f>'Rev. Build'!AZ13</f>
        <v>0</v>
      </c>
      <c r="BA11" s="131">
        <f>'Rev. Build'!BA13</f>
        <v>0</v>
      </c>
      <c r="BB11" s="131">
        <f>'Rev. Build'!BB13</f>
        <v>0</v>
      </c>
      <c r="BC11" s="131">
        <f>'Rev. Build'!BC13</f>
        <v>0</v>
      </c>
      <c r="BD11" s="131">
        <f>'Rev. Build'!BD13</f>
        <v>0</v>
      </c>
      <c r="BE11" s="131">
        <f>'Rev. Build'!BE13</f>
        <v>0</v>
      </c>
      <c r="BF11" s="131">
        <f>'Rev. Build'!BF13</f>
        <v>0</v>
      </c>
      <c r="BG11" s="131">
        <f>'Rev. Build'!BG13</f>
        <v>0</v>
      </c>
      <c r="BH11" s="131">
        <f>'Rev. Build'!BH13</f>
        <v>0</v>
      </c>
      <c r="BI11" s="131">
        <f>'Rev. Build'!BI13</f>
        <v>0</v>
      </c>
      <c r="BJ11" s="131">
        <f>'Rev. Build'!BJ13</f>
        <v>0</v>
      </c>
      <c r="BK11" s="131">
        <f>'Rev. Build'!BK13</f>
        <v>0</v>
      </c>
      <c r="BL11" s="131">
        <f>'Rev. Build'!BL13</f>
        <v>0</v>
      </c>
      <c r="BM11" s="131">
        <f>'Rev. Build'!BM13</f>
        <v>0</v>
      </c>
      <c r="BN11" s="131">
        <f>'Rev. Build'!BN13</f>
        <v>0</v>
      </c>
    </row>
    <row r="12" spans="1:66">
      <c r="A12" s="130">
        <f>'Rev. Build'!A14</f>
        <v>0</v>
      </c>
      <c r="B12" s="130">
        <f>'Rev. Build'!B14</f>
        <v>0</v>
      </c>
      <c r="C12" s="130">
        <f>'Rev. Build'!C14</f>
        <v>0</v>
      </c>
      <c r="D12" s="130">
        <f>'Rev. Build'!D14</f>
        <v>0</v>
      </c>
      <c r="E12" s="130">
        <f>'Rev. Build'!E14</f>
        <v>0</v>
      </c>
      <c r="F12" s="130"/>
      <c r="G12" s="131">
        <f>'Rev. Build'!G14</f>
        <v>0</v>
      </c>
      <c r="H12" s="131">
        <f>'Rev. Build'!H14</f>
        <v>0</v>
      </c>
      <c r="I12" s="131">
        <f>'Rev. Build'!I14</f>
        <v>0</v>
      </c>
      <c r="J12" s="131">
        <f>'Rev. Build'!J14</f>
        <v>0</v>
      </c>
      <c r="K12" s="131">
        <f>'Rev. Build'!K14</f>
        <v>0</v>
      </c>
      <c r="L12" s="131">
        <f>'Rev. Build'!L14</f>
        <v>0</v>
      </c>
      <c r="M12" s="131">
        <f>'Rev. Build'!M14</f>
        <v>0</v>
      </c>
      <c r="N12" s="131">
        <f>'Rev. Build'!N14</f>
        <v>0</v>
      </c>
      <c r="O12" s="131">
        <f>'Rev. Build'!O14</f>
        <v>0</v>
      </c>
      <c r="P12" s="131">
        <f>'Rev. Build'!P14</f>
        <v>0</v>
      </c>
      <c r="Q12" s="131">
        <f>'Rev. Build'!Q14</f>
        <v>0</v>
      </c>
      <c r="R12" s="131">
        <f>'Rev. Build'!R14</f>
        <v>0</v>
      </c>
      <c r="S12" s="131">
        <f>'Rev. Build'!S14</f>
        <v>0</v>
      </c>
      <c r="T12" s="131">
        <f>'Rev. Build'!T14</f>
        <v>0</v>
      </c>
      <c r="U12" s="131">
        <f>'Rev. Build'!U14</f>
        <v>0</v>
      </c>
      <c r="V12" s="131">
        <f>'Rev. Build'!V14</f>
        <v>0</v>
      </c>
      <c r="W12" s="131">
        <f>'Rev. Build'!W14</f>
        <v>0</v>
      </c>
      <c r="X12" s="131">
        <f>'Rev. Build'!X14</f>
        <v>0</v>
      </c>
      <c r="Y12" s="131">
        <f>'Rev. Build'!Y14</f>
        <v>0</v>
      </c>
      <c r="Z12" s="131">
        <f>'Rev. Build'!Z14</f>
        <v>0</v>
      </c>
      <c r="AA12" s="131">
        <f>'Rev. Build'!AA14</f>
        <v>0</v>
      </c>
      <c r="AB12" s="131">
        <f>'Rev. Build'!AB14</f>
        <v>0</v>
      </c>
      <c r="AC12" s="131">
        <f>'Rev. Build'!AC14</f>
        <v>0</v>
      </c>
      <c r="AD12" s="131">
        <f>'Rev. Build'!AD14</f>
        <v>0</v>
      </c>
      <c r="AE12" s="131">
        <f>'Rev. Build'!AE14</f>
        <v>0</v>
      </c>
      <c r="AF12" s="131">
        <f>'Rev. Build'!AF14</f>
        <v>0</v>
      </c>
      <c r="AG12" s="131">
        <f>'Rev. Build'!AG14</f>
        <v>0</v>
      </c>
      <c r="AH12" s="131">
        <f>'Rev. Build'!AH14</f>
        <v>0</v>
      </c>
      <c r="AI12" s="131">
        <f>'Rev. Build'!AI14</f>
        <v>0</v>
      </c>
      <c r="AJ12" s="131">
        <f>'Rev. Build'!AJ14</f>
        <v>0</v>
      </c>
      <c r="AK12" s="131">
        <f>'Rev. Build'!AK14</f>
        <v>0</v>
      </c>
      <c r="AL12" s="131">
        <f>'Rev. Build'!AL14</f>
        <v>0</v>
      </c>
      <c r="AM12" s="131">
        <f>'Rev. Build'!AM14</f>
        <v>0</v>
      </c>
      <c r="AN12" s="131">
        <f>'Rev. Build'!AN14</f>
        <v>0</v>
      </c>
      <c r="AO12" s="131">
        <f>'Rev. Build'!AO14</f>
        <v>0</v>
      </c>
      <c r="AP12" s="131">
        <f>'Rev. Build'!AP14</f>
        <v>0</v>
      </c>
      <c r="AQ12" s="131">
        <f>'Rev. Build'!AQ14</f>
        <v>0</v>
      </c>
      <c r="AR12" s="131">
        <f>'Rev. Build'!AR14</f>
        <v>0</v>
      </c>
      <c r="AS12" s="131">
        <f>'Rev. Build'!AS14</f>
        <v>0</v>
      </c>
      <c r="AT12" s="131">
        <f>'Rev. Build'!AT14</f>
        <v>0</v>
      </c>
      <c r="AU12" s="131">
        <f>'Rev. Build'!AU14</f>
        <v>0</v>
      </c>
      <c r="AV12" s="131">
        <f>'Rev. Build'!AV14</f>
        <v>0</v>
      </c>
      <c r="AW12" s="131">
        <f>'Rev. Build'!AW14</f>
        <v>0</v>
      </c>
      <c r="AX12" s="131">
        <f>'Rev. Build'!AX14</f>
        <v>0</v>
      </c>
      <c r="AY12" s="131">
        <f>'Rev. Build'!AY14</f>
        <v>0</v>
      </c>
      <c r="AZ12" s="131">
        <f>'Rev. Build'!AZ14</f>
        <v>0</v>
      </c>
      <c r="BA12" s="131">
        <f>'Rev. Build'!BA14</f>
        <v>0</v>
      </c>
      <c r="BB12" s="131">
        <f>'Rev. Build'!BB14</f>
        <v>0</v>
      </c>
      <c r="BC12" s="131">
        <f>'Rev. Build'!BC14</f>
        <v>0</v>
      </c>
      <c r="BD12" s="131">
        <f>'Rev. Build'!BD14</f>
        <v>0</v>
      </c>
      <c r="BE12" s="131">
        <f>'Rev. Build'!BE14</f>
        <v>0</v>
      </c>
      <c r="BF12" s="131">
        <f>'Rev. Build'!BF14</f>
        <v>0</v>
      </c>
      <c r="BG12" s="131">
        <f>'Rev. Build'!BG14</f>
        <v>0</v>
      </c>
      <c r="BH12" s="131">
        <f>'Rev. Build'!BH14</f>
        <v>0</v>
      </c>
      <c r="BI12" s="131">
        <f>'Rev. Build'!BI14</f>
        <v>0</v>
      </c>
      <c r="BJ12" s="131">
        <f>'Rev. Build'!BJ14</f>
        <v>0</v>
      </c>
      <c r="BK12" s="131">
        <f>'Rev. Build'!BK14</f>
        <v>0</v>
      </c>
      <c r="BL12" s="131">
        <f>'Rev. Build'!BL14</f>
        <v>0</v>
      </c>
      <c r="BM12" s="131">
        <f>'Rev. Build'!BM14</f>
        <v>0</v>
      </c>
      <c r="BN12" s="131">
        <f>'Rev. Build'!BN14</f>
        <v>0</v>
      </c>
    </row>
    <row r="13" spans="1:66">
      <c r="A13" s="130">
        <f>'Rev. Build'!A15</f>
        <v>0</v>
      </c>
      <c r="B13" s="130">
        <f>'Rev. Build'!B15</f>
        <v>0</v>
      </c>
      <c r="C13" s="130">
        <f>'Rev. Build'!C15</f>
        <v>0</v>
      </c>
      <c r="D13" s="130">
        <f>'Rev. Build'!D15</f>
        <v>0</v>
      </c>
      <c r="E13" s="130">
        <f>'Rev. Build'!E15</f>
        <v>0</v>
      </c>
      <c r="F13" s="130"/>
      <c r="G13" s="131">
        <f>'Rev. Build'!G15</f>
        <v>0</v>
      </c>
      <c r="H13" s="131">
        <f>'Rev. Build'!H15</f>
        <v>0</v>
      </c>
      <c r="I13" s="131">
        <f>'Rev. Build'!I15</f>
        <v>0</v>
      </c>
      <c r="J13" s="131">
        <f>'Rev. Build'!J15</f>
        <v>0</v>
      </c>
      <c r="K13" s="131">
        <f>'Rev. Build'!K15</f>
        <v>0</v>
      </c>
      <c r="L13" s="131">
        <f>'Rev. Build'!L15</f>
        <v>0</v>
      </c>
      <c r="M13" s="131">
        <f>'Rev. Build'!M15</f>
        <v>0</v>
      </c>
      <c r="N13" s="131">
        <f>'Rev. Build'!N15</f>
        <v>0</v>
      </c>
      <c r="O13" s="131">
        <f>'Rev. Build'!O15</f>
        <v>0</v>
      </c>
      <c r="P13" s="131">
        <f>'Rev. Build'!P15</f>
        <v>0</v>
      </c>
      <c r="Q13" s="131">
        <f>'Rev. Build'!Q15</f>
        <v>0</v>
      </c>
      <c r="R13" s="131">
        <f>'Rev. Build'!R15</f>
        <v>0</v>
      </c>
      <c r="S13" s="131">
        <f>'Rev. Build'!S15</f>
        <v>0</v>
      </c>
      <c r="T13" s="131">
        <f>'Rev. Build'!T15</f>
        <v>0</v>
      </c>
      <c r="U13" s="131">
        <f>'Rev. Build'!U15</f>
        <v>0</v>
      </c>
      <c r="V13" s="131">
        <f>'Rev. Build'!V15</f>
        <v>0</v>
      </c>
      <c r="W13" s="131">
        <f>'Rev. Build'!W15</f>
        <v>0</v>
      </c>
      <c r="X13" s="131">
        <f>'Rev. Build'!X15</f>
        <v>0</v>
      </c>
      <c r="Y13" s="131">
        <f>'Rev. Build'!Y15</f>
        <v>0</v>
      </c>
      <c r="Z13" s="131">
        <f>'Rev. Build'!Z15</f>
        <v>0</v>
      </c>
      <c r="AA13" s="131">
        <f>'Rev. Build'!AA15</f>
        <v>0</v>
      </c>
      <c r="AB13" s="131">
        <f>'Rev. Build'!AB15</f>
        <v>0</v>
      </c>
      <c r="AC13" s="131">
        <f>'Rev. Build'!AC15</f>
        <v>0</v>
      </c>
      <c r="AD13" s="131">
        <f>'Rev. Build'!AD15</f>
        <v>0</v>
      </c>
      <c r="AE13" s="131">
        <f>'Rev. Build'!AE15</f>
        <v>0</v>
      </c>
      <c r="AF13" s="131">
        <f>'Rev. Build'!AF15</f>
        <v>0</v>
      </c>
      <c r="AG13" s="131">
        <f>'Rev. Build'!AG15</f>
        <v>0</v>
      </c>
      <c r="AH13" s="131">
        <f>'Rev. Build'!AH15</f>
        <v>0</v>
      </c>
      <c r="AI13" s="131">
        <f>'Rev. Build'!AI15</f>
        <v>0</v>
      </c>
      <c r="AJ13" s="131">
        <f>'Rev. Build'!AJ15</f>
        <v>0</v>
      </c>
      <c r="AK13" s="131">
        <f>'Rev. Build'!AK15</f>
        <v>0</v>
      </c>
      <c r="AL13" s="131">
        <f>'Rev. Build'!AL15</f>
        <v>0</v>
      </c>
      <c r="AM13" s="131">
        <f>'Rev. Build'!AM15</f>
        <v>0</v>
      </c>
      <c r="AN13" s="131">
        <f>'Rev. Build'!AN15</f>
        <v>0</v>
      </c>
      <c r="AO13" s="131">
        <f>'Rev. Build'!AO15</f>
        <v>0</v>
      </c>
      <c r="AP13" s="131">
        <f>'Rev. Build'!AP15</f>
        <v>0</v>
      </c>
      <c r="AQ13" s="131">
        <f>'Rev. Build'!AQ15</f>
        <v>0</v>
      </c>
      <c r="AR13" s="131">
        <f>'Rev. Build'!AR15</f>
        <v>0</v>
      </c>
      <c r="AS13" s="131">
        <f>'Rev. Build'!AS15</f>
        <v>0</v>
      </c>
      <c r="AT13" s="131">
        <f>'Rev. Build'!AT15</f>
        <v>0</v>
      </c>
      <c r="AU13" s="131">
        <f>'Rev. Build'!AU15</f>
        <v>0</v>
      </c>
      <c r="AV13" s="131">
        <f>'Rev. Build'!AV15</f>
        <v>0</v>
      </c>
      <c r="AW13" s="131">
        <f>'Rev. Build'!AW15</f>
        <v>0</v>
      </c>
      <c r="AX13" s="131">
        <f>'Rev. Build'!AX15</f>
        <v>0</v>
      </c>
      <c r="AY13" s="131">
        <f>'Rev. Build'!AY15</f>
        <v>0</v>
      </c>
      <c r="AZ13" s="131">
        <f>'Rev. Build'!AZ15</f>
        <v>0</v>
      </c>
      <c r="BA13" s="131">
        <f>'Rev. Build'!BA15</f>
        <v>0</v>
      </c>
      <c r="BB13" s="131">
        <f>'Rev. Build'!BB15</f>
        <v>0</v>
      </c>
      <c r="BC13" s="131">
        <f>'Rev. Build'!BC15</f>
        <v>0</v>
      </c>
      <c r="BD13" s="131">
        <f>'Rev. Build'!BD15</f>
        <v>0</v>
      </c>
      <c r="BE13" s="131">
        <f>'Rev. Build'!BE15</f>
        <v>0</v>
      </c>
      <c r="BF13" s="131">
        <f>'Rev. Build'!BF15</f>
        <v>0</v>
      </c>
      <c r="BG13" s="131">
        <f>'Rev. Build'!BG15</f>
        <v>0</v>
      </c>
      <c r="BH13" s="131">
        <f>'Rev. Build'!BH15</f>
        <v>0</v>
      </c>
      <c r="BI13" s="131">
        <f>'Rev. Build'!BI15</f>
        <v>0</v>
      </c>
      <c r="BJ13" s="131">
        <f>'Rev. Build'!BJ15</f>
        <v>0</v>
      </c>
      <c r="BK13" s="131">
        <f>'Rev. Build'!BK15</f>
        <v>0</v>
      </c>
      <c r="BL13" s="131">
        <f>'Rev. Build'!BL15</f>
        <v>0</v>
      </c>
      <c r="BM13" s="131">
        <f>'Rev. Build'!BM15</f>
        <v>0</v>
      </c>
      <c r="BN13" s="131">
        <f>'Rev. Build'!BN15</f>
        <v>0</v>
      </c>
    </row>
    <row r="14" spans="1:66">
      <c r="A14" s="130">
        <f>'Rev. Build'!A16</f>
        <v>0</v>
      </c>
      <c r="B14" s="130">
        <f>'Rev. Build'!B16</f>
        <v>0</v>
      </c>
      <c r="C14" s="130">
        <f>'Rev. Build'!C16</f>
        <v>0</v>
      </c>
      <c r="D14" s="130">
        <f>'Rev. Build'!D16</f>
        <v>0</v>
      </c>
      <c r="E14" s="130">
        <f>'Rev. Build'!E16</f>
        <v>0</v>
      </c>
      <c r="F14" s="130"/>
      <c r="G14" s="131">
        <f>'Rev. Build'!G16</f>
        <v>0</v>
      </c>
      <c r="H14" s="131">
        <f>'Rev. Build'!H16</f>
        <v>0</v>
      </c>
      <c r="I14" s="131">
        <f>'Rev. Build'!I16</f>
        <v>0</v>
      </c>
      <c r="J14" s="131">
        <f>'Rev. Build'!J16</f>
        <v>0</v>
      </c>
      <c r="K14" s="131">
        <f>'Rev. Build'!K16</f>
        <v>0</v>
      </c>
      <c r="L14" s="131">
        <f>'Rev. Build'!L16</f>
        <v>0</v>
      </c>
      <c r="M14" s="131">
        <f>'Rev. Build'!M16</f>
        <v>0</v>
      </c>
      <c r="N14" s="131">
        <f>'Rev. Build'!N16</f>
        <v>0</v>
      </c>
      <c r="O14" s="131">
        <f>'Rev. Build'!O16</f>
        <v>0</v>
      </c>
      <c r="P14" s="131">
        <f>'Rev. Build'!P16</f>
        <v>0</v>
      </c>
      <c r="Q14" s="131">
        <f>'Rev. Build'!Q16</f>
        <v>0</v>
      </c>
      <c r="R14" s="131">
        <f>'Rev. Build'!R16</f>
        <v>0</v>
      </c>
      <c r="S14" s="131">
        <f>'Rev. Build'!S16</f>
        <v>0</v>
      </c>
      <c r="T14" s="131">
        <f>'Rev. Build'!T16</f>
        <v>0</v>
      </c>
      <c r="U14" s="131">
        <f>'Rev. Build'!U16</f>
        <v>0</v>
      </c>
      <c r="V14" s="131">
        <f>'Rev. Build'!V16</f>
        <v>0</v>
      </c>
      <c r="W14" s="131">
        <f>'Rev. Build'!W16</f>
        <v>0</v>
      </c>
      <c r="X14" s="131">
        <f>'Rev. Build'!X16</f>
        <v>0</v>
      </c>
      <c r="Y14" s="131">
        <f>'Rev. Build'!Y16</f>
        <v>0</v>
      </c>
      <c r="Z14" s="131">
        <f>'Rev. Build'!Z16</f>
        <v>0</v>
      </c>
      <c r="AA14" s="131">
        <f>'Rev. Build'!AA16</f>
        <v>0</v>
      </c>
      <c r="AB14" s="131">
        <f>'Rev. Build'!AB16</f>
        <v>0</v>
      </c>
      <c r="AC14" s="131">
        <f>'Rev. Build'!AC16</f>
        <v>0</v>
      </c>
      <c r="AD14" s="131">
        <f>'Rev. Build'!AD16</f>
        <v>0</v>
      </c>
      <c r="AE14" s="131">
        <f>'Rev. Build'!AE16</f>
        <v>0</v>
      </c>
      <c r="AF14" s="131">
        <f>'Rev. Build'!AF16</f>
        <v>0</v>
      </c>
      <c r="AG14" s="131">
        <f>'Rev. Build'!AG16</f>
        <v>0</v>
      </c>
      <c r="AH14" s="131">
        <f>'Rev. Build'!AH16</f>
        <v>0</v>
      </c>
      <c r="AI14" s="131">
        <f>'Rev. Build'!AI16</f>
        <v>0</v>
      </c>
      <c r="AJ14" s="131">
        <f>'Rev. Build'!AJ16</f>
        <v>0</v>
      </c>
      <c r="AK14" s="131">
        <f>'Rev. Build'!AK16</f>
        <v>0</v>
      </c>
      <c r="AL14" s="131">
        <f>'Rev. Build'!AL16</f>
        <v>0</v>
      </c>
      <c r="AM14" s="131">
        <f>'Rev. Build'!AM16</f>
        <v>0</v>
      </c>
      <c r="AN14" s="131">
        <f>'Rev. Build'!AN16</f>
        <v>0</v>
      </c>
      <c r="AO14" s="131">
        <f>'Rev. Build'!AO16</f>
        <v>0</v>
      </c>
      <c r="AP14" s="131">
        <f>'Rev. Build'!AP16</f>
        <v>0</v>
      </c>
      <c r="AQ14" s="131">
        <f>'Rev. Build'!AQ16</f>
        <v>0</v>
      </c>
      <c r="AR14" s="131">
        <f>'Rev. Build'!AR16</f>
        <v>0</v>
      </c>
      <c r="AS14" s="131">
        <f>'Rev. Build'!AS16</f>
        <v>0</v>
      </c>
      <c r="AT14" s="131">
        <f>'Rev. Build'!AT16</f>
        <v>0</v>
      </c>
      <c r="AU14" s="131">
        <f>'Rev. Build'!AU16</f>
        <v>0</v>
      </c>
      <c r="AV14" s="131">
        <f>'Rev. Build'!AV16</f>
        <v>0</v>
      </c>
      <c r="AW14" s="131">
        <f>'Rev. Build'!AW16</f>
        <v>0</v>
      </c>
      <c r="AX14" s="131">
        <f>'Rev. Build'!AX16</f>
        <v>0</v>
      </c>
      <c r="AY14" s="131">
        <f>'Rev. Build'!AY16</f>
        <v>0</v>
      </c>
      <c r="AZ14" s="131">
        <f>'Rev. Build'!AZ16</f>
        <v>0</v>
      </c>
      <c r="BA14" s="131">
        <f>'Rev. Build'!BA16</f>
        <v>0</v>
      </c>
      <c r="BB14" s="131">
        <f>'Rev. Build'!BB16</f>
        <v>0</v>
      </c>
      <c r="BC14" s="131">
        <f>'Rev. Build'!BC16</f>
        <v>0</v>
      </c>
      <c r="BD14" s="131">
        <f>'Rev. Build'!BD16</f>
        <v>0</v>
      </c>
      <c r="BE14" s="131">
        <f>'Rev. Build'!BE16</f>
        <v>0</v>
      </c>
      <c r="BF14" s="131">
        <f>'Rev. Build'!BF16</f>
        <v>0</v>
      </c>
      <c r="BG14" s="131">
        <f>'Rev. Build'!BG16</f>
        <v>0</v>
      </c>
      <c r="BH14" s="131">
        <f>'Rev. Build'!BH16</f>
        <v>0</v>
      </c>
      <c r="BI14" s="131">
        <f>'Rev. Build'!BI16</f>
        <v>0</v>
      </c>
      <c r="BJ14" s="131">
        <f>'Rev. Build'!BJ16</f>
        <v>0</v>
      </c>
      <c r="BK14" s="131">
        <f>'Rev. Build'!BK16</f>
        <v>0</v>
      </c>
      <c r="BL14" s="131">
        <f>'Rev. Build'!BL16</f>
        <v>0</v>
      </c>
      <c r="BM14" s="131">
        <f>'Rev. Build'!BM16</f>
        <v>0</v>
      </c>
      <c r="BN14" s="131">
        <f>'Rev. Build'!BN16</f>
        <v>0</v>
      </c>
    </row>
    <row r="15" spans="1:66">
      <c r="A15" s="130">
        <f>'Rev. Build'!A17</f>
        <v>0</v>
      </c>
      <c r="B15" s="130">
        <f>'Rev. Build'!B17</f>
        <v>0</v>
      </c>
      <c r="C15" s="130">
        <f>'Rev. Build'!C17</f>
        <v>0</v>
      </c>
      <c r="D15" s="130">
        <f>'Rev. Build'!D17</f>
        <v>0</v>
      </c>
      <c r="E15" s="130">
        <f>'Rev. Build'!E17</f>
        <v>0</v>
      </c>
      <c r="F15" s="130"/>
      <c r="G15" s="131">
        <f>'Rev. Build'!G17</f>
        <v>0</v>
      </c>
      <c r="H15" s="131">
        <f>'Rev. Build'!H17</f>
        <v>0</v>
      </c>
      <c r="I15" s="131">
        <f>'Rev. Build'!I17</f>
        <v>0</v>
      </c>
      <c r="J15" s="131">
        <f>'Rev. Build'!J17</f>
        <v>0</v>
      </c>
      <c r="K15" s="131">
        <f>'Rev. Build'!K17</f>
        <v>0</v>
      </c>
      <c r="L15" s="131">
        <f>'Rev. Build'!L17</f>
        <v>0</v>
      </c>
      <c r="M15" s="131">
        <f>'Rev. Build'!M17</f>
        <v>0</v>
      </c>
      <c r="N15" s="131">
        <f>'Rev. Build'!N17</f>
        <v>0</v>
      </c>
      <c r="O15" s="131">
        <f>'Rev. Build'!O17</f>
        <v>0</v>
      </c>
      <c r="P15" s="131">
        <f>'Rev. Build'!P17</f>
        <v>0</v>
      </c>
      <c r="Q15" s="131">
        <f>'Rev. Build'!Q17</f>
        <v>0</v>
      </c>
      <c r="R15" s="131">
        <f>'Rev. Build'!R17</f>
        <v>0</v>
      </c>
      <c r="S15" s="131">
        <f>'Rev. Build'!S17</f>
        <v>0</v>
      </c>
      <c r="T15" s="131">
        <f>'Rev. Build'!T17</f>
        <v>0</v>
      </c>
      <c r="U15" s="131">
        <f>'Rev. Build'!U17</f>
        <v>0</v>
      </c>
      <c r="V15" s="131">
        <f>'Rev. Build'!V17</f>
        <v>0</v>
      </c>
      <c r="W15" s="131">
        <f>'Rev. Build'!W17</f>
        <v>0</v>
      </c>
      <c r="X15" s="131">
        <f>'Rev. Build'!X17</f>
        <v>0</v>
      </c>
      <c r="Y15" s="131">
        <f>'Rev. Build'!Y17</f>
        <v>0</v>
      </c>
      <c r="Z15" s="131">
        <f>'Rev. Build'!Z17</f>
        <v>0</v>
      </c>
      <c r="AA15" s="131">
        <f>'Rev. Build'!AA17</f>
        <v>0</v>
      </c>
      <c r="AB15" s="131">
        <f>'Rev. Build'!AB17</f>
        <v>0</v>
      </c>
      <c r="AC15" s="131">
        <f>'Rev. Build'!AC17</f>
        <v>0</v>
      </c>
      <c r="AD15" s="131">
        <f>'Rev. Build'!AD17</f>
        <v>0</v>
      </c>
      <c r="AE15" s="131">
        <f>'Rev. Build'!AE17</f>
        <v>0</v>
      </c>
      <c r="AF15" s="131">
        <f>'Rev. Build'!AF17</f>
        <v>0</v>
      </c>
      <c r="AG15" s="131">
        <f>'Rev. Build'!AG17</f>
        <v>0</v>
      </c>
      <c r="AH15" s="131">
        <f>'Rev. Build'!AH17</f>
        <v>0</v>
      </c>
      <c r="AI15" s="131">
        <f>'Rev. Build'!AI17</f>
        <v>0</v>
      </c>
      <c r="AJ15" s="131">
        <f>'Rev. Build'!AJ17</f>
        <v>0</v>
      </c>
      <c r="AK15" s="131">
        <f>'Rev. Build'!AK17</f>
        <v>0</v>
      </c>
      <c r="AL15" s="131">
        <f>'Rev. Build'!AL17</f>
        <v>0</v>
      </c>
      <c r="AM15" s="131">
        <f>'Rev. Build'!AM17</f>
        <v>0</v>
      </c>
      <c r="AN15" s="131">
        <f>'Rev. Build'!AN17</f>
        <v>0</v>
      </c>
      <c r="AO15" s="131">
        <f>'Rev. Build'!AO17</f>
        <v>0</v>
      </c>
      <c r="AP15" s="131">
        <f>'Rev. Build'!AP17</f>
        <v>0</v>
      </c>
      <c r="AQ15" s="131">
        <f>'Rev. Build'!AQ17</f>
        <v>0</v>
      </c>
      <c r="AR15" s="131">
        <f>'Rev. Build'!AR17</f>
        <v>0</v>
      </c>
      <c r="AS15" s="131">
        <f>'Rev. Build'!AS17</f>
        <v>0</v>
      </c>
      <c r="AT15" s="131">
        <f>'Rev. Build'!AT17</f>
        <v>0</v>
      </c>
      <c r="AU15" s="131">
        <f>'Rev. Build'!AU17</f>
        <v>0</v>
      </c>
      <c r="AV15" s="131">
        <f>'Rev. Build'!AV17</f>
        <v>0</v>
      </c>
      <c r="AW15" s="131">
        <f>'Rev. Build'!AW17</f>
        <v>0</v>
      </c>
      <c r="AX15" s="131">
        <f>'Rev. Build'!AX17</f>
        <v>0</v>
      </c>
      <c r="AY15" s="131">
        <f>'Rev. Build'!AY17</f>
        <v>0</v>
      </c>
      <c r="AZ15" s="131">
        <f>'Rev. Build'!AZ17</f>
        <v>0</v>
      </c>
      <c r="BA15" s="131">
        <f>'Rev. Build'!BA17</f>
        <v>0</v>
      </c>
      <c r="BB15" s="131">
        <f>'Rev. Build'!BB17</f>
        <v>0</v>
      </c>
      <c r="BC15" s="131">
        <f>'Rev. Build'!BC17</f>
        <v>0</v>
      </c>
      <c r="BD15" s="131">
        <f>'Rev. Build'!BD17</f>
        <v>0</v>
      </c>
      <c r="BE15" s="131">
        <f>'Rev. Build'!BE17</f>
        <v>0</v>
      </c>
      <c r="BF15" s="131">
        <f>'Rev. Build'!BF17</f>
        <v>0</v>
      </c>
      <c r="BG15" s="131">
        <f>'Rev. Build'!BG17</f>
        <v>0</v>
      </c>
      <c r="BH15" s="131">
        <f>'Rev. Build'!BH17</f>
        <v>0</v>
      </c>
      <c r="BI15" s="131">
        <f>'Rev. Build'!BI17</f>
        <v>0</v>
      </c>
      <c r="BJ15" s="131">
        <f>'Rev. Build'!BJ17</f>
        <v>0</v>
      </c>
      <c r="BK15" s="131">
        <f>'Rev. Build'!BK17</f>
        <v>0</v>
      </c>
      <c r="BL15" s="131">
        <f>'Rev. Build'!BL17</f>
        <v>0</v>
      </c>
      <c r="BM15" s="131">
        <f>'Rev. Build'!BM17</f>
        <v>0</v>
      </c>
      <c r="BN15" s="131">
        <f>'Rev. Build'!BN17</f>
        <v>0</v>
      </c>
    </row>
    <row r="16" spans="1:66">
      <c r="A16" s="130">
        <f>'Rev. Build'!A18</f>
        <v>0</v>
      </c>
      <c r="B16" s="130">
        <f>'Rev. Build'!B18</f>
        <v>0</v>
      </c>
      <c r="C16" s="130">
        <f>'Rev. Build'!C18</f>
        <v>0</v>
      </c>
      <c r="D16" s="130">
        <f>'Rev. Build'!D18</f>
        <v>0</v>
      </c>
      <c r="E16" s="130">
        <f>'Rev. Build'!E18</f>
        <v>0</v>
      </c>
      <c r="F16" s="130"/>
      <c r="G16" s="131">
        <f>'Rev. Build'!G18</f>
        <v>0</v>
      </c>
      <c r="H16" s="131">
        <f>'Rev. Build'!H18</f>
        <v>0</v>
      </c>
      <c r="I16" s="131">
        <f>'Rev. Build'!I18</f>
        <v>0</v>
      </c>
      <c r="J16" s="131">
        <f>'Rev. Build'!J18</f>
        <v>0</v>
      </c>
      <c r="K16" s="131">
        <f>'Rev. Build'!K18</f>
        <v>0</v>
      </c>
      <c r="L16" s="131">
        <f>'Rev. Build'!L18</f>
        <v>0</v>
      </c>
      <c r="M16" s="131">
        <f>'Rev. Build'!M18</f>
        <v>0</v>
      </c>
      <c r="N16" s="131">
        <f>'Rev. Build'!N18</f>
        <v>0</v>
      </c>
      <c r="O16" s="131">
        <f>'Rev. Build'!O18</f>
        <v>0</v>
      </c>
      <c r="P16" s="131">
        <f>'Rev. Build'!P18</f>
        <v>0</v>
      </c>
      <c r="Q16" s="131">
        <f>'Rev. Build'!Q18</f>
        <v>0</v>
      </c>
      <c r="R16" s="131">
        <f>'Rev. Build'!R18</f>
        <v>0</v>
      </c>
      <c r="S16" s="131">
        <f>'Rev. Build'!S18</f>
        <v>0</v>
      </c>
      <c r="T16" s="131">
        <f>'Rev. Build'!T18</f>
        <v>0</v>
      </c>
      <c r="U16" s="131">
        <f>'Rev. Build'!U18</f>
        <v>0</v>
      </c>
      <c r="V16" s="131">
        <f>'Rev. Build'!V18</f>
        <v>0</v>
      </c>
      <c r="W16" s="131">
        <f>'Rev. Build'!W18</f>
        <v>0</v>
      </c>
      <c r="X16" s="131">
        <f>'Rev. Build'!X18</f>
        <v>0</v>
      </c>
      <c r="Y16" s="131">
        <f>'Rev. Build'!Y18</f>
        <v>0</v>
      </c>
      <c r="Z16" s="131">
        <f>'Rev. Build'!Z18</f>
        <v>0</v>
      </c>
      <c r="AA16" s="131">
        <f>'Rev. Build'!AA18</f>
        <v>0</v>
      </c>
      <c r="AB16" s="131">
        <f>'Rev. Build'!AB18</f>
        <v>0</v>
      </c>
      <c r="AC16" s="131">
        <f>'Rev. Build'!AC18</f>
        <v>0</v>
      </c>
      <c r="AD16" s="131">
        <f>'Rev. Build'!AD18</f>
        <v>0</v>
      </c>
      <c r="AE16" s="131">
        <f>'Rev. Build'!AE18</f>
        <v>0</v>
      </c>
      <c r="AF16" s="131">
        <f>'Rev. Build'!AF18</f>
        <v>0</v>
      </c>
      <c r="AG16" s="131">
        <f>'Rev. Build'!AG18</f>
        <v>0</v>
      </c>
      <c r="AH16" s="131">
        <f>'Rev. Build'!AH18</f>
        <v>0</v>
      </c>
      <c r="AI16" s="131">
        <f>'Rev. Build'!AI18</f>
        <v>0</v>
      </c>
      <c r="AJ16" s="131">
        <f>'Rev. Build'!AJ18</f>
        <v>0</v>
      </c>
      <c r="AK16" s="131">
        <f>'Rev. Build'!AK18</f>
        <v>0</v>
      </c>
      <c r="AL16" s="131">
        <f>'Rev. Build'!AL18</f>
        <v>0</v>
      </c>
      <c r="AM16" s="131">
        <f>'Rev. Build'!AM18</f>
        <v>0</v>
      </c>
      <c r="AN16" s="131">
        <f>'Rev. Build'!AN18</f>
        <v>0</v>
      </c>
      <c r="AO16" s="131">
        <f>'Rev. Build'!AO18</f>
        <v>0</v>
      </c>
      <c r="AP16" s="131">
        <f>'Rev. Build'!AP18</f>
        <v>0</v>
      </c>
      <c r="AQ16" s="131">
        <f>'Rev. Build'!AQ18</f>
        <v>0</v>
      </c>
      <c r="AR16" s="131">
        <f>'Rev. Build'!AR18</f>
        <v>0</v>
      </c>
      <c r="AS16" s="131">
        <f>'Rev. Build'!AS18</f>
        <v>0</v>
      </c>
      <c r="AT16" s="131">
        <f>'Rev. Build'!AT18</f>
        <v>0</v>
      </c>
      <c r="AU16" s="131">
        <f>'Rev. Build'!AU18</f>
        <v>0</v>
      </c>
      <c r="AV16" s="131">
        <f>'Rev. Build'!AV18</f>
        <v>0</v>
      </c>
      <c r="AW16" s="131">
        <f>'Rev. Build'!AW18</f>
        <v>0</v>
      </c>
      <c r="AX16" s="131">
        <f>'Rev. Build'!AX18</f>
        <v>0</v>
      </c>
      <c r="AY16" s="131">
        <f>'Rev. Build'!AY18</f>
        <v>0</v>
      </c>
      <c r="AZ16" s="131">
        <f>'Rev. Build'!AZ18</f>
        <v>0</v>
      </c>
      <c r="BA16" s="131">
        <f>'Rev. Build'!BA18</f>
        <v>0</v>
      </c>
      <c r="BB16" s="131">
        <f>'Rev. Build'!BB18</f>
        <v>0</v>
      </c>
      <c r="BC16" s="131">
        <f>'Rev. Build'!BC18</f>
        <v>0</v>
      </c>
      <c r="BD16" s="131">
        <f>'Rev. Build'!BD18</f>
        <v>0</v>
      </c>
      <c r="BE16" s="131">
        <f>'Rev. Build'!BE18</f>
        <v>0</v>
      </c>
      <c r="BF16" s="131">
        <f>'Rev. Build'!BF18</f>
        <v>0</v>
      </c>
      <c r="BG16" s="131">
        <f>'Rev. Build'!BG18</f>
        <v>0</v>
      </c>
      <c r="BH16" s="131">
        <f>'Rev. Build'!BH18</f>
        <v>0</v>
      </c>
      <c r="BI16" s="131">
        <f>'Rev. Build'!BI18</f>
        <v>0</v>
      </c>
      <c r="BJ16" s="131">
        <f>'Rev. Build'!BJ18</f>
        <v>0</v>
      </c>
      <c r="BK16" s="131">
        <f>'Rev. Build'!BK18</f>
        <v>0</v>
      </c>
      <c r="BL16" s="131">
        <f>'Rev. Build'!BL18</f>
        <v>0</v>
      </c>
      <c r="BM16" s="131">
        <f>'Rev. Build'!BM18</f>
        <v>0</v>
      </c>
      <c r="BN16" s="131">
        <f>'Rev. Build'!BN18</f>
        <v>0</v>
      </c>
    </row>
    <row r="17" spans="1:66">
      <c r="A17" s="130">
        <f>'Rev. Build'!A19</f>
        <v>0</v>
      </c>
      <c r="B17" s="130">
        <f>'Rev. Build'!B19</f>
        <v>0</v>
      </c>
      <c r="C17" s="130">
        <f>'Rev. Build'!C19</f>
        <v>0</v>
      </c>
      <c r="D17" s="130">
        <f>'Rev. Build'!D19</f>
        <v>0</v>
      </c>
      <c r="E17" s="130">
        <f>'Rev. Build'!E19</f>
        <v>0</v>
      </c>
      <c r="F17" s="130"/>
      <c r="G17" s="131">
        <f>'Rev. Build'!G19</f>
        <v>0</v>
      </c>
      <c r="H17" s="131">
        <f>'Rev. Build'!H19</f>
        <v>0</v>
      </c>
      <c r="I17" s="131">
        <f>'Rev. Build'!I19</f>
        <v>0</v>
      </c>
      <c r="J17" s="131">
        <f>'Rev. Build'!J19</f>
        <v>0</v>
      </c>
      <c r="K17" s="131">
        <f>'Rev. Build'!K19</f>
        <v>0</v>
      </c>
      <c r="L17" s="131">
        <f>'Rev. Build'!L19</f>
        <v>0</v>
      </c>
      <c r="M17" s="131">
        <f>'Rev. Build'!M19</f>
        <v>0</v>
      </c>
      <c r="N17" s="131">
        <f>'Rev. Build'!N19</f>
        <v>0</v>
      </c>
      <c r="O17" s="131">
        <f>'Rev. Build'!O19</f>
        <v>0</v>
      </c>
      <c r="P17" s="131">
        <f>'Rev. Build'!P19</f>
        <v>0</v>
      </c>
      <c r="Q17" s="131">
        <f>'Rev. Build'!Q19</f>
        <v>0</v>
      </c>
      <c r="R17" s="131">
        <f>'Rev. Build'!R19</f>
        <v>0</v>
      </c>
      <c r="S17" s="131">
        <f>'Rev. Build'!S19</f>
        <v>0</v>
      </c>
      <c r="T17" s="131">
        <f>'Rev. Build'!T19</f>
        <v>0</v>
      </c>
      <c r="U17" s="131">
        <f>'Rev. Build'!U19</f>
        <v>0</v>
      </c>
      <c r="V17" s="131">
        <f>'Rev. Build'!V19</f>
        <v>0</v>
      </c>
      <c r="W17" s="131">
        <f>'Rev. Build'!W19</f>
        <v>0</v>
      </c>
      <c r="X17" s="131">
        <f>'Rev. Build'!X19</f>
        <v>0</v>
      </c>
      <c r="Y17" s="131">
        <f>'Rev. Build'!Y19</f>
        <v>0</v>
      </c>
      <c r="Z17" s="131">
        <f>'Rev. Build'!Z19</f>
        <v>0</v>
      </c>
      <c r="AA17" s="131">
        <f>'Rev. Build'!AA19</f>
        <v>0</v>
      </c>
      <c r="AB17" s="131">
        <f>'Rev. Build'!AB19</f>
        <v>0</v>
      </c>
      <c r="AC17" s="131">
        <f>'Rev. Build'!AC19</f>
        <v>0</v>
      </c>
      <c r="AD17" s="131">
        <f>'Rev. Build'!AD19</f>
        <v>0</v>
      </c>
      <c r="AE17" s="131">
        <f>'Rev. Build'!AE19</f>
        <v>0</v>
      </c>
      <c r="AF17" s="131">
        <f>'Rev. Build'!AF19</f>
        <v>0</v>
      </c>
      <c r="AG17" s="131">
        <f>'Rev. Build'!AG19</f>
        <v>0</v>
      </c>
      <c r="AH17" s="131">
        <f>'Rev. Build'!AH19</f>
        <v>0</v>
      </c>
      <c r="AI17" s="131">
        <f>'Rev. Build'!AI19</f>
        <v>0</v>
      </c>
      <c r="AJ17" s="131">
        <f>'Rev. Build'!AJ19</f>
        <v>0</v>
      </c>
      <c r="AK17" s="131">
        <f>'Rev. Build'!AK19</f>
        <v>0</v>
      </c>
      <c r="AL17" s="131">
        <f>'Rev. Build'!AL19</f>
        <v>0</v>
      </c>
      <c r="AM17" s="131">
        <f>'Rev. Build'!AM19</f>
        <v>0</v>
      </c>
      <c r="AN17" s="131">
        <f>'Rev. Build'!AN19</f>
        <v>0</v>
      </c>
      <c r="AO17" s="131">
        <f>'Rev. Build'!AO19</f>
        <v>0</v>
      </c>
      <c r="AP17" s="131">
        <f>'Rev. Build'!AP19</f>
        <v>0</v>
      </c>
      <c r="AQ17" s="131">
        <f>'Rev. Build'!AQ19</f>
        <v>0</v>
      </c>
      <c r="AR17" s="131">
        <f>'Rev. Build'!AR19</f>
        <v>0</v>
      </c>
      <c r="AS17" s="131">
        <f>'Rev. Build'!AS19</f>
        <v>0</v>
      </c>
      <c r="AT17" s="131">
        <f>'Rev. Build'!AT19</f>
        <v>0</v>
      </c>
      <c r="AU17" s="131">
        <f>'Rev. Build'!AU19</f>
        <v>0</v>
      </c>
      <c r="AV17" s="131">
        <f>'Rev. Build'!AV19</f>
        <v>0</v>
      </c>
      <c r="AW17" s="131">
        <f>'Rev. Build'!AW19</f>
        <v>0</v>
      </c>
      <c r="AX17" s="131">
        <f>'Rev. Build'!AX19</f>
        <v>0</v>
      </c>
      <c r="AY17" s="131">
        <f>'Rev. Build'!AY19</f>
        <v>0</v>
      </c>
      <c r="AZ17" s="131">
        <f>'Rev. Build'!AZ19</f>
        <v>0</v>
      </c>
      <c r="BA17" s="131">
        <f>'Rev. Build'!BA19</f>
        <v>0</v>
      </c>
      <c r="BB17" s="131">
        <f>'Rev. Build'!BB19</f>
        <v>0</v>
      </c>
      <c r="BC17" s="131">
        <f>'Rev. Build'!BC19</f>
        <v>0</v>
      </c>
      <c r="BD17" s="131">
        <f>'Rev. Build'!BD19</f>
        <v>0</v>
      </c>
      <c r="BE17" s="131">
        <f>'Rev. Build'!BE19</f>
        <v>0</v>
      </c>
      <c r="BF17" s="131">
        <f>'Rev. Build'!BF19</f>
        <v>0</v>
      </c>
      <c r="BG17" s="131">
        <f>'Rev. Build'!BG19</f>
        <v>0</v>
      </c>
      <c r="BH17" s="131">
        <f>'Rev. Build'!BH19</f>
        <v>0</v>
      </c>
      <c r="BI17" s="131">
        <f>'Rev. Build'!BI19</f>
        <v>0</v>
      </c>
      <c r="BJ17" s="131">
        <f>'Rev. Build'!BJ19</f>
        <v>0</v>
      </c>
      <c r="BK17" s="131">
        <f>'Rev. Build'!BK19</f>
        <v>0</v>
      </c>
      <c r="BL17" s="131">
        <f>'Rev. Build'!BL19</f>
        <v>0</v>
      </c>
      <c r="BM17" s="131">
        <f>'Rev. Build'!BM19</f>
        <v>0</v>
      </c>
      <c r="BN17" s="131">
        <f>'Rev. Build'!BN19</f>
        <v>0</v>
      </c>
    </row>
    <row r="18" spans="1:66">
      <c r="A18" s="130">
        <f>'Rev. Build'!A20</f>
        <v>0</v>
      </c>
      <c r="B18" s="130">
        <f>'Rev. Build'!B20</f>
        <v>0</v>
      </c>
      <c r="C18" s="130">
        <f>'Rev. Build'!C20</f>
        <v>0</v>
      </c>
      <c r="D18" s="130">
        <f>'Rev. Build'!D20</f>
        <v>0</v>
      </c>
      <c r="E18" s="130">
        <f>'Rev. Build'!E20</f>
        <v>0</v>
      </c>
      <c r="F18" s="130"/>
      <c r="G18" s="131">
        <f>'Rev. Build'!G20</f>
        <v>0</v>
      </c>
      <c r="H18" s="131">
        <f>'Rev. Build'!H20</f>
        <v>0</v>
      </c>
      <c r="I18" s="131">
        <f>'Rev. Build'!I20</f>
        <v>0</v>
      </c>
      <c r="J18" s="131">
        <f>'Rev. Build'!J20</f>
        <v>0</v>
      </c>
      <c r="K18" s="131">
        <f>'Rev. Build'!K20</f>
        <v>0</v>
      </c>
      <c r="L18" s="131">
        <f>'Rev. Build'!L20</f>
        <v>0</v>
      </c>
      <c r="M18" s="131">
        <f>'Rev. Build'!M20</f>
        <v>0</v>
      </c>
      <c r="N18" s="131">
        <f>'Rev. Build'!N20</f>
        <v>0</v>
      </c>
      <c r="O18" s="131">
        <f>'Rev. Build'!O20</f>
        <v>0</v>
      </c>
      <c r="P18" s="131">
        <f>'Rev. Build'!P20</f>
        <v>0</v>
      </c>
      <c r="Q18" s="131">
        <f>'Rev. Build'!Q20</f>
        <v>0</v>
      </c>
      <c r="R18" s="131">
        <f>'Rev. Build'!R20</f>
        <v>0</v>
      </c>
      <c r="S18" s="131">
        <f>'Rev. Build'!S20</f>
        <v>0</v>
      </c>
      <c r="T18" s="131">
        <f>'Rev. Build'!T20</f>
        <v>0</v>
      </c>
      <c r="U18" s="131">
        <f>'Rev. Build'!U20</f>
        <v>0</v>
      </c>
      <c r="V18" s="131">
        <f>'Rev. Build'!V20</f>
        <v>0</v>
      </c>
      <c r="W18" s="131">
        <f>'Rev. Build'!W20</f>
        <v>0</v>
      </c>
      <c r="X18" s="131">
        <f>'Rev. Build'!X20</f>
        <v>0</v>
      </c>
      <c r="Y18" s="131">
        <f>'Rev. Build'!Y20</f>
        <v>0</v>
      </c>
      <c r="Z18" s="131">
        <f>'Rev. Build'!Z20</f>
        <v>0</v>
      </c>
      <c r="AA18" s="131">
        <f>'Rev. Build'!AA20</f>
        <v>0</v>
      </c>
      <c r="AB18" s="131">
        <f>'Rev. Build'!AB20</f>
        <v>0</v>
      </c>
      <c r="AC18" s="131">
        <f>'Rev. Build'!AC20</f>
        <v>0</v>
      </c>
      <c r="AD18" s="131">
        <f>'Rev. Build'!AD20</f>
        <v>0</v>
      </c>
      <c r="AE18" s="131">
        <f>'Rev. Build'!AE20</f>
        <v>0</v>
      </c>
      <c r="AF18" s="131">
        <f>'Rev. Build'!AF20</f>
        <v>0</v>
      </c>
      <c r="AG18" s="131">
        <f>'Rev. Build'!AG20</f>
        <v>0</v>
      </c>
      <c r="AH18" s="131">
        <f>'Rev. Build'!AH20</f>
        <v>0</v>
      </c>
      <c r="AI18" s="131">
        <f>'Rev. Build'!AI20</f>
        <v>0</v>
      </c>
      <c r="AJ18" s="131">
        <f>'Rev. Build'!AJ20</f>
        <v>0</v>
      </c>
      <c r="AK18" s="131">
        <f>'Rev. Build'!AK20</f>
        <v>0</v>
      </c>
      <c r="AL18" s="131">
        <f>'Rev. Build'!AL20</f>
        <v>0</v>
      </c>
      <c r="AM18" s="131">
        <f>'Rev. Build'!AM20</f>
        <v>0</v>
      </c>
      <c r="AN18" s="131">
        <f>'Rev. Build'!AN20</f>
        <v>0</v>
      </c>
      <c r="AO18" s="131">
        <f>'Rev. Build'!AO20</f>
        <v>0</v>
      </c>
      <c r="AP18" s="131">
        <f>'Rev. Build'!AP20</f>
        <v>0</v>
      </c>
      <c r="AQ18" s="131">
        <f>'Rev. Build'!AQ20</f>
        <v>0</v>
      </c>
      <c r="AR18" s="131">
        <f>'Rev. Build'!AR20</f>
        <v>0</v>
      </c>
      <c r="AS18" s="131">
        <f>'Rev. Build'!AS20</f>
        <v>0</v>
      </c>
      <c r="AT18" s="131">
        <f>'Rev. Build'!AT20</f>
        <v>0</v>
      </c>
      <c r="AU18" s="131">
        <f>'Rev. Build'!AU20</f>
        <v>0</v>
      </c>
      <c r="AV18" s="131">
        <f>'Rev. Build'!AV20</f>
        <v>0</v>
      </c>
      <c r="AW18" s="131">
        <f>'Rev. Build'!AW20</f>
        <v>0</v>
      </c>
      <c r="AX18" s="131">
        <f>'Rev. Build'!AX20</f>
        <v>0</v>
      </c>
      <c r="AY18" s="131">
        <f>'Rev. Build'!AY20</f>
        <v>0</v>
      </c>
      <c r="AZ18" s="131">
        <f>'Rev. Build'!AZ20</f>
        <v>0</v>
      </c>
      <c r="BA18" s="131">
        <f>'Rev. Build'!BA20</f>
        <v>0</v>
      </c>
      <c r="BB18" s="131">
        <f>'Rev. Build'!BB20</f>
        <v>0</v>
      </c>
      <c r="BC18" s="131">
        <f>'Rev. Build'!BC20</f>
        <v>0</v>
      </c>
      <c r="BD18" s="131">
        <f>'Rev. Build'!BD20</f>
        <v>0</v>
      </c>
      <c r="BE18" s="131">
        <f>'Rev. Build'!BE20</f>
        <v>0</v>
      </c>
      <c r="BF18" s="131">
        <f>'Rev. Build'!BF20</f>
        <v>0</v>
      </c>
      <c r="BG18" s="131">
        <f>'Rev. Build'!BG20</f>
        <v>0</v>
      </c>
      <c r="BH18" s="131">
        <f>'Rev. Build'!BH20</f>
        <v>0</v>
      </c>
      <c r="BI18" s="131">
        <f>'Rev. Build'!BI20</f>
        <v>0</v>
      </c>
      <c r="BJ18" s="131">
        <f>'Rev. Build'!BJ20</f>
        <v>0</v>
      </c>
      <c r="BK18" s="131">
        <f>'Rev. Build'!BK20</f>
        <v>0</v>
      </c>
      <c r="BL18" s="131">
        <f>'Rev. Build'!BL20</f>
        <v>0</v>
      </c>
      <c r="BM18" s="131">
        <f>'Rev. Build'!BM20</f>
        <v>0</v>
      </c>
      <c r="BN18" s="131">
        <f>'Rev. Build'!BN20</f>
        <v>0</v>
      </c>
    </row>
    <row r="19" spans="1:66">
      <c r="A19" s="130">
        <f>'Rev. Build'!A21</f>
        <v>0</v>
      </c>
      <c r="B19" s="130">
        <f>'Rev. Build'!B21</f>
        <v>0</v>
      </c>
      <c r="C19" s="130">
        <f>'Rev. Build'!C21</f>
        <v>0</v>
      </c>
      <c r="D19" s="130">
        <f>'Rev. Build'!D21</f>
        <v>0</v>
      </c>
      <c r="E19" s="130">
        <f>'Rev. Build'!E21</f>
        <v>0</v>
      </c>
      <c r="F19" s="130"/>
      <c r="G19" s="131">
        <f>'Rev. Build'!G21</f>
        <v>0</v>
      </c>
      <c r="H19" s="131">
        <f>'Rev. Build'!H21</f>
        <v>0</v>
      </c>
      <c r="I19" s="131">
        <f>'Rev. Build'!I21</f>
        <v>0</v>
      </c>
      <c r="J19" s="131">
        <f>'Rev. Build'!J21</f>
        <v>0</v>
      </c>
      <c r="K19" s="131">
        <f>'Rev. Build'!K21</f>
        <v>0</v>
      </c>
      <c r="L19" s="131">
        <f>'Rev. Build'!L21</f>
        <v>0</v>
      </c>
      <c r="M19" s="131">
        <f>'Rev. Build'!M21</f>
        <v>0</v>
      </c>
      <c r="N19" s="131">
        <f>'Rev. Build'!N21</f>
        <v>0</v>
      </c>
      <c r="O19" s="131">
        <f>'Rev. Build'!O21</f>
        <v>0</v>
      </c>
      <c r="P19" s="131">
        <f>'Rev. Build'!P21</f>
        <v>0</v>
      </c>
      <c r="Q19" s="131">
        <f>'Rev. Build'!Q21</f>
        <v>0</v>
      </c>
      <c r="R19" s="131">
        <f>'Rev. Build'!R21</f>
        <v>0</v>
      </c>
      <c r="S19" s="131">
        <f>'Rev. Build'!S21</f>
        <v>0</v>
      </c>
      <c r="T19" s="131">
        <f>'Rev. Build'!T21</f>
        <v>0</v>
      </c>
      <c r="U19" s="131">
        <f>'Rev. Build'!U21</f>
        <v>0</v>
      </c>
      <c r="V19" s="131">
        <f>'Rev. Build'!V21</f>
        <v>0</v>
      </c>
      <c r="W19" s="131">
        <f>'Rev. Build'!W21</f>
        <v>0</v>
      </c>
      <c r="X19" s="131">
        <f>'Rev. Build'!X21</f>
        <v>0</v>
      </c>
      <c r="Y19" s="131">
        <f>'Rev. Build'!Y21</f>
        <v>0</v>
      </c>
      <c r="Z19" s="131">
        <f>'Rev. Build'!Z21</f>
        <v>0</v>
      </c>
      <c r="AA19" s="131">
        <f>'Rev. Build'!AA21</f>
        <v>0</v>
      </c>
      <c r="AB19" s="131">
        <f>'Rev. Build'!AB21</f>
        <v>0</v>
      </c>
      <c r="AC19" s="131">
        <f>'Rev. Build'!AC21</f>
        <v>0</v>
      </c>
      <c r="AD19" s="131">
        <f>'Rev. Build'!AD21</f>
        <v>0</v>
      </c>
      <c r="AE19" s="131">
        <f>'Rev. Build'!AE21</f>
        <v>0</v>
      </c>
      <c r="AF19" s="131">
        <f>'Rev. Build'!AF21</f>
        <v>0</v>
      </c>
      <c r="AG19" s="131">
        <f>'Rev. Build'!AG21</f>
        <v>0</v>
      </c>
      <c r="AH19" s="131">
        <f>'Rev. Build'!AH21</f>
        <v>0</v>
      </c>
      <c r="AI19" s="131">
        <f>'Rev. Build'!AI21</f>
        <v>0</v>
      </c>
      <c r="AJ19" s="131">
        <f>'Rev. Build'!AJ21</f>
        <v>0</v>
      </c>
      <c r="AK19" s="131">
        <f>'Rev. Build'!AK21</f>
        <v>0</v>
      </c>
      <c r="AL19" s="131">
        <f>'Rev. Build'!AL21</f>
        <v>0</v>
      </c>
      <c r="AM19" s="131">
        <f>'Rev. Build'!AM21</f>
        <v>0</v>
      </c>
      <c r="AN19" s="131">
        <f>'Rev. Build'!AN21</f>
        <v>0</v>
      </c>
      <c r="AO19" s="131">
        <f>'Rev. Build'!AO21</f>
        <v>0</v>
      </c>
      <c r="AP19" s="131">
        <f>'Rev. Build'!AP21</f>
        <v>0</v>
      </c>
      <c r="AQ19" s="131">
        <f>'Rev. Build'!AQ21</f>
        <v>0</v>
      </c>
      <c r="AR19" s="131">
        <f>'Rev. Build'!AR21</f>
        <v>0</v>
      </c>
      <c r="AS19" s="131">
        <f>'Rev. Build'!AS21</f>
        <v>0</v>
      </c>
      <c r="AT19" s="131">
        <f>'Rev. Build'!AT21</f>
        <v>0</v>
      </c>
      <c r="AU19" s="131">
        <f>'Rev. Build'!AU21</f>
        <v>0</v>
      </c>
      <c r="AV19" s="131">
        <f>'Rev. Build'!AV21</f>
        <v>0</v>
      </c>
      <c r="AW19" s="131">
        <f>'Rev. Build'!AW21</f>
        <v>0</v>
      </c>
      <c r="AX19" s="131">
        <f>'Rev. Build'!AX21</f>
        <v>0</v>
      </c>
      <c r="AY19" s="131">
        <f>'Rev. Build'!AY21</f>
        <v>0</v>
      </c>
      <c r="AZ19" s="131">
        <f>'Rev. Build'!AZ21</f>
        <v>0</v>
      </c>
      <c r="BA19" s="131">
        <f>'Rev. Build'!BA21</f>
        <v>0</v>
      </c>
      <c r="BB19" s="131">
        <f>'Rev. Build'!BB21</f>
        <v>0</v>
      </c>
      <c r="BC19" s="131">
        <f>'Rev. Build'!BC21</f>
        <v>0</v>
      </c>
      <c r="BD19" s="131">
        <f>'Rev. Build'!BD21</f>
        <v>0</v>
      </c>
      <c r="BE19" s="131">
        <f>'Rev. Build'!BE21</f>
        <v>0</v>
      </c>
      <c r="BF19" s="131">
        <f>'Rev. Build'!BF21</f>
        <v>0</v>
      </c>
      <c r="BG19" s="131">
        <f>'Rev. Build'!BG21</f>
        <v>0</v>
      </c>
      <c r="BH19" s="131">
        <f>'Rev. Build'!BH21</f>
        <v>0</v>
      </c>
      <c r="BI19" s="131">
        <f>'Rev. Build'!BI21</f>
        <v>0</v>
      </c>
      <c r="BJ19" s="131">
        <f>'Rev. Build'!BJ21</f>
        <v>0</v>
      </c>
      <c r="BK19" s="131">
        <f>'Rev. Build'!BK21</f>
        <v>0</v>
      </c>
      <c r="BL19" s="131">
        <f>'Rev. Build'!BL21</f>
        <v>0</v>
      </c>
      <c r="BM19" s="131">
        <f>'Rev. Build'!BM21</f>
        <v>0</v>
      </c>
      <c r="BN19" s="131">
        <f>'Rev. Build'!BN21</f>
        <v>0</v>
      </c>
    </row>
    <row r="20" spans="1:66">
      <c r="A20" s="130">
        <f>'Rev. Build'!A22</f>
        <v>0</v>
      </c>
      <c r="B20" s="130">
        <f>'Rev. Build'!B22</f>
        <v>0</v>
      </c>
      <c r="C20" s="130">
        <f>'Rev. Build'!C22</f>
        <v>0</v>
      </c>
      <c r="D20" s="130">
        <f>'Rev. Build'!D22</f>
        <v>0</v>
      </c>
      <c r="E20" s="130">
        <f>'Rev. Build'!E22</f>
        <v>0</v>
      </c>
      <c r="F20" s="130"/>
      <c r="G20" s="131">
        <f>'Rev. Build'!G22</f>
        <v>0</v>
      </c>
      <c r="H20" s="131">
        <f>'Rev. Build'!H22</f>
        <v>0</v>
      </c>
      <c r="I20" s="131">
        <f>'Rev. Build'!I22</f>
        <v>0</v>
      </c>
      <c r="J20" s="131">
        <f>'Rev. Build'!J22</f>
        <v>0</v>
      </c>
      <c r="K20" s="131">
        <f>'Rev. Build'!K22</f>
        <v>0</v>
      </c>
      <c r="L20" s="131">
        <f>'Rev. Build'!L22</f>
        <v>0</v>
      </c>
      <c r="M20" s="131">
        <f>'Rev. Build'!M22</f>
        <v>0</v>
      </c>
      <c r="N20" s="131">
        <f>'Rev. Build'!N22</f>
        <v>0</v>
      </c>
      <c r="O20" s="131">
        <f>'Rev. Build'!O22</f>
        <v>0</v>
      </c>
      <c r="P20" s="131">
        <f>'Rev. Build'!P22</f>
        <v>0</v>
      </c>
      <c r="Q20" s="131">
        <f>'Rev. Build'!Q22</f>
        <v>0</v>
      </c>
      <c r="R20" s="131">
        <f>'Rev. Build'!R22</f>
        <v>0</v>
      </c>
      <c r="S20" s="131">
        <f>'Rev. Build'!S22</f>
        <v>0</v>
      </c>
      <c r="T20" s="131">
        <f>'Rev. Build'!T22</f>
        <v>0</v>
      </c>
      <c r="U20" s="131">
        <f>'Rev. Build'!U22</f>
        <v>0</v>
      </c>
      <c r="V20" s="131">
        <f>'Rev. Build'!V22</f>
        <v>0</v>
      </c>
      <c r="W20" s="131">
        <f>'Rev. Build'!W22</f>
        <v>0</v>
      </c>
      <c r="X20" s="131">
        <f>'Rev. Build'!X22</f>
        <v>0</v>
      </c>
      <c r="Y20" s="131">
        <f>'Rev. Build'!Y22</f>
        <v>0</v>
      </c>
      <c r="Z20" s="131">
        <f>'Rev. Build'!Z22</f>
        <v>0</v>
      </c>
      <c r="AA20" s="131">
        <f>'Rev. Build'!AA22</f>
        <v>0</v>
      </c>
      <c r="AB20" s="131">
        <f>'Rev. Build'!AB22</f>
        <v>0</v>
      </c>
      <c r="AC20" s="131">
        <f>'Rev. Build'!AC22</f>
        <v>0</v>
      </c>
      <c r="AD20" s="131">
        <f>'Rev. Build'!AD22</f>
        <v>0</v>
      </c>
      <c r="AE20" s="131">
        <f>'Rev. Build'!AE22</f>
        <v>0</v>
      </c>
      <c r="AF20" s="131">
        <f>'Rev. Build'!AF22</f>
        <v>0</v>
      </c>
      <c r="AG20" s="131">
        <f>'Rev. Build'!AG22</f>
        <v>0</v>
      </c>
      <c r="AH20" s="131">
        <f>'Rev. Build'!AH22</f>
        <v>0</v>
      </c>
      <c r="AI20" s="131">
        <f>'Rev. Build'!AI22</f>
        <v>0</v>
      </c>
      <c r="AJ20" s="131">
        <f>'Rev. Build'!AJ22</f>
        <v>0</v>
      </c>
      <c r="AK20" s="131">
        <f>'Rev. Build'!AK22</f>
        <v>0</v>
      </c>
      <c r="AL20" s="131">
        <f>'Rev. Build'!AL22</f>
        <v>0</v>
      </c>
      <c r="AM20" s="131">
        <f>'Rev. Build'!AM22</f>
        <v>0</v>
      </c>
      <c r="AN20" s="131">
        <f>'Rev. Build'!AN22</f>
        <v>0</v>
      </c>
      <c r="AO20" s="131">
        <f>'Rev. Build'!AO22</f>
        <v>0</v>
      </c>
      <c r="AP20" s="131">
        <f>'Rev. Build'!AP22</f>
        <v>0</v>
      </c>
      <c r="AQ20" s="131">
        <f>'Rev. Build'!AQ22</f>
        <v>0</v>
      </c>
      <c r="AR20" s="131">
        <f>'Rev. Build'!AR22</f>
        <v>0</v>
      </c>
      <c r="AS20" s="131">
        <f>'Rev. Build'!AS22</f>
        <v>0</v>
      </c>
      <c r="AT20" s="131">
        <f>'Rev. Build'!AT22</f>
        <v>0</v>
      </c>
      <c r="AU20" s="131">
        <f>'Rev. Build'!AU22</f>
        <v>0</v>
      </c>
      <c r="AV20" s="131">
        <f>'Rev. Build'!AV22</f>
        <v>0</v>
      </c>
      <c r="AW20" s="131">
        <f>'Rev. Build'!AW22</f>
        <v>0</v>
      </c>
      <c r="AX20" s="131">
        <f>'Rev. Build'!AX22</f>
        <v>0</v>
      </c>
      <c r="AY20" s="131">
        <f>'Rev. Build'!AY22</f>
        <v>0</v>
      </c>
      <c r="AZ20" s="131">
        <f>'Rev. Build'!AZ22</f>
        <v>0</v>
      </c>
      <c r="BA20" s="131">
        <f>'Rev. Build'!BA22</f>
        <v>0</v>
      </c>
      <c r="BB20" s="131">
        <f>'Rev. Build'!BB22</f>
        <v>0</v>
      </c>
      <c r="BC20" s="131">
        <f>'Rev. Build'!BC22</f>
        <v>0</v>
      </c>
      <c r="BD20" s="131">
        <f>'Rev. Build'!BD22</f>
        <v>0</v>
      </c>
      <c r="BE20" s="131">
        <f>'Rev. Build'!BE22</f>
        <v>0</v>
      </c>
      <c r="BF20" s="131">
        <f>'Rev. Build'!BF22</f>
        <v>0</v>
      </c>
      <c r="BG20" s="131">
        <f>'Rev. Build'!BG22</f>
        <v>0</v>
      </c>
      <c r="BH20" s="131">
        <f>'Rev. Build'!BH22</f>
        <v>0</v>
      </c>
      <c r="BI20" s="131">
        <f>'Rev. Build'!BI22</f>
        <v>0</v>
      </c>
      <c r="BJ20" s="131">
        <f>'Rev. Build'!BJ22</f>
        <v>0</v>
      </c>
      <c r="BK20" s="131">
        <f>'Rev. Build'!BK22</f>
        <v>0</v>
      </c>
      <c r="BL20" s="131">
        <f>'Rev. Build'!BL22</f>
        <v>0</v>
      </c>
      <c r="BM20" s="131">
        <f>'Rev. Build'!BM22</f>
        <v>0</v>
      </c>
      <c r="BN20" s="131">
        <f>'Rev. Build'!BN22</f>
        <v>0</v>
      </c>
    </row>
    <row r="21" spans="1:66">
      <c r="A21" s="130">
        <f>'Rev. Build'!A23</f>
        <v>0</v>
      </c>
      <c r="B21" s="130">
        <f>'Rev. Build'!B23</f>
        <v>0</v>
      </c>
      <c r="C21" s="130">
        <f>'Rev. Build'!C23</f>
        <v>0</v>
      </c>
      <c r="D21" s="130">
        <f>'Rev. Build'!D23</f>
        <v>0</v>
      </c>
      <c r="E21" s="130">
        <f>'Rev. Build'!E23</f>
        <v>0</v>
      </c>
      <c r="F21" s="130"/>
      <c r="G21" s="131">
        <f>'Rev. Build'!G23</f>
        <v>0</v>
      </c>
      <c r="H21" s="131">
        <f>'Rev. Build'!H23</f>
        <v>0</v>
      </c>
      <c r="I21" s="131">
        <f>'Rev. Build'!I23</f>
        <v>0</v>
      </c>
      <c r="J21" s="131">
        <f>'Rev. Build'!J23</f>
        <v>0</v>
      </c>
      <c r="K21" s="131">
        <f>'Rev. Build'!K23</f>
        <v>0</v>
      </c>
      <c r="L21" s="131">
        <f>'Rev. Build'!L23</f>
        <v>0</v>
      </c>
      <c r="M21" s="131">
        <f>'Rev. Build'!M23</f>
        <v>0</v>
      </c>
      <c r="N21" s="131">
        <f>'Rev. Build'!N23</f>
        <v>0</v>
      </c>
      <c r="O21" s="131">
        <f>'Rev. Build'!O23</f>
        <v>0</v>
      </c>
      <c r="P21" s="131">
        <f>'Rev. Build'!P23</f>
        <v>0</v>
      </c>
      <c r="Q21" s="131">
        <f>'Rev. Build'!Q23</f>
        <v>0</v>
      </c>
      <c r="R21" s="131">
        <f>'Rev. Build'!R23</f>
        <v>0</v>
      </c>
      <c r="S21" s="131">
        <f>'Rev. Build'!S23</f>
        <v>0</v>
      </c>
      <c r="T21" s="131">
        <f>'Rev. Build'!T23</f>
        <v>0</v>
      </c>
      <c r="U21" s="131">
        <f>'Rev. Build'!U23</f>
        <v>0</v>
      </c>
      <c r="V21" s="131">
        <f>'Rev. Build'!V23</f>
        <v>0</v>
      </c>
      <c r="W21" s="131">
        <f>'Rev. Build'!W23</f>
        <v>0</v>
      </c>
      <c r="X21" s="131">
        <f>'Rev. Build'!X23</f>
        <v>0</v>
      </c>
      <c r="Y21" s="131">
        <f>'Rev. Build'!Y23</f>
        <v>0</v>
      </c>
      <c r="Z21" s="131">
        <f>'Rev. Build'!Z23</f>
        <v>0</v>
      </c>
      <c r="AA21" s="131">
        <f>'Rev. Build'!AA23</f>
        <v>0</v>
      </c>
      <c r="AB21" s="131">
        <f>'Rev. Build'!AB23</f>
        <v>0</v>
      </c>
      <c r="AC21" s="131">
        <f>'Rev. Build'!AC23</f>
        <v>0</v>
      </c>
      <c r="AD21" s="131">
        <f>'Rev. Build'!AD23</f>
        <v>0</v>
      </c>
      <c r="AE21" s="131">
        <f>'Rev. Build'!AE23</f>
        <v>0</v>
      </c>
      <c r="AF21" s="131">
        <f>'Rev. Build'!AF23</f>
        <v>0</v>
      </c>
      <c r="AG21" s="131">
        <f>'Rev. Build'!AG23</f>
        <v>0</v>
      </c>
      <c r="AH21" s="131">
        <f>'Rev. Build'!AH23</f>
        <v>0</v>
      </c>
      <c r="AI21" s="131">
        <f>'Rev. Build'!AI23</f>
        <v>0</v>
      </c>
      <c r="AJ21" s="131">
        <f>'Rev. Build'!AJ23</f>
        <v>0</v>
      </c>
      <c r="AK21" s="131">
        <f>'Rev. Build'!AK23</f>
        <v>0</v>
      </c>
      <c r="AL21" s="131">
        <f>'Rev. Build'!AL23</f>
        <v>0</v>
      </c>
      <c r="AM21" s="131">
        <f>'Rev. Build'!AM23</f>
        <v>0</v>
      </c>
      <c r="AN21" s="131">
        <f>'Rev. Build'!AN23</f>
        <v>0</v>
      </c>
      <c r="AO21" s="131">
        <f>'Rev. Build'!AO23</f>
        <v>0</v>
      </c>
      <c r="AP21" s="131">
        <f>'Rev. Build'!AP23</f>
        <v>0</v>
      </c>
      <c r="AQ21" s="131">
        <f>'Rev. Build'!AQ23</f>
        <v>0</v>
      </c>
      <c r="AR21" s="131">
        <f>'Rev. Build'!AR23</f>
        <v>0</v>
      </c>
      <c r="AS21" s="131">
        <f>'Rev. Build'!AS23</f>
        <v>0</v>
      </c>
      <c r="AT21" s="131">
        <f>'Rev. Build'!AT23</f>
        <v>0</v>
      </c>
      <c r="AU21" s="131">
        <f>'Rev. Build'!AU23</f>
        <v>0</v>
      </c>
      <c r="AV21" s="131">
        <f>'Rev. Build'!AV23</f>
        <v>0</v>
      </c>
      <c r="AW21" s="131">
        <f>'Rev. Build'!AW23</f>
        <v>0</v>
      </c>
      <c r="AX21" s="131">
        <f>'Rev. Build'!AX23</f>
        <v>0</v>
      </c>
      <c r="AY21" s="131">
        <f>'Rev. Build'!AY23</f>
        <v>0</v>
      </c>
      <c r="AZ21" s="131">
        <f>'Rev. Build'!AZ23</f>
        <v>0</v>
      </c>
      <c r="BA21" s="131">
        <f>'Rev. Build'!BA23</f>
        <v>0</v>
      </c>
      <c r="BB21" s="131">
        <f>'Rev. Build'!BB23</f>
        <v>0</v>
      </c>
      <c r="BC21" s="131">
        <f>'Rev. Build'!BC23</f>
        <v>0</v>
      </c>
      <c r="BD21" s="131">
        <f>'Rev. Build'!BD23</f>
        <v>0</v>
      </c>
      <c r="BE21" s="131">
        <f>'Rev. Build'!BE23</f>
        <v>0</v>
      </c>
      <c r="BF21" s="131">
        <f>'Rev. Build'!BF23</f>
        <v>0</v>
      </c>
      <c r="BG21" s="131">
        <f>'Rev. Build'!BG23</f>
        <v>0</v>
      </c>
      <c r="BH21" s="131">
        <f>'Rev. Build'!BH23</f>
        <v>0</v>
      </c>
      <c r="BI21" s="131">
        <f>'Rev. Build'!BI23</f>
        <v>0</v>
      </c>
      <c r="BJ21" s="131">
        <f>'Rev. Build'!BJ23</f>
        <v>0</v>
      </c>
      <c r="BK21" s="131">
        <f>'Rev. Build'!BK23</f>
        <v>0</v>
      </c>
      <c r="BL21" s="131">
        <f>'Rev. Build'!BL23</f>
        <v>0</v>
      </c>
      <c r="BM21" s="131">
        <f>'Rev. Build'!BM23</f>
        <v>0</v>
      </c>
      <c r="BN21" s="131">
        <f>'Rev. Build'!BN23</f>
        <v>0</v>
      </c>
    </row>
    <row r="22" spans="1:66">
      <c r="A22" s="130">
        <f>'Rev. Build'!A24</f>
        <v>0</v>
      </c>
      <c r="B22" s="130">
        <f>'Rev. Build'!B24</f>
        <v>0</v>
      </c>
      <c r="C22" s="130">
        <f>'Rev. Build'!C24</f>
        <v>0</v>
      </c>
      <c r="D22" s="130">
        <f>'Rev. Build'!D24</f>
        <v>0</v>
      </c>
      <c r="E22" s="130">
        <f>'Rev. Build'!E24</f>
        <v>0</v>
      </c>
      <c r="F22" s="130"/>
      <c r="G22" s="131">
        <f>'Rev. Build'!G24</f>
        <v>0</v>
      </c>
      <c r="H22" s="131">
        <f>'Rev. Build'!H24</f>
        <v>0</v>
      </c>
      <c r="I22" s="131">
        <f>'Rev. Build'!I24</f>
        <v>0</v>
      </c>
      <c r="J22" s="131">
        <f>'Rev. Build'!J24</f>
        <v>0</v>
      </c>
      <c r="K22" s="131">
        <f>'Rev. Build'!K24</f>
        <v>0</v>
      </c>
      <c r="L22" s="131">
        <f>'Rev. Build'!L24</f>
        <v>0</v>
      </c>
      <c r="M22" s="131">
        <f>'Rev. Build'!M24</f>
        <v>0</v>
      </c>
      <c r="N22" s="131">
        <f>'Rev. Build'!N24</f>
        <v>0</v>
      </c>
      <c r="O22" s="131">
        <f>'Rev. Build'!O24</f>
        <v>0</v>
      </c>
      <c r="P22" s="131">
        <f>'Rev. Build'!P24</f>
        <v>0</v>
      </c>
      <c r="Q22" s="131">
        <f>'Rev. Build'!Q24</f>
        <v>0</v>
      </c>
      <c r="R22" s="131">
        <f>'Rev. Build'!R24</f>
        <v>0</v>
      </c>
      <c r="S22" s="131">
        <f>'Rev. Build'!S24</f>
        <v>0</v>
      </c>
      <c r="T22" s="131">
        <f>'Rev. Build'!T24</f>
        <v>0</v>
      </c>
      <c r="U22" s="131">
        <f>'Rev. Build'!U24</f>
        <v>0</v>
      </c>
      <c r="V22" s="131">
        <f>'Rev. Build'!V24</f>
        <v>0</v>
      </c>
      <c r="W22" s="131">
        <f>'Rev. Build'!W24</f>
        <v>0</v>
      </c>
      <c r="X22" s="131">
        <f>'Rev. Build'!X24</f>
        <v>0</v>
      </c>
      <c r="Y22" s="131">
        <f>'Rev. Build'!Y24</f>
        <v>0</v>
      </c>
      <c r="Z22" s="131">
        <f>'Rev. Build'!Z24</f>
        <v>0</v>
      </c>
      <c r="AA22" s="131">
        <f>'Rev. Build'!AA24</f>
        <v>0</v>
      </c>
      <c r="AB22" s="131">
        <f>'Rev. Build'!AB24</f>
        <v>0</v>
      </c>
      <c r="AC22" s="131">
        <f>'Rev. Build'!AC24</f>
        <v>0</v>
      </c>
      <c r="AD22" s="131">
        <f>'Rev. Build'!AD24</f>
        <v>0</v>
      </c>
      <c r="AE22" s="131">
        <f>'Rev. Build'!AE24</f>
        <v>0</v>
      </c>
      <c r="AF22" s="131">
        <f>'Rev. Build'!AF24</f>
        <v>0</v>
      </c>
      <c r="AG22" s="131">
        <f>'Rev. Build'!AG24</f>
        <v>0</v>
      </c>
      <c r="AH22" s="131">
        <f>'Rev. Build'!AH24</f>
        <v>0</v>
      </c>
      <c r="AI22" s="131">
        <f>'Rev. Build'!AI24</f>
        <v>0</v>
      </c>
      <c r="AJ22" s="131">
        <f>'Rev. Build'!AJ24</f>
        <v>0</v>
      </c>
      <c r="AK22" s="131">
        <f>'Rev. Build'!AK24</f>
        <v>0</v>
      </c>
      <c r="AL22" s="131">
        <f>'Rev. Build'!AL24</f>
        <v>0</v>
      </c>
      <c r="AM22" s="131">
        <f>'Rev. Build'!AM24</f>
        <v>0</v>
      </c>
      <c r="AN22" s="131">
        <f>'Rev. Build'!AN24</f>
        <v>0</v>
      </c>
      <c r="AO22" s="131">
        <f>'Rev. Build'!AO24</f>
        <v>0</v>
      </c>
      <c r="AP22" s="131">
        <f>'Rev. Build'!AP24</f>
        <v>0</v>
      </c>
      <c r="AQ22" s="131">
        <f>'Rev. Build'!AQ24</f>
        <v>0</v>
      </c>
      <c r="AR22" s="131">
        <f>'Rev. Build'!AR24</f>
        <v>0</v>
      </c>
      <c r="AS22" s="131">
        <f>'Rev. Build'!AS24</f>
        <v>0</v>
      </c>
      <c r="AT22" s="131">
        <f>'Rev. Build'!AT24</f>
        <v>0</v>
      </c>
      <c r="AU22" s="131">
        <f>'Rev. Build'!AU24</f>
        <v>0</v>
      </c>
      <c r="AV22" s="131">
        <f>'Rev. Build'!AV24</f>
        <v>0</v>
      </c>
      <c r="AW22" s="131">
        <f>'Rev. Build'!AW24</f>
        <v>0</v>
      </c>
      <c r="AX22" s="131">
        <f>'Rev. Build'!AX24</f>
        <v>0</v>
      </c>
      <c r="AY22" s="131">
        <f>'Rev. Build'!AY24</f>
        <v>0</v>
      </c>
      <c r="AZ22" s="131">
        <f>'Rev. Build'!AZ24</f>
        <v>0</v>
      </c>
      <c r="BA22" s="131">
        <f>'Rev. Build'!BA24</f>
        <v>0</v>
      </c>
      <c r="BB22" s="131">
        <f>'Rev. Build'!BB24</f>
        <v>0</v>
      </c>
      <c r="BC22" s="131">
        <f>'Rev. Build'!BC24</f>
        <v>0</v>
      </c>
      <c r="BD22" s="131">
        <f>'Rev. Build'!BD24</f>
        <v>0</v>
      </c>
      <c r="BE22" s="131">
        <f>'Rev. Build'!BE24</f>
        <v>0</v>
      </c>
      <c r="BF22" s="131">
        <f>'Rev. Build'!BF24</f>
        <v>0</v>
      </c>
      <c r="BG22" s="131">
        <f>'Rev. Build'!BG24</f>
        <v>0</v>
      </c>
      <c r="BH22" s="131">
        <f>'Rev. Build'!BH24</f>
        <v>0</v>
      </c>
      <c r="BI22" s="131">
        <f>'Rev. Build'!BI24</f>
        <v>0</v>
      </c>
      <c r="BJ22" s="131">
        <f>'Rev. Build'!BJ24</f>
        <v>0</v>
      </c>
      <c r="BK22" s="131">
        <f>'Rev. Build'!BK24</f>
        <v>0</v>
      </c>
      <c r="BL22" s="131">
        <f>'Rev. Build'!BL24</f>
        <v>0</v>
      </c>
      <c r="BM22" s="131">
        <f>'Rev. Build'!BM24</f>
        <v>0</v>
      </c>
      <c r="BN22" s="131">
        <f>'Rev. Build'!BN24</f>
        <v>0</v>
      </c>
    </row>
    <row r="23" spans="1:66">
      <c r="A23" s="130">
        <f>'Rev. Build'!A25</f>
        <v>0</v>
      </c>
      <c r="B23" s="130">
        <f>'Rev. Build'!B25</f>
        <v>0</v>
      </c>
      <c r="C23" s="130">
        <f>'Rev. Build'!C25</f>
        <v>0</v>
      </c>
      <c r="D23" s="130">
        <f>'Rev. Build'!D25</f>
        <v>0</v>
      </c>
      <c r="E23" s="130">
        <f>'Rev. Build'!E25</f>
        <v>0</v>
      </c>
      <c r="F23" s="130"/>
      <c r="G23" s="131">
        <f>'Rev. Build'!G25</f>
        <v>0</v>
      </c>
      <c r="H23" s="131">
        <f>'Rev. Build'!H25</f>
        <v>0</v>
      </c>
      <c r="I23" s="131">
        <f>'Rev. Build'!I25</f>
        <v>0</v>
      </c>
      <c r="J23" s="131">
        <f>'Rev. Build'!J25</f>
        <v>0</v>
      </c>
      <c r="K23" s="131">
        <f>'Rev. Build'!K25</f>
        <v>0</v>
      </c>
      <c r="L23" s="131">
        <f>'Rev. Build'!L25</f>
        <v>0</v>
      </c>
      <c r="M23" s="131">
        <f>'Rev. Build'!M25</f>
        <v>0</v>
      </c>
      <c r="N23" s="131">
        <f>'Rev. Build'!N25</f>
        <v>0</v>
      </c>
      <c r="O23" s="131">
        <f>'Rev. Build'!O25</f>
        <v>0</v>
      </c>
      <c r="P23" s="131">
        <f>'Rev. Build'!P25</f>
        <v>0</v>
      </c>
      <c r="Q23" s="131">
        <f>'Rev. Build'!Q25</f>
        <v>0</v>
      </c>
      <c r="R23" s="131">
        <f>'Rev. Build'!R25</f>
        <v>0</v>
      </c>
      <c r="S23" s="131">
        <f>'Rev. Build'!S25</f>
        <v>0</v>
      </c>
      <c r="T23" s="131">
        <f>'Rev. Build'!T25</f>
        <v>0</v>
      </c>
      <c r="U23" s="131">
        <f>'Rev. Build'!U25</f>
        <v>0</v>
      </c>
      <c r="V23" s="131">
        <f>'Rev. Build'!V25</f>
        <v>0</v>
      </c>
      <c r="W23" s="131">
        <f>'Rev. Build'!W25</f>
        <v>0</v>
      </c>
      <c r="X23" s="131">
        <f>'Rev. Build'!X25</f>
        <v>0</v>
      </c>
      <c r="Y23" s="131">
        <f>'Rev. Build'!Y25</f>
        <v>0</v>
      </c>
      <c r="Z23" s="131">
        <f>'Rev. Build'!Z25</f>
        <v>0</v>
      </c>
      <c r="AA23" s="131">
        <f>'Rev. Build'!AA25</f>
        <v>0</v>
      </c>
      <c r="AB23" s="131">
        <f>'Rev. Build'!AB25</f>
        <v>0</v>
      </c>
      <c r="AC23" s="131">
        <f>'Rev. Build'!AC25</f>
        <v>0</v>
      </c>
      <c r="AD23" s="131">
        <f>'Rev. Build'!AD25</f>
        <v>0</v>
      </c>
      <c r="AE23" s="131">
        <f>'Rev. Build'!AE25</f>
        <v>0</v>
      </c>
      <c r="AF23" s="131">
        <f>'Rev. Build'!AF25</f>
        <v>0</v>
      </c>
      <c r="AG23" s="131">
        <f>'Rev. Build'!AG25</f>
        <v>0</v>
      </c>
      <c r="AH23" s="131">
        <f>'Rev. Build'!AH25</f>
        <v>0</v>
      </c>
      <c r="AI23" s="131">
        <f>'Rev. Build'!AI25</f>
        <v>0</v>
      </c>
      <c r="AJ23" s="131">
        <f>'Rev. Build'!AJ25</f>
        <v>0</v>
      </c>
      <c r="AK23" s="131">
        <f>'Rev. Build'!AK25</f>
        <v>0</v>
      </c>
      <c r="AL23" s="131">
        <f>'Rev. Build'!AL25</f>
        <v>0</v>
      </c>
      <c r="AM23" s="131">
        <f>'Rev. Build'!AM25</f>
        <v>0</v>
      </c>
      <c r="AN23" s="131">
        <f>'Rev. Build'!AN25</f>
        <v>0</v>
      </c>
      <c r="AO23" s="131">
        <f>'Rev. Build'!AO25</f>
        <v>0</v>
      </c>
      <c r="AP23" s="131">
        <f>'Rev. Build'!AP25</f>
        <v>0</v>
      </c>
      <c r="AQ23" s="131">
        <f>'Rev. Build'!AQ25</f>
        <v>0</v>
      </c>
      <c r="AR23" s="131">
        <f>'Rev. Build'!AR25</f>
        <v>0</v>
      </c>
      <c r="AS23" s="131">
        <f>'Rev. Build'!AS25</f>
        <v>0</v>
      </c>
      <c r="AT23" s="131">
        <f>'Rev. Build'!AT25</f>
        <v>0</v>
      </c>
      <c r="AU23" s="131">
        <f>'Rev. Build'!AU25</f>
        <v>0</v>
      </c>
      <c r="AV23" s="131">
        <f>'Rev. Build'!AV25</f>
        <v>0</v>
      </c>
      <c r="AW23" s="131">
        <f>'Rev. Build'!AW25</f>
        <v>0</v>
      </c>
      <c r="AX23" s="131">
        <f>'Rev. Build'!AX25</f>
        <v>0</v>
      </c>
      <c r="AY23" s="131">
        <f>'Rev. Build'!AY25</f>
        <v>0</v>
      </c>
      <c r="AZ23" s="131">
        <f>'Rev. Build'!AZ25</f>
        <v>0</v>
      </c>
      <c r="BA23" s="131">
        <f>'Rev. Build'!BA25</f>
        <v>0</v>
      </c>
      <c r="BB23" s="131">
        <f>'Rev. Build'!BB25</f>
        <v>0</v>
      </c>
      <c r="BC23" s="131">
        <f>'Rev. Build'!BC25</f>
        <v>0</v>
      </c>
      <c r="BD23" s="131">
        <f>'Rev. Build'!BD25</f>
        <v>0</v>
      </c>
      <c r="BE23" s="131">
        <f>'Rev. Build'!BE25</f>
        <v>0</v>
      </c>
      <c r="BF23" s="131">
        <f>'Rev. Build'!BF25</f>
        <v>0</v>
      </c>
      <c r="BG23" s="131">
        <f>'Rev. Build'!BG25</f>
        <v>0</v>
      </c>
      <c r="BH23" s="131">
        <f>'Rev. Build'!BH25</f>
        <v>0</v>
      </c>
      <c r="BI23" s="131">
        <f>'Rev. Build'!BI25</f>
        <v>0</v>
      </c>
      <c r="BJ23" s="131">
        <f>'Rev. Build'!BJ25</f>
        <v>0</v>
      </c>
      <c r="BK23" s="131">
        <f>'Rev. Build'!BK25</f>
        <v>0</v>
      </c>
      <c r="BL23" s="131">
        <f>'Rev. Build'!BL25</f>
        <v>0</v>
      </c>
      <c r="BM23" s="131">
        <f>'Rev. Build'!BM25</f>
        <v>0</v>
      </c>
      <c r="BN23" s="131">
        <f>'Rev. Build'!BN25</f>
        <v>0</v>
      </c>
    </row>
    <row r="24" spans="1:66">
      <c r="A24" s="130">
        <f>'Rev. Build'!A26</f>
        <v>0</v>
      </c>
      <c r="B24" s="130">
        <f>'Rev. Build'!B26</f>
        <v>0</v>
      </c>
      <c r="C24" s="130">
        <f>'Rev. Build'!C26</f>
        <v>0</v>
      </c>
      <c r="D24" s="130">
        <f>'Rev. Build'!D26</f>
        <v>0</v>
      </c>
      <c r="E24" s="130">
        <f>'Rev. Build'!E26</f>
        <v>0</v>
      </c>
      <c r="F24" s="130"/>
      <c r="G24" s="131">
        <f>'Rev. Build'!G26</f>
        <v>0</v>
      </c>
      <c r="H24" s="131">
        <f>'Rev. Build'!H26</f>
        <v>0</v>
      </c>
      <c r="I24" s="131">
        <f>'Rev. Build'!I26</f>
        <v>0</v>
      </c>
      <c r="J24" s="131">
        <f>'Rev. Build'!J26</f>
        <v>0</v>
      </c>
      <c r="K24" s="131">
        <f>'Rev. Build'!K26</f>
        <v>0</v>
      </c>
      <c r="L24" s="131">
        <f>'Rev. Build'!L26</f>
        <v>0</v>
      </c>
      <c r="M24" s="131">
        <f>'Rev. Build'!M26</f>
        <v>0</v>
      </c>
      <c r="N24" s="131">
        <f>'Rev. Build'!N26</f>
        <v>0</v>
      </c>
      <c r="O24" s="131">
        <f>'Rev. Build'!O26</f>
        <v>0</v>
      </c>
      <c r="P24" s="131">
        <f>'Rev. Build'!P26</f>
        <v>0</v>
      </c>
      <c r="Q24" s="131">
        <f>'Rev. Build'!Q26</f>
        <v>0</v>
      </c>
      <c r="R24" s="131">
        <f>'Rev. Build'!R26</f>
        <v>0</v>
      </c>
      <c r="S24" s="131">
        <f>'Rev. Build'!S26</f>
        <v>0</v>
      </c>
      <c r="T24" s="131">
        <f>'Rev. Build'!T26</f>
        <v>0</v>
      </c>
      <c r="U24" s="131">
        <f>'Rev. Build'!U26</f>
        <v>0</v>
      </c>
      <c r="V24" s="131">
        <f>'Rev. Build'!V26</f>
        <v>0</v>
      </c>
      <c r="W24" s="131">
        <f>'Rev. Build'!W26</f>
        <v>0</v>
      </c>
      <c r="X24" s="131">
        <f>'Rev. Build'!X26</f>
        <v>0</v>
      </c>
      <c r="Y24" s="131">
        <f>'Rev. Build'!Y26</f>
        <v>0</v>
      </c>
      <c r="Z24" s="131">
        <f>'Rev. Build'!Z26</f>
        <v>0</v>
      </c>
      <c r="AA24" s="131">
        <f>'Rev. Build'!AA26</f>
        <v>0</v>
      </c>
      <c r="AB24" s="131">
        <f>'Rev. Build'!AB26</f>
        <v>0</v>
      </c>
      <c r="AC24" s="131">
        <f>'Rev. Build'!AC26</f>
        <v>0</v>
      </c>
      <c r="AD24" s="131">
        <f>'Rev. Build'!AD26</f>
        <v>0</v>
      </c>
      <c r="AE24" s="131">
        <f>'Rev. Build'!AE26</f>
        <v>0</v>
      </c>
      <c r="AF24" s="131">
        <f>'Rev. Build'!AF26</f>
        <v>0</v>
      </c>
      <c r="AG24" s="131">
        <f>'Rev. Build'!AG26</f>
        <v>0</v>
      </c>
      <c r="AH24" s="131">
        <f>'Rev. Build'!AH26</f>
        <v>0</v>
      </c>
      <c r="AI24" s="131">
        <f>'Rev. Build'!AI26</f>
        <v>0</v>
      </c>
      <c r="AJ24" s="131">
        <f>'Rev. Build'!AJ26</f>
        <v>0</v>
      </c>
      <c r="AK24" s="131">
        <f>'Rev. Build'!AK26</f>
        <v>0</v>
      </c>
      <c r="AL24" s="131">
        <f>'Rev. Build'!AL26</f>
        <v>0</v>
      </c>
      <c r="AM24" s="131">
        <f>'Rev. Build'!AM26</f>
        <v>0</v>
      </c>
      <c r="AN24" s="131">
        <f>'Rev. Build'!AN26</f>
        <v>0</v>
      </c>
      <c r="AO24" s="131">
        <f>'Rev. Build'!AO26</f>
        <v>0</v>
      </c>
      <c r="AP24" s="131">
        <f>'Rev. Build'!AP26</f>
        <v>0</v>
      </c>
      <c r="AQ24" s="131">
        <f>'Rev. Build'!AQ26</f>
        <v>0</v>
      </c>
      <c r="AR24" s="131">
        <f>'Rev. Build'!AR26</f>
        <v>0</v>
      </c>
      <c r="AS24" s="131">
        <f>'Rev. Build'!AS26</f>
        <v>0</v>
      </c>
      <c r="AT24" s="131">
        <f>'Rev. Build'!AT26</f>
        <v>0</v>
      </c>
      <c r="AU24" s="131">
        <f>'Rev. Build'!AU26</f>
        <v>0</v>
      </c>
      <c r="AV24" s="131">
        <f>'Rev. Build'!AV26</f>
        <v>0</v>
      </c>
      <c r="AW24" s="131">
        <f>'Rev. Build'!AW26</f>
        <v>0</v>
      </c>
      <c r="AX24" s="131">
        <f>'Rev. Build'!AX26</f>
        <v>0</v>
      </c>
      <c r="AY24" s="131">
        <f>'Rev. Build'!AY26</f>
        <v>0</v>
      </c>
      <c r="AZ24" s="131">
        <f>'Rev. Build'!AZ26</f>
        <v>0</v>
      </c>
      <c r="BA24" s="131">
        <f>'Rev. Build'!BA26</f>
        <v>0</v>
      </c>
      <c r="BB24" s="131">
        <f>'Rev. Build'!BB26</f>
        <v>0</v>
      </c>
      <c r="BC24" s="131">
        <f>'Rev. Build'!BC26</f>
        <v>0</v>
      </c>
      <c r="BD24" s="131">
        <f>'Rev. Build'!BD26</f>
        <v>0</v>
      </c>
      <c r="BE24" s="131">
        <f>'Rev. Build'!BE26</f>
        <v>0</v>
      </c>
      <c r="BF24" s="131">
        <f>'Rev. Build'!BF26</f>
        <v>0</v>
      </c>
      <c r="BG24" s="131">
        <f>'Rev. Build'!BG26</f>
        <v>0</v>
      </c>
      <c r="BH24" s="131">
        <f>'Rev. Build'!BH26</f>
        <v>0</v>
      </c>
      <c r="BI24" s="131">
        <f>'Rev. Build'!BI26</f>
        <v>0</v>
      </c>
      <c r="BJ24" s="131">
        <f>'Rev. Build'!BJ26</f>
        <v>0</v>
      </c>
      <c r="BK24" s="131">
        <f>'Rev. Build'!BK26</f>
        <v>0</v>
      </c>
      <c r="BL24" s="131">
        <f>'Rev. Build'!BL26</f>
        <v>0</v>
      </c>
      <c r="BM24" s="131">
        <f>'Rev. Build'!BM26</f>
        <v>0</v>
      </c>
      <c r="BN24" s="131">
        <f>'Rev. Build'!BN26</f>
        <v>0</v>
      </c>
    </row>
    <row r="25" spans="1:66">
      <c r="A25" s="130">
        <f>'Rev. Build'!A27</f>
        <v>0</v>
      </c>
      <c r="B25" s="130">
        <f>'Rev. Build'!B27</f>
        <v>0</v>
      </c>
      <c r="C25" s="130">
        <f>'Rev. Build'!C27</f>
        <v>0</v>
      </c>
      <c r="D25" s="130">
        <f>'Rev. Build'!D27</f>
        <v>0</v>
      </c>
      <c r="E25" s="130">
        <f>'Rev. Build'!E27</f>
        <v>0</v>
      </c>
      <c r="F25" s="130"/>
      <c r="G25" s="131">
        <f>'Rev. Build'!G27</f>
        <v>0</v>
      </c>
      <c r="H25" s="131">
        <f>'Rev. Build'!H27</f>
        <v>0</v>
      </c>
      <c r="I25" s="131">
        <f>'Rev. Build'!I27</f>
        <v>0</v>
      </c>
      <c r="J25" s="131">
        <f>'Rev. Build'!J27</f>
        <v>0</v>
      </c>
      <c r="K25" s="131">
        <f>'Rev. Build'!K27</f>
        <v>0</v>
      </c>
      <c r="L25" s="131">
        <f>'Rev. Build'!L27</f>
        <v>0</v>
      </c>
      <c r="M25" s="131">
        <f>'Rev. Build'!M27</f>
        <v>0</v>
      </c>
      <c r="N25" s="131">
        <f>'Rev. Build'!N27</f>
        <v>0</v>
      </c>
      <c r="O25" s="131">
        <f>'Rev. Build'!O27</f>
        <v>0</v>
      </c>
      <c r="P25" s="131">
        <f>'Rev. Build'!P27</f>
        <v>0</v>
      </c>
      <c r="Q25" s="131">
        <f>'Rev. Build'!Q27</f>
        <v>0</v>
      </c>
      <c r="R25" s="131">
        <f>'Rev. Build'!R27</f>
        <v>0</v>
      </c>
      <c r="S25" s="131">
        <f>'Rev. Build'!S27</f>
        <v>0</v>
      </c>
      <c r="T25" s="131">
        <f>'Rev. Build'!T27</f>
        <v>0</v>
      </c>
      <c r="U25" s="131">
        <f>'Rev. Build'!U27</f>
        <v>0</v>
      </c>
      <c r="V25" s="131">
        <f>'Rev. Build'!V27</f>
        <v>0</v>
      </c>
      <c r="W25" s="131">
        <f>'Rev. Build'!W27</f>
        <v>0</v>
      </c>
      <c r="X25" s="131">
        <f>'Rev. Build'!X27</f>
        <v>0</v>
      </c>
      <c r="Y25" s="131">
        <f>'Rev. Build'!Y27</f>
        <v>0</v>
      </c>
      <c r="Z25" s="131">
        <f>'Rev. Build'!Z27</f>
        <v>0</v>
      </c>
      <c r="AA25" s="131">
        <f>'Rev. Build'!AA27</f>
        <v>0</v>
      </c>
      <c r="AB25" s="131">
        <f>'Rev. Build'!AB27</f>
        <v>0</v>
      </c>
      <c r="AC25" s="131">
        <f>'Rev. Build'!AC27</f>
        <v>0</v>
      </c>
      <c r="AD25" s="131">
        <f>'Rev. Build'!AD27</f>
        <v>0</v>
      </c>
      <c r="AE25" s="131">
        <f>'Rev. Build'!AE27</f>
        <v>0</v>
      </c>
      <c r="AF25" s="131">
        <f>'Rev. Build'!AF27</f>
        <v>0</v>
      </c>
      <c r="AG25" s="131">
        <f>'Rev. Build'!AG27</f>
        <v>0</v>
      </c>
      <c r="AH25" s="131">
        <f>'Rev. Build'!AH27</f>
        <v>0</v>
      </c>
      <c r="AI25" s="131">
        <f>'Rev. Build'!AI27</f>
        <v>0</v>
      </c>
      <c r="AJ25" s="131">
        <f>'Rev. Build'!AJ27</f>
        <v>0</v>
      </c>
      <c r="AK25" s="131">
        <f>'Rev. Build'!AK27</f>
        <v>0</v>
      </c>
      <c r="AL25" s="131">
        <f>'Rev. Build'!AL27</f>
        <v>0</v>
      </c>
      <c r="AM25" s="131">
        <f>'Rev. Build'!AM27</f>
        <v>0</v>
      </c>
      <c r="AN25" s="131">
        <f>'Rev. Build'!AN27</f>
        <v>0</v>
      </c>
      <c r="AO25" s="131">
        <f>'Rev. Build'!AO27</f>
        <v>0</v>
      </c>
      <c r="AP25" s="131">
        <f>'Rev. Build'!AP27</f>
        <v>0</v>
      </c>
      <c r="AQ25" s="131">
        <f>'Rev. Build'!AQ27</f>
        <v>0</v>
      </c>
      <c r="AR25" s="131">
        <f>'Rev. Build'!AR27</f>
        <v>0</v>
      </c>
      <c r="AS25" s="131">
        <f>'Rev. Build'!AS27</f>
        <v>0</v>
      </c>
      <c r="AT25" s="131">
        <f>'Rev. Build'!AT27</f>
        <v>0</v>
      </c>
      <c r="AU25" s="131">
        <f>'Rev. Build'!AU27</f>
        <v>0</v>
      </c>
      <c r="AV25" s="131">
        <f>'Rev. Build'!AV27</f>
        <v>0</v>
      </c>
      <c r="AW25" s="131">
        <f>'Rev. Build'!AW27</f>
        <v>0</v>
      </c>
      <c r="AX25" s="131">
        <f>'Rev. Build'!AX27</f>
        <v>0</v>
      </c>
      <c r="AY25" s="131">
        <f>'Rev. Build'!AY27</f>
        <v>0</v>
      </c>
      <c r="AZ25" s="131">
        <f>'Rev. Build'!AZ27</f>
        <v>0</v>
      </c>
      <c r="BA25" s="131">
        <f>'Rev. Build'!BA27</f>
        <v>0</v>
      </c>
      <c r="BB25" s="131">
        <f>'Rev. Build'!BB27</f>
        <v>0</v>
      </c>
      <c r="BC25" s="131">
        <f>'Rev. Build'!BC27</f>
        <v>0</v>
      </c>
      <c r="BD25" s="131">
        <f>'Rev. Build'!BD27</f>
        <v>0</v>
      </c>
      <c r="BE25" s="131">
        <f>'Rev. Build'!BE27</f>
        <v>0</v>
      </c>
      <c r="BF25" s="131">
        <f>'Rev. Build'!BF27</f>
        <v>0</v>
      </c>
      <c r="BG25" s="131">
        <f>'Rev. Build'!BG27</f>
        <v>0</v>
      </c>
      <c r="BH25" s="131">
        <f>'Rev. Build'!BH27</f>
        <v>0</v>
      </c>
      <c r="BI25" s="131">
        <f>'Rev. Build'!BI27</f>
        <v>0</v>
      </c>
      <c r="BJ25" s="131">
        <f>'Rev. Build'!BJ27</f>
        <v>0</v>
      </c>
      <c r="BK25" s="131">
        <f>'Rev. Build'!BK27</f>
        <v>0</v>
      </c>
      <c r="BL25" s="131">
        <f>'Rev. Build'!BL27</f>
        <v>0</v>
      </c>
      <c r="BM25" s="131">
        <f>'Rev. Build'!BM27</f>
        <v>0</v>
      </c>
      <c r="BN25" s="131">
        <f>'Rev. Build'!BN27</f>
        <v>0</v>
      </c>
    </row>
    <row r="26" spans="1:66">
      <c r="A26" s="130">
        <f>'Rev. Build'!A28</f>
        <v>0</v>
      </c>
      <c r="B26" s="130">
        <f>'Rev. Build'!B28</f>
        <v>0</v>
      </c>
      <c r="C26" s="130">
        <f>'Rev. Build'!C28</f>
        <v>0</v>
      </c>
      <c r="D26" s="130">
        <f>'Rev. Build'!D28</f>
        <v>0</v>
      </c>
      <c r="E26" s="130">
        <f>'Rev. Build'!E28</f>
        <v>0</v>
      </c>
      <c r="F26" s="130"/>
      <c r="G26" s="131">
        <f>'Rev. Build'!G28</f>
        <v>0</v>
      </c>
      <c r="H26" s="131">
        <f>'Rev. Build'!H28</f>
        <v>0</v>
      </c>
      <c r="I26" s="131">
        <f>'Rev. Build'!I28</f>
        <v>0</v>
      </c>
      <c r="J26" s="131">
        <f>'Rev. Build'!J28</f>
        <v>0</v>
      </c>
      <c r="K26" s="131">
        <f>'Rev. Build'!K28</f>
        <v>0</v>
      </c>
      <c r="L26" s="131">
        <f>'Rev. Build'!L28</f>
        <v>0</v>
      </c>
      <c r="M26" s="131">
        <f>'Rev. Build'!M28</f>
        <v>0</v>
      </c>
      <c r="N26" s="131">
        <f>'Rev. Build'!N28</f>
        <v>0</v>
      </c>
      <c r="O26" s="131">
        <f>'Rev. Build'!O28</f>
        <v>0</v>
      </c>
      <c r="P26" s="131">
        <f>'Rev. Build'!P28</f>
        <v>0</v>
      </c>
      <c r="Q26" s="131">
        <f>'Rev. Build'!Q28</f>
        <v>0</v>
      </c>
      <c r="R26" s="131">
        <f>'Rev. Build'!R28</f>
        <v>0</v>
      </c>
      <c r="S26" s="131">
        <f>'Rev. Build'!S28</f>
        <v>0</v>
      </c>
      <c r="T26" s="131">
        <f>'Rev. Build'!T28</f>
        <v>0</v>
      </c>
      <c r="U26" s="131">
        <f>'Rev. Build'!U28</f>
        <v>0</v>
      </c>
      <c r="V26" s="131">
        <f>'Rev. Build'!V28</f>
        <v>0</v>
      </c>
      <c r="W26" s="131">
        <f>'Rev. Build'!W28</f>
        <v>0</v>
      </c>
      <c r="X26" s="131">
        <f>'Rev. Build'!X28</f>
        <v>0</v>
      </c>
      <c r="Y26" s="131">
        <f>'Rev. Build'!Y28</f>
        <v>0</v>
      </c>
      <c r="Z26" s="131">
        <f>'Rev. Build'!Z28</f>
        <v>0</v>
      </c>
      <c r="AA26" s="131">
        <f>'Rev. Build'!AA28</f>
        <v>0</v>
      </c>
      <c r="AB26" s="131">
        <f>'Rev. Build'!AB28</f>
        <v>0</v>
      </c>
      <c r="AC26" s="131">
        <f>'Rev. Build'!AC28</f>
        <v>0</v>
      </c>
      <c r="AD26" s="131">
        <f>'Rev. Build'!AD28</f>
        <v>0</v>
      </c>
      <c r="AE26" s="131">
        <f>'Rev. Build'!AE28</f>
        <v>0</v>
      </c>
      <c r="AF26" s="131">
        <f>'Rev. Build'!AF28</f>
        <v>0</v>
      </c>
      <c r="AG26" s="131">
        <f>'Rev. Build'!AG28</f>
        <v>0</v>
      </c>
      <c r="AH26" s="131">
        <f>'Rev. Build'!AH28</f>
        <v>0</v>
      </c>
      <c r="AI26" s="131">
        <f>'Rev. Build'!AI28</f>
        <v>0</v>
      </c>
      <c r="AJ26" s="131">
        <f>'Rev. Build'!AJ28</f>
        <v>0</v>
      </c>
      <c r="AK26" s="131">
        <f>'Rev. Build'!AK28</f>
        <v>0</v>
      </c>
      <c r="AL26" s="131">
        <f>'Rev. Build'!AL28</f>
        <v>0</v>
      </c>
      <c r="AM26" s="131">
        <f>'Rev. Build'!AM28</f>
        <v>0</v>
      </c>
      <c r="AN26" s="131">
        <f>'Rev. Build'!AN28</f>
        <v>0</v>
      </c>
      <c r="AO26" s="131">
        <f>'Rev. Build'!AO28</f>
        <v>0</v>
      </c>
      <c r="AP26" s="131">
        <f>'Rev. Build'!AP28</f>
        <v>0</v>
      </c>
      <c r="AQ26" s="131">
        <f>'Rev. Build'!AQ28</f>
        <v>0</v>
      </c>
      <c r="AR26" s="131">
        <f>'Rev. Build'!AR28</f>
        <v>0</v>
      </c>
      <c r="AS26" s="131">
        <f>'Rev. Build'!AS28</f>
        <v>0</v>
      </c>
      <c r="AT26" s="131">
        <f>'Rev. Build'!AT28</f>
        <v>0</v>
      </c>
      <c r="AU26" s="131">
        <f>'Rev. Build'!AU28</f>
        <v>0</v>
      </c>
      <c r="AV26" s="131">
        <f>'Rev. Build'!AV28</f>
        <v>0</v>
      </c>
      <c r="AW26" s="131">
        <f>'Rev. Build'!AW28</f>
        <v>0</v>
      </c>
      <c r="AX26" s="131">
        <f>'Rev. Build'!AX28</f>
        <v>0</v>
      </c>
      <c r="AY26" s="131">
        <f>'Rev. Build'!AY28</f>
        <v>0</v>
      </c>
      <c r="AZ26" s="131">
        <f>'Rev. Build'!AZ28</f>
        <v>0</v>
      </c>
      <c r="BA26" s="131">
        <f>'Rev. Build'!BA28</f>
        <v>0</v>
      </c>
      <c r="BB26" s="131">
        <f>'Rev. Build'!BB28</f>
        <v>0</v>
      </c>
      <c r="BC26" s="131">
        <f>'Rev. Build'!BC28</f>
        <v>0</v>
      </c>
      <c r="BD26" s="131">
        <f>'Rev. Build'!BD28</f>
        <v>0</v>
      </c>
      <c r="BE26" s="131">
        <f>'Rev. Build'!BE28</f>
        <v>0</v>
      </c>
      <c r="BF26" s="131">
        <f>'Rev. Build'!BF28</f>
        <v>0</v>
      </c>
      <c r="BG26" s="131">
        <f>'Rev. Build'!BG28</f>
        <v>0</v>
      </c>
      <c r="BH26" s="131">
        <f>'Rev. Build'!BH28</f>
        <v>0</v>
      </c>
      <c r="BI26" s="131">
        <f>'Rev. Build'!BI28</f>
        <v>0</v>
      </c>
      <c r="BJ26" s="131">
        <f>'Rev. Build'!BJ28</f>
        <v>0</v>
      </c>
      <c r="BK26" s="131">
        <f>'Rev. Build'!BK28</f>
        <v>0</v>
      </c>
      <c r="BL26" s="131">
        <f>'Rev. Build'!BL28</f>
        <v>0</v>
      </c>
      <c r="BM26" s="131">
        <f>'Rev. Build'!BM28</f>
        <v>0</v>
      </c>
      <c r="BN26" s="131">
        <f>'Rev. Build'!BN28</f>
        <v>0</v>
      </c>
    </row>
    <row r="27" spans="1:66">
      <c r="A27" s="130">
        <f>'Rev. Build'!A29</f>
        <v>0</v>
      </c>
      <c r="B27" s="130">
        <f>'Rev. Build'!B29</f>
        <v>0</v>
      </c>
      <c r="C27" s="130">
        <f>'Rev. Build'!C29</f>
        <v>0</v>
      </c>
      <c r="D27" s="130">
        <f>'Rev. Build'!D29</f>
        <v>0</v>
      </c>
      <c r="E27" s="130">
        <f>'Rev. Build'!E29</f>
        <v>0</v>
      </c>
      <c r="F27" s="130"/>
      <c r="G27" s="131">
        <f>'Rev. Build'!G29</f>
        <v>0</v>
      </c>
      <c r="H27" s="131">
        <f>'Rev. Build'!H29</f>
        <v>0</v>
      </c>
      <c r="I27" s="131">
        <f>'Rev. Build'!I29</f>
        <v>0</v>
      </c>
      <c r="J27" s="131">
        <f>'Rev. Build'!J29</f>
        <v>0</v>
      </c>
      <c r="K27" s="131">
        <f>'Rev. Build'!K29</f>
        <v>0</v>
      </c>
      <c r="L27" s="131">
        <f>'Rev. Build'!L29</f>
        <v>0</v>
      </c>
      <c r="M27" s="131">
        <f>'Rev. Build'!M29</f>
        <v>0</v>
      </c>
      <c r="N27" s="131">
        <f>'Rev. Build'!N29</f>
        <v>0</v>
      </c>
      <c r="O27" s="131">
        <f>'Rev. Build'!O29</f>
        <v>0</v>
      </c>
      <c r="P27" s="131">
        <f>'Rev. Build'!P29</f>
        <v>0</v>
      </c>
      <c r="Q27" s="131">
        <f>'Rev. Build'!Q29</f>
        <v>0</v>
      </c>
      <c r="R27" s="131">
        <f>'Rev. Build'!R29</f>
        <v>0</v>
      </c>
      <c r="S27" s="131">
        <f>'Rev. Build'!S29</f>
        <v>0</v>
      </c>
      <c r="T27" s="131">
        <f>'Rev. Build'!T29</f>
        <v>0</v>
      </c>
      <c r="U27" s="131">
        <f>'Rev. Build'!U29</f>
        <v>0</v>
      </c>
      <c r="V27" s="131">
        <f>'Rev. Build'!V29</f>
        <v>0</v>
      </c>
      <c r="W27" s="131">
        <f>'Rev. Build'!W29</f>
        <v>0</v>
      </c>
      <c r="X27" s="131">
        <f>'Rev. Build'!X29</f>
        <v>0</v>
      </c>
      <c r="Y27" s="131">
        <f>'Rev. Build'!Y29</f>
        <v>0</v>
      </c>
      <c r="Z27" s="131">
        <f>'Rev. Build'!Z29</f>
        <v>0</v>
      </c>
      <c r="AA27" s="131">
        <f>'Rev. Build'!AA29</f>
        <v>0</v>
      </c>
      <c r="AB27" s="131">
        <f>'Rev. Build'!AB29</f>
        <v>0</v>
      </c>
      <c r="AC27" s="131">
        <f>'Rev. Build'!AC29</f>
        <v>0</v>
      </c>
      <c r="AD27" s="131">
        <f>'Rev. Build'!AD29</f>
        <v>0</v>
      </c>
      <c r="AE27" s="131">
        <f>'Rev. Build'!AE29</f>
        <v>0</v>
      </c>
      <c r="AF27" s="131">
        <f>'Rev. Build'!AF29</f>
        <v>0</v>
      </c>
      <c r="AG27" s="131">
        <f>'Rev. Build'!AG29</f>
        <v>0</v>
      </c>
      <c r="AH27" s="131">
        <f>'Rev. Build'!AH29</f>
        <v>0</v>
      </c>
      <c r="AI27" s="131">
        <f>'Rev. Build'!AI29</f>
        <v>0</v>
      </c>
      <c r="AJ27" s="131">
        <f>'Rev. Build'!AJ29</f>
        <v>0</v>
      </c>
      <c r="AK27" s="131">
        <f>'Rev. Build'!AK29</f>
        <v>0</v>
      </c>
      <c r="AL27" s="131">
        <f>'Rev. Build'!AL29</f>
        <v>0</v>
      </c>
      <c r="AM27" s="131">
        <f>'Rev. Build'!AM29</f>
        <v>0</v>
      </c>
      <c r="AN27" s="131">
        <f>'Rev. Build'!AN29</f>
        <v>0</v>
      </c>
      <c r="AO27" s="131">
        <f>'Rev. Build'!AO29</f>
        <v>0</v>
      </c>
      <c r="AP27" s="131">
        <f>'Rev. Build'!AP29</f>
        <v>0</v>
      </c>
      <c r="AQ27" s="131">
        <f>'Rev. Build'!AQ29</f>
        <v>0</v>
      </c>
      <c r="AR27" s="131">
        <f>'Rev. Build'!AR29</f>
        <v>0</v>
      </c>
      <c r="AS27" s="131">
        <f>'Rev. Build'!AS29</f>
        <v>0</v>
      </c>
      <c r="AT27" s="131">
        <f>'Rev. Build'!AT29</f>
        <v>0</v>
      </c>
      <c r="AU27" s="131">
        <f>'Rev. Build'!AU29</f>
        <v>0</v>
      </c>
      <c r="AV27" s="131">
        <f>'Rev. Build'!AV29</f>
        <v>0</v>
      </c>
      <c r="AW27" s="131">
        <f>'Rev. Build'!AW29</f>
        <v>0</v>
      </c>
      <c r="AX27" s="131">
        <f>'Rev. Build'!AX29</f>
        <v>0</v>
      </c>
      <c r="AY27" s="131">
        <f>'Rev. Build'!AY29</f>
        <v>0</v>
      </c>
      <c r="AZ27" s="131">
        <f>'Rev. Build'!AZ29</f>
        <v>0</v>
      </c>
      <c r="BA27" s="131">
        <f>'Rev. Build'!BA29</f>
        <v>0</v>
      </c>
      <c r="BB27" s="131">
        <f>'Rev. Build'!BB29</f>
        <v>0</v>
      </c>
      <c r="BC27" s="131">
        <f>'Rev. Build'!BC29</f>
        <v>0</v>
      </c>
      <c r="BD27" s="131">
        <f>'Rev. Build'!BD29</f>
        <v>0</v>
      </c>
      <c r="BE27" s="131">
        <f>'Rev. Build'!BE29</f>
        <v>0</v>
      </c>
      <c r="BF27" s="131">
        <f>'Rev. Build'!BF29</f>
        <v>0</v>
      </c>
      <c r="BG27" s="131">
        <f>'Rev. Build'!BG29</f>
        <v>0</v>
      </c>
      <c r="BH27" s="131">
        <f>'Rev. Build'!BH29</f>
        <v>0</v>
      </c>
      <c r="BI27" s="131">
        <f>'Rev. Build'!BI29</f>
        <v>0</v>
      </c>
      <c r="BJ27" s="131">
        <f>'Rev. Build'!BJ29</f>
        <v>0</v>
      </c>
      <c r="BK27" s="131">
        <f>'Rev. Build'!BK29</f>
        <v>0</v>
      </c>
      <c r="BL27" s="131">
        <f>'Rev. Build'!BL29</f>
        <v>0</v>
      </c>
      <c r="BM27" s="131">
        <f>'Rev. Build'!BM29</f>
        <v>0</v>
      </c>
      <c r="BN27" s="131">
        <f>'Rev. Build'!BN29</f>
        <v>0</v>
      </c>
    </row>
    <row r="28" spans="1:66">
      <c r="A28" s="130">
        <f>'Rev. Build'!A30</f>
        <v>0</v>
      </c>
      <c r="B28" s="130">
        <f>'Rev. Build'!B30</f>
        <v>0</v>
      </c>
      <c r="C28" s="130">
        <f>'Rev. Build'!C30</f>
        <v>0</v>
      </c>
      <c r="D28" s="130">
        <f>'Rev. Build'!D30</f>
        <v>0</v>
      </c>
      <c r="E28" s="130">
        <f>'Rev. Build'!E30</f>
        <v>0</v>
      </c>
      <c r="F28" s="130"/>
      <c r="G28" s="131">
        <f>'Rev. Build'!G30</f>
        <v>0</v>
      </c>
      <c r="H28" s="131">
        <f>'Rev. Build'!H30</f>
        <v>0</v>
      </c>
      <c r="I28" s="131">
        <f>'Rev. Build'!I30</f>
        <v>0</v>
      </c>
      <c r="J28" s="131">
        <f>'Rev. Build'!J30</f>
        <v>0</v>
      </c>
      <c r="K28" s="131">
        <f>'Rev. Build'!K30</f>
        <v>0</v>
      </c>
      <c r="L28" s="131">
        <f>'Rev. Build'!L30</f>
        <v>0</v>
      </c>
      <c r="M28" s="131">
        <f>'Rev. Build'!M30</f>
        <v>0</v>
      </c>
      <c r="N28" s="131">
        <f>'Rev. Build'!N30</f>
        <v>0</v>
      </c>
      <c r="O28" s="131">
        <f>'Rev. Build'!O30</f>
        <v>0</v>
      </c>
      <c r="P28" s="131">
        <f>'Rev. Build'!P30</f>
        <v>0</v>
      </c>
      <c r="Q28" s="131">
        <f>'Rev. Build'!Q30</f>
        <v>0</v>
      </c>
      <c r="R28" s="131">
        <f>'Rev. Build'!R30</f>
        <v>0</v>
      </c>
      <c r="S28" s="131">
        <f>'Rev. Build'!S30</f>
        <v>0</v>
      </c>
      <c r="T28" s="131">
        <f>'Rev. Build'!T30</f>
        <v>0</v>
      </c>
      <c r="U28" s="131">
        <f>'Rev. Build'!U30</f>
        <v>0</v>
      </c>
      <c r="V28" s="131">
        <f>'Rev. Build'!V30</f>
        <v>0</v>
      </c>
      <c r="W28" s="131">
        <f>'Rev. Build'!W30</f>
        <v>0</v>
      </c>
      <c r="X28" s="131">
        <f>'Rev. Build'!X30</f>
        <v>0</v>
      </c>
      <c r="Y28" s="131">
        <f>'Rev. Build'!Y30</f>
        <v>0</v>
      </c>
      <c r="Z28" s="131">
        <f>'Rev. Build'!Z30</f>
        <v>0</v>
      </c>
      <c r="AA28" s="131">
        <f>'Rev. Build'!AA30</f>
        <v>0</v>
      </c>
      <c r="AB28" s="131">
        <f>'Rev. Build'!AB30</f>
        <v>0</v>
      </c>
      <c r="AC28" s="131">
        <f>'Rev. Build'!AC30</f>
        <v>0</v>
      </c>
      <c r="AD28" s="131">
        <f>'Rev. Build'!AD30</f>
        <v>0</v>
      </c>
      <c r="AE28" s="131">
        <f>'Rev. Build'!AE30</f>
        <v>0</v>
      </c>
      <c r="AF28" s="131">
        <f>'Rev. Build'!AF30</f>
        <v>0</v>
      </c>
      <c r="AG28" s="131">
        <f>'Rev. Build'!AG30</f>
        <v>0</v>
      </c>
      <c r="AH28" s="131">
        <f>'Rev. Build'!AH30</f>
        <v>0</v>
      </c>
      <c r="AI28" s="131">
        <f>'Rev. Build'!AI30</f>
        <v>0</v>
      </c>
      <c r="AJ28" s="131">
        <f>'Rev. Build'!AJ30</f>
        <v>0</v>
      </c>
      <c r="AK28" s="131">
        <f>'Rev. Build'!AK30</f>
        <v>0</v>
      </c>
      <c r="AL28" s="131">
        <f>'Rev. Build'!AL30</f>
        <v>0</v>
      </c>
      <c r="AM28" s="131">
        <f>'Rev. Build'!AM30</f>
        <v>0</v>
      </c>
      <c r="AN28" s="131">
        <f>'Rev. Build'!AN30</f>
        <v>0</v>
      </c>
      <c r="AO28" s="131">
        <f>'Rev. Build'!AO30</f>
        <v>0</v>
      </c>
      <c r="AP28" s="131">
        <f>'Rev. Build'!AP30</f>
        <v>0</v>
      </c>
      <c r="AQ28" s="131">
        <f>'Rev. Build'!AQ30</f>
        <v>0</v>
      </c>
      <c r="AR28" s="131">
        <f>'Rev. Build'!AR30</f>
        <v>0</v>
      </c>
      <c r="AS28" s="131">
        <f>'Rev. Build'!AS30</f>
        <v>0</v>
      </c>
      <c r="AT28" s="131">
        <f>'Rev. Build'!AT30</f>
        <v>0</v>
      </c>
      <c r="AU28" s="131">
        <f>'Rev. Build'!AU30</f>
        <v>0</v>
      </c>
      <c r="AV28" s="131">
        <f>'Rev. Build'!AV30</f>
        <v>0</v>
      </c>
      <c r="AW28" s="131">
        <f>'Rev. Build'!AW30</f>
        <v>0</v>
      </c>
      <c r="AX28" s="131">
        <f>'Rev. Build'!AX30</f>
        <v>0</v>
      </c>
      <c r="AY28" s="131">
        <f>'Rev. Build'!AY30</f>
        <v>0</v>
      </c>
      <c r="AZ28" s="131">
        <f>'Rev. Build'!AZ30</f>
        <v>0</v>
      </c>
      <c r="BA28" s="131">
        <f>'Rev. Build'!BA30</f>
        <v>0</v>
      </c>
      <c r="BB28" s="131">
        <f>'Rev. Build'!BB30</f>
        <v>0</v>
      </c>
      <c r="BC28" s="131">
        <f>'Rev. Build'!BC30</f>
        <v>0</v>
      </c>
      <c r="BD28" s="131">
        <f>'Rev. Build'!BD30</f>
        <v>0</v>
      </c>
      <c r="BE28" s="131">
        <f>'Rev. Build'!BE30</f>
        <v>0</v>
      </c>
      <c r="BF28" s="131">
        <f>'Rev. Build'!BF30</f>
        <v>0</v>
      </c>
      <c r="BG28" s="131">
        <f>'Rev. Build'!BG30</f>
        <v>0</v>
      </c>
      <c r="BH28" s="131">
        <f>'Rev. Build'!BH30</f>
        <v>0</v>
      </c>
      <c r="BI28" s="131">
        <f>'Rev. Build'!BI30</f>
        <v>0</v>
      </c>
      <c r="BJ28" s="131">
        <f>'Rev. Build'!BJ30</f>
        <v>0</v>
      </c>
      <c r="BK28" s="131">
        <f>'Rev. Build'!BK30</f>
        <v>0</v>
      </c>
      <c r="BL28" s="131">
        <f>'Rev. Build'!BL30</f>
        <v>0</v>
      </c>
      <c r="BM28" s="131">
        <f>'Rev. Build'!BM30</f>
        <v>0</v>
      </c>
      <c r="BN28" s="131">
        <f>'Rev. Build'!BN30</f>
        <v>0</v>
      </c>
    </row>
    <row r="29" spans="1:66">
      <c r="A29" s="143" t="s">
        <v>932</v>
      </c>
      <c r="B29" s="144"/>
      <c r="C29" s="144"/>
      <c r="D29" s="144"/>
      <c r="E29" s="144"/>
      <c r="F29" s="144"/>
      <c r="G29" s="145">
        <f>SUM(G9:G28)</f>
        <v>1010</v>
      </c>
      <c r="H29" s="145">
        <f t="shared" ref="H29:BN29" si="0">SUM(H9:H28)</f>
        <v>1010</v>
      </c>
      <c r="I29" s="145">
        <f t="shared" si="0"/>
        <v>1010</v>
      </c>
      <c r="J29" s="145">
        <f t="shared" si="0"/>
        <v>1010</v>
      </c>
      <c r="K29" s="145">
        <f t="shared" si="0"/>
        <v>4040</v>
      </c>
      <c r="L29" s="145">
        <f t="shared" si="0"/>
        <v>1262.5</v>
      </c>
      <c r="M29" s="145">
        <f t="shared" si="0"/>
        <v>1262.5</v>
      </c>
      <c r="N29" s="145">
        <f t="shared" si="0"/>
        <v>1262.5</v>
      </c>
      <c r="O29" s="145">
        <f t="shared" si="0"/>
        <v>1262.5</v>
      </c>
      <c r="P29" s="145">
        <f t="shared" si="0"/>
        <v>5050</v>
      </c>
      <c r="Q29" s="145">
        <f t="shared" si="0"/>
        <v>1704.375</v>
      </c>
      <c r="R29" s="145">
        <f t="shared" si="0"/>
        <v>1704.375</v>
      </c>
      <c r="S29" s="145">
        <f t="shared" si="0"/>
        <v>1704.375</v>
      </c>
      <c r="T29" s="145">
        <f t="shared" si="0"/>
        <v>1704.375</v>
      </c>
      <c r="U29" s="145">
        <f t="shared" si="0"/>
        <v>6817.5</v>
      </c>
      <c r="V29" s="145">
        <f t="shared" si="0"/>
        <v>2130.46875</v>
      </c>
      <c r="W29" s="145">
        <f t="shared" si="0"/>
        <v>2130.46875</v>
      </c>
      <c r="X29" s="145">
        <f t="shared" si="0"/>
        <v>2130.46875</v>
      </c>
      <c r="Y29" s="145">
        <f t="shared" si="0"/>
        <v>2130.46875</v>
      </c>
      <c r="Z29" s="145">
        <f t="shared" si="0"/>
        <v>8521.875</v>
      </c>
      <c r="AA29" s="145">
        <f t="shared" si="0"/>
        <v>2450.0390625</v>
      </c>
      <c r="AB29" s="145">
        <f t="shared" si="0"/>
        <v>2450.0390625</v>
      </c>
      <c r="AC29" s="145">
        <f t="shared" si="0"/>
        <v>2450.0390625</v>
      </c>
      <c r="AD29" s="145">
        <f t="shared" si="0"/>
        <v>2450.0390625</v>
      </c>
      <c r="AE29" s="145">
        <f t="shared" si="0"/>
        <v>9800.15625</v>
      </c>
      <c r="AF29" s="145">
        <f t="shared" si="0"/>
        <v>2817.544921875</v>
      </c>
      <c r="AG29" s="145">
        <f t="shared" si="0"/>
        <v>2817.544921875</v>
      </c>
      <c r="AH29" s="145">
        <f t="shared" si="0"/>
        <v>2817.544921875</v>
      </c>
      <c r="AI29" s="145">
        <f t="shared" si="0"/>
        <v>2817.544921875</v>
      </c>
      <c r="AJ29" s="145">
        <f t="shared" si="0"/>
        <v>11270.1796875</v>
      </c>
      <c r="AK29" s="145">
        <f t="shared" si="0"/>
        <v>3240.1766601562495</v>
      </c>
      <c r="AL29" s="145">
        <f t="shared" si="0"/>
        <v>3240.1766601562495</v>
      </c>
      <c r="AM29" s="145">
        <f t="shared" si="0"/>
        <v>3240.1766601562495</v>
      </c>
      <c r="AN29" s="145">
        <f t="shared" si="0"/>
        <v>3240.1766601562495</v>
      </c>
      <c r="AO29" s="145">
        <f t="shared" si="0"/>
        <v>12960.706640624998</v>
      </c>
      <c r="AP29" s="145">
        <f t="shared" si="0"/>
        <v>3726.2031591796867</v>
      </c>
      <c r="AQ29" s="145">
        <f t="shared" si="0"/>
        <v>3726.2031591796867</v>
      </c>
      <c r="AR29" s="145">
        <f t="shared" si="0"/>
        <v>3726.2031591796867</v>
      </c>
      <c r="AS29" s="145">
        <f t="shared" si="0"/>
        <v>3726.2031591796867</v>
      </c>
      <c r="AT29" s="145">
        <f t="shared" si="0"/>
        <v>14904.812636718747</v>
      </c>
      <c r="AU29" s="145">
        <f t="shared" si="0"/>
        <v>4285.1336330566392</v>
      </c>
      <c r="AV29" s="145">
        <f t="shared" si="0"/>
        <v>4285.1336330566392</v>
      </c>
      <c r="AW29" s="145">
        <f t="shared" si="0"/>
        <v>4285.1336330566392</v>
      </c>
      <c r="AX29" s="145">
        <f t="shared" si="0"/>
        <v>4285.1336330566392</v>
      </c>
      <c r="AY29" s="145">
        <f t="shared" si="0"/>
        <v>17140.534532226557</v>
      </c>
      <c r="AZ29" s="145">
        <f t="shared" si="0"/>
        <v>4927.9036780151346</v>
      </c>
      <c r="BA29" s="145">
        <f t="shared" si="0"/>
        <v>4927.9036780151346</v>
      </c>
      <c r="BB29" s="145">
        <f t="shared" si="0"/>
        <v>4927.9036780151346</v>
      </c>
      <c r="BC29" s="145">
        <f t="shared" si="0"/>
        <v>4927.9036780151346</v>
      </c>
      <c r="BD29" s="145">
        <f t="shared" si="0"/>
        <v>19711.614712060538</v>
      </c>
      <c r="BE29" s="145">
        <f t="shared" si="0"/>
        <v>5667.089229717405</v>
      </c>
      <c r="BF29" s="145">
        <f t="shared" si="0"/>
        <v>5667.089229717405</v>
      </c>
      <c r="BG29" s="145">
        <f t="shared" si="0"/>
        <v>5667.089229717405</v>
      </c>
      <c r="BH29" s="145">
        <f t="shared" si="0"/>
        <v>5667.089229717405</v>
      </c>
      <c r="BI29" s="145">
        <f t="shared" si="0"/>
        <v>22668.35691886962</v>
      </c>
      <c r="BJ29" s="145">
        <f t="shared" si="0"/>
        <v>6517.1526141750146</v>
      </c>
      <c r="BK29" s="145">
        <f t="shared" si="0"/>
        <v>6517.1526141750146</v>
      </c>
      <c r="BL29" s="145">
        <f t="shared" si="0"/>
        <v>6517.1526141750146</v>
      </c>
      <c r="BM29" s="145">
        <f t="shared" si="0"/>
        <v>6517.1526141750146</v>
      </c>
      <c r="BN29" s="145">
        <f t="shared" si="0"/>
        <v>26068.610456700058</v>
      </c>
    </row>
    <row r="30" spans="1:66">
      <c r="A30" s="142" t="s">
        <v>933</v>
      </c>
      <c r="B30" s="142" t="s">
        <v>276</v>
      </c>
      <c r="C30" s="142" t="s">
        <v>260</v>
      </c>
      <c r="D30" s="142" t="s">
        <v>262</v>
      </c>
      <c r="E30" s="142" t="s">
        <v>277</v>
      </c>
      <c r="F30" s="142" t="s">
        <v>274</v>
      </c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</row>
    <row r="31" spans="1:66">
      <c r="A31" s="130" t="str">
        <f t="shared" ref="A31:E36" si="1">A9</f>
        <v>Hardware</v>
      </c>
      <c r="B31" s="130" t="str">
        <f t="shared" si="1"/>
        <v>Hungry AF</v>
      </c>
      <c r="C31" s="130" t="str">
        <f t="shared" si="1"/>
        <v>B2C</v>
      </c>
      <c r="D31" s="130" t="str">
        <f t="shared" si="1"/>
        <v>US</v>
      </c>
      <c r="E31" s="130" t="str">
        <f t="shared" si="1"/>
        <v>Big MAC</v>
      </c>
      <c r="F31" s="132">
        <f>'Customer''s Questionnaire'!N44</f>
        <v>500</v>
      </c>
      <c r="G31" s="133">
        <f t="shared" ref="G31:J36" si="2">IFERROR(G9*$F31,0)</f>
        <v>5000</v>
      </c>
      <c r="H31" s="133">
        <f t="shared" si="2"/>
        <v>5000</v>
      </c>
      <c r="I31" s="133">
        <f t="shared" si="2"/>
        <v>5000</v>
      </c>
      <c r="J31" s="133">
        <f t="shared" si="2"/>
        <v>5000</v>
      </c>
      <c r="K31" s="133">
        <f t="shared" ref="K31:K36" si="3">SUM(G31:J31)</f>
        <v>20000</v>
      </c>
      <c r="L31" s="133">
        <f t="shared" ref="L31:O36" si="4">IFERROR(L9*$F31,0)</f>
        <v>6250</v>
      </c>
      <c r="M31" s="133">
        <f t="shared" si="4"/>
        <v>6250</v>
      </c>
      <c r="N31" s="133">
        <f t="shared" si="4"/>
        <v>6250</v>
      </c>
      <c r="O31" s="133">
        <f t="shared" si="4"/>
        <v>6250</v>
      </c>
      <c r="P31" s="133">
        <f t="shared" ref="P31:P36" si="5">SUM(L31:O31)</f>
        <v>25000</v>
      </c>
      <c r="Q31" s="133">
        <f t="shared" ref="Q31:T36" si="6">IFERROR(Q9*$F31,0)</f>
        <v>8437.5</v>
      </c>
      <c r="R31" s="133">
        <f t="shared" si="6"/>
        <v>8437.5</v>
      </c>
      <c r="S31" s="133">
        <f t="shared" si="6"/>
        <v>8437.5</v>
      </c>
      <c r="T31" s="133">
        <f t="shared" si="6"/>
        <v>8437.5</v>
      </c>
      <c r="U31" s="133">
        <f t="shared" ref="U31:U36" si="7">SUM(Q31:T31)</f>
        <v>33750</v>
      </c>
      <c r="V31" s="133">
        <f t="shared" ref="V31:Y36" si="8">IFERROR(V9*$F31,0)</f>
        <v>10546.875</v>
      </c>
      <c r="W31" s="133">
        <f t="shared" si="8"/>
        <v>10546.875</v>
      </c>
      <c r="X31" s="133">
        <f t="shared" si="8"/>
        <v>10546.875</v>
      </c>
      <c r="Y31" s="133">
        <f t="shared" si="8"/>
        <v>10546.875</v>
      </c>
      <c r="Z31" s="133">
        <f t="shared" ref="Z31:Z36" si="9">SUM(V31:Y31)</f>
        <v>42187.5</v>
      </c>
      <c r="AA31" s="133">
        <f t="shared" ref="AA31:AD36" si="10">IFERROR(AA9*$F31,0)</f>
        <v>12128.906249999998</v>
      </c>
      <c r="AB31" s="133">
        <f t="shared" si="10"/>
        <v>12128.906249999998</v>
      </c>
      <c r="AC31" s="133">
        <f t="shared" si="10"/>
        <v>12128.906249999998</v>
      </c>
      <c r="AD31" s="133">
        <f t="shared" si="10"/>
        <v>12128.906249999998</v>
      </c>
      <c r="AE31" s="133">
        <f t="shared" ref="AE31:AE36" si="11">SUM(AA31:AD31)</f>
        <v>48515.624999999993</v>
      </c>
      <c r="AF31" s="133">
        <f t="shared" ref="AF31:AI36" si="12">IFERROR(AF9*$F31,0)</f>
        <v>13948.242187499996</v>
      </c>
      <c r="AG31" s="133">
        <f t="shared" si="12"/>
        <v>13948.242187499996</v>
      </c>
      <c r="AH31" s="133">
        <f t="shared" si="12"/>
        <v>13948.242187499996</v>
      </c>
      <c r="AI31" s="133">
        <f t="shared" si="12"/>
        <v>13948.242187499996</v>
      </c>
      <c r="AJ31" s="133">
        <f t="shared" ref="AJ31:AJ36" si="13">SUM(AF31:AI31)</f>
        <v>55792.968749999985</v>
      </c>
      <c r="AK31" s="133">
        <f t="shared" ref="AK31:AN36" si="14">IFERROR(AK9*$F31,0)</f>
        <v>16040.478515624993</v>
      </c>
      <c r="AL31" s="133">
        <f t="shared" si="14"/>
        <v>16040.478515624993</v>
      </c>
      <c r="AM31" s="133">
        <f t="shared" si="14"/>
        <v>16040.478515624993</v>
      </c>
      <c r="AN31" s="133">
        <f t="shared" si="14"/>
        <v>16040.478515624993</v>
      </c>
      <c r="AO31" s="133">
        <f t="shared" ref="AO31:AO36" si="15">SUM(AK31:AN31)</f>
        <v>64161.914062499971</v>
      </c>
      <c r="AP31" s="133">
        <f t="shared" ref="AP31:AS36" si="16">IFERROR(AP9*$F31,0)</f>
        <v>18446.550292968743</v>
      </c>
      <c r="AQ31" s="133">
        <f t="shared" si="16"/>
        <v>18446.550292968743</v>
      </c>
      <c r="AR31" s="133">
        <f t="shared" si="16"/>
        <v>18446.550292968743</v>
      </c>
      <c r="AS31" s="133">
        <f t="shared" si="16"/>
        <v>18446.550292968743</v>
      </c>
      <c r="AT31" s="133">
        <f t="shared" ref="AT31:AT36" si="17">SUM(AP31:AS31)</f>
        <v>73786.201171874971</v>
      </c>
      <c r="AU31" s="133">
        <f t="shared" ref="AU31:AX36" si="18">IFERROR(AU9*$F31,0)</f>
        <v>21213.532836914052</v>
      </c>
      <c r="AV31" s="133">
        <f t="shared" si="18"/>
        <v>21213.532836914052</v>
      </c>
      <c r="AW31" s="133">
        <f t="shared" si="18"/>
        <v>21213.532836914052</v>
      </c>
      <c r="AX31" s="133">
        <f t="shared" si="18"/>
        <v>21213.532836914052</v>
      </c>
      <c r="AY31" s="133">
        <f t="shared" ref="AY31:AY36" si="19">SUM(AU31:AX31)</f>
        <v>84854.131347656206</v>
      </c>
      <c r="AZ31" s="133">
        <f t="shared" ref="AZ31:BC36" si="20">IFERROR(AZ9*$F31,0)</f>
        <v>24395.562762451158</v>
      </c>
      <c r="BA31" s="133">
        <f t="shared" si="20"/>
        <v>24395.562762451158</v>
      </c>
      <c r="BB31" s="133">
        <f t="shared" si="20"/>
        <v>24395.562762451158</v>
      </c>
      <c r="BC31" s="133">
        <f t="shared" si="20"/>
        <v>24395.562762451158</v>
      </c>
      <c r="BD31" s="133">
        <f t="shared" ref="BD31:BD36" si="21">SUM(AZ31:BC31)</f>
        <v>97582.251049804632</v>
      </c>
      <c r="BE31" s="133">
        <f t="shared" ref="BE31:BH36" si="22">IFERROR(BE9*$F31,0)</f>
        <v>28054.897176818828</v>
      </c>
      <c r="BF31" s="133">
        <f t="shared" si="22"/>
        <v>28054.897176818828</v>
      </c>
      <c r="BG31" s="133">
        <f t="shared" si="22"/>
        <v>28054.897176818828</v>
      </c>
      <c r="BH31" s="133">
        <f t="shared" si="22"/>
        <v>28054.897176818828</v>
      </c>
      <c r="BI31" s="133">
        <f t="shared" ref="BI31:BI36" si="23">SUM(BE31:BH31)</f>
        <v>112219.58870727531</v>
      </c>
      <c r="BJ31" s="133">
        <f t="shared" ref="BJ31:BM36" si="24">IFERROR(BJ9*$F31,0)</f>
        <v>32263.131753341648</v>
      </c>
      <c r="BK31" s="133">
        <f t="shared" si="24"/>
        <v>32263.131753341648</v>
      </c>
      <c r="BL31" s="133">
        <f t="shared" si="24"/>
        <v>32263.131753341648</v>
      </c>
      <c r="BM31" s="133">
        <f t="shared" si="24"/>
        <v>32263.131753341648</v>
      </c>
      <c r="BN31" s="133">
        <f t="shared" ref="BN31:BN36" si="25">SUM(BJ31:BM31)</f>
        <v>129052.52701336659</v>
      </c>
    </row>
    <row r="32" spans="1:66">
      <c r="A32" s="130" t="str">
        <f t="shared" si="1"/>
        <v>Software / SaaS</v>
      </c>
      <c r="B32" s="130" t="str">
        <f t="shared" si="1"/>
        <v>BULO</v>
      </c>
      <c r="C32" s="130" t="str">
        <f t="shared" si="1"/>
        <v>Direct</v>
      </c>
      <c r="D32" s="130" t="str">
        <f t="shared" si="1"/>
        <v>EU</v>
      </c>
      <c r="E32" s="130" t="str">
        <f t="shared" si="1"/>
        <v>MCMC</v>
      </c>
      <c r="F32" s="132">
        <f>'Customer''s Questionnaire'!N45</f>
        <v>5</v>
      </c>
      <c r="G32" s="133">
        <f t="shared" si="2"/>
        <v>5000</v>
      </c>
      <c r="H32" s="133">
        <f t="shared" si="2"/>
        <v>5000</v>
      </c>
      <c r="I32" s="133">
        <f t="shared" si="2"/>
        <v>5000</v>
      </c>
      <c r="J32" s="133">
        <f t="shared" si="2"/>
        <v>5000</v>
      </c>
      <c r="K32" s="133">
        <f t="shared" si="3"/>
        <v>20000</v>
      </c>
      <c r="L32" s="133">
        <f t="shared" si="4"/>
        <v>6250</v>
      </c>
      <c r="M32" s="133">
        <f t="shared" si="4"/>
        <v>6250</v>
      </c>
      <c r="N32" s="133">
        <f t="shared" si="4"/>
        <v>6250</v>
      </c>
      <c r="O32" s="133">
        <f t="shared" si="4"/>
        <v>6250</v>
      </c>
      <c r="P32" s="133">
        <f t="shared" si="5"/>
        <v>25000</v>
      </c>
      <c r="Q32" s="133">
        <f t="shared" si="6"/>
        <v>8437.5</v>
      </c>
      <c r="R32" s="133">
        <f t="shared" si="6"/>
        <v>8437.5</v>
      </c>
      <c r="S32" s="133">
        <f t="shared" si="6"/>
        <v>8437.5</v>
      </c>
      <c r="T32" s="133">
        <f t="shared" si="6"/>
        <v>8437.5</v>
      </c>
      <c r="U32" s="133">
        <f t="shared" si="7"/>
        <v>33750</v>
      </c>
      <c r="V32" s="133">
        <f t="shared" si="8"/>
        <v>10546.875</v>
      </c>
      <c r="W32" s="133">
        <f t="shared" si="8"/>
        <v>10546.875</v>
      </c>
      <c r="X32" s="133">
        <f t="shared" si="8"/>
        <v>10546.875</v>
      </c>
      <c r="Y32" s="133">
        <f t="shared" si="8"/>
        <v>10546.875</v>
      </c>
      <c r="Z32" s="133">
        <f t="shared" si="9"/>
        <v>42187.5</v>
      </c>
      <c r="AA32" s="133">
        <f t="shared" si="10"/>
        <v>12128.90625</v>
      </c>
      <c r="AB32" s="133">
        <f t="shared" si="10"/>
        <v>12128.90625</v>
      </c>
      <c r="AC32" s="133">
        <f t="shared" si="10"/>
        <v>12128.90625</v>
      </c>
      <c r="AD32" s="133">
        <f t="shared" si="10"/>
        <v>12128.90625</v>
      </c>
      <c r="AE32" s="133">
        <f t="shared" si="11"/>
        <v>48515.625</v>
      </c>
      <c r="AF32" s="133">
        <f t="shared" si="12"/>
        <v>13948.2421875</v>
      </c>
      <c r="AG32" s="133">
        <f t="shared" si="12"/>
        <v>13948.2421875</v>
      </c>
      <c r="AH32" s="133">
        <f t="shared" si="12"/>
        <v>13948.2421875</v>
      </c>
      <c r="AI32" s="133">
        <f t="shared" si="12"/>
        <v>13948.2421875</v>
      </c>
      <c r="AJ32" s="133">
        <f t="shared" si="13"/>
        <v>55792.96875</v>
      </c>
      <c r="AK32" s="133">
        <f t="shared" si="14"/>
        <v>16040.478515624998</v>
      </c>
      <c r="AL32" s="133">
        <f t="shared" si="14"/>
        <v>16040.478515624998</v>
      </c>
      <c r="AM32" s="133">
        <f t="shared" si="14"/>
        <v>16040.478515624998</v>
      </c>
      <c r="AN32" s="133">
        <f t="shared" si="14"/>
        <v>16040.478515624998</v>
      </c>
      <c r="AO32" s="133">
        <f t="shared" si="15"/>
        <v>64161.914062499993</v>
      </c>
      <c r="AP32" s="133">
        <f t="shared" si="16"/>
        <v>18446.550292968746</v>
      </c>
      <c r="AQ32" s="133">
        <f t="shared" si="16"/>
        <v>18446.550292968746</v>
      </c>
      <c r="AR32" s="133">
        <f t="shared" si="16"/>
        <v>18446.550292968746</v>
      </c>
      <c r="AS32" s="133">
        <f t="shared" si="16"/>
        <v>18446.550292968746</v>
      </c>
      <c r="AT32" s="133">
        <f t="shared" si="17"/>
        <v>73786.201171874985</v>
      </c>
      <c r="AU32" s="133">
        <f t="shared" si="18"/>
        <v>21213.532836914055</v>
      </c>
      <c r="AV32" s="133">
        <f t="shared" si="18"/>
        <v>21213.532836914055</v>
      </c>
      <c r="AW32" s="133">
        <f t="shared" si="18"/>
        <v>21213.532836914055</v>
      </c>
      <c r="AX32" s="133">
        <f t="shared" si="18"/>
        <v>21213.532836914055</v>
      </c>
      <c r="AY32" s="133">
        <f t="shared" si="19"/>
        <v>84854.131347656221</v>
      </c>
      <c r="AZ32" s="133">
        <f t="shared" si="20"/>
        <v>24395.562762451162</v>
      </c>
      <c r="BA32" s="133">
        <f t="shared" si="20"/>
        <v>24395.562762451162</v>
      </c>
      <c r="BB32" s="133">
        <f t="shared" si="20"/>
        <v>24395.562762451162</v>
      </c>
      <c r="BC32" s="133">
        <f t="shared" si="20"/>
        <v>24395.562762451162</v>
      </c>
      <c r="BD32" s="133">
        <f t="shared" si="21"/>
        <v>97582.251049804647</v>
      </c>
      <c r="BE32" s="133">
        <f t="shared" si="22"/>
        <v>28054.897176818835</v>
      </c>
      <c r="BF32" s="133">
        <f t="shared" si="22"/>
        <v>28054.897176818835</v>
      </c>
      <c r="BG32" s="133">
        <f t="shared" si="22"/>
        <v>28054.897176818835</v>
      </c>
      <c r="BH32" s="133">
        <f t="shared" si="22"/>
        <v>28054.897176818835</v>
      </c>
      <c r="BI32" s="133">
        <f t="shared" si="23"/>
        <v>112219.58870727534</v>
      </c>
      <c r="BJ32" s="133">
        <f t="shared" si="24"/>
        <v>32263.131753341659</v>
      </c>
      <c r="BK32" s="133">
        <f t="shared" si="24"/>
        <v>32263.131753341659</v>
      </c>
      <c r="BL32" s="133">
        <f t="shared" si="24"/>
        <v>32263.131753341659</v>
      </c>
      <c r="BM32" s="133">
        <f t="shared" si="24"/>
        <v>32263.131753341659</v>
      </c>
      <c r="BN32" s="133">
        <f t="shared" si="25"/>
        <v>129052.52701336663</v>
      </c>
    </row>
    <row r="33" spans="1:66">
      <c r="A33" s="130">
        <f t="shared" si="1"/>
        <v>0</v>
      </c>
      <c r="B33" s="130">
        <f t="shared" si="1"/>
        <v>0</v>
      </c>
      <c r="C33" s="130">
        <f t="shared" si="1"/>
        <v>0</v>
      </c>
      <c r="D33" s="130">
        <f t="shared" si="1"/>
        <v>0</v>
      </c>
      <c r="E33" s="130">
        <f t="shared" si="1"/>
        <v>0</v>
      </c>
      <c r="F33" s="132">
        <f>'Customer''s Questionnaire'!N46</f>
        <v>0</v>
      </c>
      <c r="G33" s="133">
        <f t="shared" si="2"/>
        <v>0</v>
      </c>
      <c r="H33" s="133">
        <f t="shared" si="2"/>
        <v>0</v>
      </c>
      <c r="I33" s="133">
        <f t="shared" si="2"/>
        <v>0</v>
      </c>
      <c r="J33" s="133">
        <f t="shared" si="2"/>
        <v>0</v>
      </c>
      <c r="K33" s="133">
        <f t="shared" si="3"/>
        <v>0</v>
      </c>
      <c r="L33" s="133">
        <f t="shared" si="4"/>
        <v>0</v>
      </c>
      <c r="M33" s="133">
        <f t="shared" si="4"/>
        <v>0</v>
      </c>
      <c r="N33" s="133">
        <f t="shared" si="4"/>
        <v>0</v>
      </c>
      <c r="O33" s="133">
        <f t="shared" si="4"/>
        <v>0</v>
      </c>
      <c r="P33" s="133">
        <f t="shared" si="5"/>
        <v>0</v>
      </c>
      <c r="Q33" s="133">
        <f t="shared" si="6"/>
        <v>0</v>
      </c>
      <c r="R33" s="133">
        <f t="shared" si="6"/>
        <v>0</v>
      </c>
      <c r="S33" s="133">
        <f t="shared" si="6"/>
        <v>0</v>
      </c>
      <c r="T33" s="133">
        <f t="shared" si="6"/>
        <v>0</v>
      </c>
      <c r="U33" s="133">
        <f t="shared" si="7"/>
        <v>0</v>
      </c>
      <c r="V33" s="133">
        <f t="shared" si="8"/>
        <v>0</v>
      </c>
      <c r="W33" s="133">
        <f t="shared" si="8"/>
        <v>0</v>
      </c>
      <c r="X33" s="133">
        <f t="shared" si="8"/>
        <v>0</v>
      </c>
      <c r="Y33" s="133">
        <f t="shared" si="8"/>
        <v>0</v>
      </c>
      <c r="Z33" s="133">
        <f t="shared" si="9"/>
        <v>0</v>
      </c>
      <c r="AA33" s="133">
        <f t="shared" si="10"/>
        <v>0</v>
      </c>
      <c r="AB33" s="133">
        <f t="shared" si="10"/>
        <v>0</v>
      </c>
      <c r="AC33" s="133">
        <f t="shared" si="10"/>
        <v>0</v>
      </c>
      <c r="AD33" s="133">
        <f t="shared" si="10"/>
        <v>0</v>
      </c>
      <c r="AE33" s="133">
        <f t="shared" si="11"/>
        <v>0</v>
      </c>
      <c r="AF33" s="133">
        <f t="shared" si="12"/>
        <v>0</v>
      </c>
      <c r="AG33" s="133">
        <f t="shared" si="12"/>
        <v>0</v>
      </c>
      <c r="AH33" s="133">
        <f t="shared" si="12"/>
        <v>0</v>
      </c>
      <c r="AI33" s="133">
        <f t="shared" si="12"/>
        <v>0</v>
      </c>
      <c r="AJ33" s="133">
        <f t="shared" si="13"/>
        <v>0</v>
      </c>
      <c r="AK33" s="133">
        <f t="shared" si="14"/>
        <v>0</v>
      </c>
      <c r="AL33" s="133">
        <f t="shared" si="14"/>
        <v>0</v>
      </c>
      <c r="AM33" s="133">
        <f t="shared" si="14"/>
        <v>0</v>
      </c>
      <c r="AN33" s="133">
        <f t="shared" si="14"/>
        <v>0</v>
      </c>
      <c r="AO33" s="133">
        <f t="shared" si="15"/>
        <v>0</v>
      </c>
      <c r="AP33" s="133">
        <f t="shared" si="16"/>
        <v>0</v>
      </c>
      <c r="AQ33" s="133">
        <f t="shared" si="16"/>
        <v>0</v>
      </c>
      <c r="AR33" s="133">
        <f t="shared" si="16"/>
        <v>0</v>
      </c>
      <c r="AS33" s="133">
        <f t="shared" si="16"/>
        <v>0</v>
      </c>
      <c r="AT33" s="133">
        <f t="shared" si="17"/>
        <v>0</v>
      </c>
      <c r="AU33" s="133">
        <f t="shared" si="18"/>
        <v>0</v>
      </c>
      <c r="AV33" s="133">
        <f t="shared" si="18"/>
        <v>0</v>
      </c>
      <c r="AW33" s="133">
        <f t="shared" si="18"/>
        <v>0</v>
      </c>
      <c r="AX33" s="133">
        <f t="shared" si="18"/>
        <v>0</v>
      </c>
      <c r="AY33" s="133">
        <f t="shared" si="19"/>
        <v>0</v>
      </c>
      <c r="AZ33" s="133">
        <f t="shared" si="20"/>
        <v>0</v>
      </c>
      <c r="BA33" s="133">
        <f t="shared" si="20"/>
        <v>0</v>
      </c>
      <c r="BB33" s="133">
        <f t="shared" si="20"/>
        <v>0</v>
      </c>
      <c r="BC33" s="133">
        <f t="shared" si="20"/>
        <v>0</v>
      </c>
      <c r="BD33" s="133">
        <f t="shared" si="21"/>
        <v>0</v>
      </c>
      <c r="BE33" s="133">
        <f t="shared" si="22"/>
        <v>0</v>
      </c>
      <c r="BF33" s="133">
        <f t="shared" si="22"/>
        <v>0</v>
      </c>
      <c r="BG33" s="133">
        <f t="shared" si="22"/>
        <v>0</v>
      </c>
      <c r="BH33" s="133">
        <f t="shared" si="22"/>
        <v>0</v>
      </c>
      <c r="BI33" s="133">
        <f t="shared" si="23"/>
        <v>0</v>
      </c>
      <c r="BJ33" s="133">
        <f t="shared" si="24"/>
        <v>0</v>
      </c>
      <c r="BK33" s="133">
        <f t="shared" si="24"/>
        <v>0</v>
      </c>
      <c r="BL33" s="133">
        <f t="shared" si="24"/>
        <v>0</v>
      </c>
      <c r="BM33" s="133">
        <f t="shared" si="24"/>
        <v>0</v>
      </c>
      <c r="BN33" s="133">
        <f t="shared" si="25"/>
        <v>0</v>
      </c>
    </row>
    <row r="34" spans="1:66">
      <c r="A34" s="130">
        <f t="shared" si="1"/>
        <v>0</v>
      </c>
      <c r="B34" s="130">
        <f t="shared" si="1"/>
        <v>0</v>
      </c>
      <c r="C34" s="130">
        <f t="shared" si="1"/>
        <v>0</v>
      </c>
      <c r="D34" s="130">
        <f t="shared" si="1"/>
        <v>0</v>
      </c>
      <c r="E34" s="130">
        <f t="shared" si="1"/>
        <v>0</v>
      </c>
      <c r="F34" s="132">
        <f>'Customer''s Questionnaire'!N47</f>
        <v>0</v>
      </c>
      <c r="G34" s="133">
        <f t="shared" si="2"/>
        <v>0</v>
      </c>
      <c r="H34" s="133">
        <f t="shared" si="2"/>
        <v>0</v>
      </c>
      <c r="I34" s="133">
        <f t="shared" si="2"/>
        <v>0</v>
      </c>
      <c r="J34" s="133">
        <f t="shared" si="2"/>
        <v>0</v>
      </c>
      <c r="K34" s="133">
        <f t="shared" si="3"/>
        <v>0</v>
      </c>
      <c r="L34" s="133">
        <f t="shared" si="4"/>
        <v>0</v>
      </c>
      <c r="M34" s="133">
        <f t="shared" si="4"/>
        <v>0</v>
      </c>
      <c r="N34" s="133">
        <f t="shared" si="4"/>
        <v>0</v>
      </c>
      <c r="O34" s="133">
        <f t="shared" si="4"/>
        <v>0</v>
      </c>
      <c r="P34" s="133">
        <f t="shared" si="5"/>
        <v>0</v>
      </c>
      <c r="Q34" s="133">
        <f t="shared" si="6"/>
        <v>0</v>
      </c>
      <c r="R34" s="133">
        <f t="shared" si="6"/>
        <v>0</v>
      </c>
      <c r="S34" s="133">
        <f t="shared" si="6"/>
        <v>0</v>
      </c>
      <c r="T34" s="133">
        <f t="shared" si="6"/>
        <v>0</v>
      </c>
      <c r="U34" s="133">
        <f t="shared" si="7"/>
        <v>0</v>
      </c>
      <c r="V34" s="133">
        <f t="shared" si="8"/>
        <v>0</v>
      </c>
      <c r="W34" s="133">
        <f t="shared" si="8"/>
        <v>0</v>
      </c>
      <c r="X34" s="133">
        <f t="shared" si="8"/>
        <v>0</v>
      </c>
      <c r="Y34" s="133">
        <f t="shared" si="8"/>
        <v>0</v>
      </c>
      <c r="Z34" s="133">
        <f t="shared" si="9"/>
        <v>0</v>
      </c>
      <c r="AA34" s="133">
        <f t="shared" si="10"/>
        <v>0</v>
      </c>
      <c r="AB34" s="133">
        <f t="shared" si="10"/>
        <v>0</v>
      </c>
      <c r="AC34" s="133">
        <f t="shared" si="10"/>
        <v>0</v>
      </c>
      <c r="AD34" s="133">
        <f t="shared" si="10"/>
        <v>0</v>
      </c>
      <c r="AE34" s="133">
        <f t="shared" si="11"/>
        <v>0</v>
      </c>
      <c r="AF34" s="133">
        <f t="shared" si="12"/>
        <v>0</v>
      </c>
      <c r="AG34" s="133">
        <f t="shared" si="12"/>
        <v>0</v>
      </c>
      <c r="AH34" s="133">
        <f t="shared" si="12"/>
        <v>0</v>
      </c>
      <c r="AI34" s="133">
        <f t="shared" si="12"/>
        <v>0</v>
      </c>
      <c r="AJ34" s="133">
        <f t="shared" si="13"/>
        <v>0</v>
      </c>
      <c r="AK34" s="133">
        <f t="shared" si="14"/>
        <v>0</v>
      </c>
      <c r="AL34" s="133">
        <f t="shared" si="14"/>
        <v>0</v>
      </c>
      <c r="AM34" s="133">
        <f t="shared" si="14"/>
        <v>0</v>
      </c>
      <c r="AN34" s="133">
        <f t="shared" si="14"/>
        <v>0</v>
      </c>
      <c r="AO34" s="133">
        <f t="shared" si="15"/>
        <v>0</v>
      </c>
      <c r="AP34" s="133">
        <f t="shared" si="16"/>
        <v>0</v>
      </c>
      <c r="AQ34" s="133">
        <f t="shared" si="16"/>
        <v>0</v>
      </c>
      <c r="AR34" s="133">
        <f t="shared" si="16"/>
        <v>0</v>
      </c>
      <c r="AS34" s="133">
        <f t="shared" si="16"/>
        <v>0</v>
      </c>
      <c r="AT34" s="133">
        <f t="shared" si="17"/>
        <v>0</v>
      </c>
      <c r="AU34" s="133">
        <f t="shared" si="18"/>
        <v>0</v>
      </c>
      <c r="AV34" s="133">
        <f t="shared" si="18"/>
        <v>0</v>
      </c>
      <c r="AW34" s="133">
        <f t="shared" si="18"/>
        <v>0</v>
      </c>
      <c r="AX34" s="133">
        <f t="shared" si="18"/>
        <v>0</v>
      </c>
      <c r="AY34" s="133">
        <f t="shared" si="19"/>
        <v>0</v>
      </c>
      <c r="AZ34" s="133">
        <f t="shared" si="20"/>
        <v>0</v>
      </c>
      <c r="BA34" s="133">
        <f t="shared" si="20"/>
        <v>0</v>
      </c>
      <c r="BB34" s="133">
        <f t="shared" si="20"/>
        <v>0</v>
      </c>
      <c r="BC34" s="133">
        <f t="shared" si="20"/>
        <v>0</v>
      </c>
      <c r="BD34" s="133">
        <f t="shared" si="21"/>
        <v>0</v>
      </c>
      <c r="BE34" s="133">
        <f t="shared" si="22"/>
        <v>0</v>
      </c>
      <c r="BF34" s="133">
        <f t="shared" si="22"/>
        <v>0</v>
      </c>
      <c r="BG34" s="133">
        <f t="shared" si="22"/>
        <v>0</v>
      </c>
      <c r="BH34" s="133">
        <f t="shared" si="22"/>
        <v>0</v>
      </c>
      <c r="BI34" s="133">
        <f t="shared" si="23"/>
        <v>0</v>
      </c>
      <c r="BJ34" s="133">
        <f t="shared" si="24"/>
        <v>0</v>
      </c>
      <c r="BK34" s="133">
        <f t="shared" si="24"/>
        <v>0</v>
      </c>
      <c r="BL34" s="133">
        <f t="shared" si="24"/>
        <v>0</v>
      </c>
      <c r="BM34" s="133">
        <f t="shared" si="24"/>
        <v>0</v>
      </c>
      <c r="BN34" s="133">
        <f t="shared" si="25"/>
        <v>0</v>
      </c>
    </row>
    <row r="35" spans="1:66">
      <c r="A35" s="130">
        <f t="shared" si="1"/>
        <v>0</v>
      </c>
      <c r="B35" s="130">
        <f t="shared" si="1"/>
        <v>0</v>
      </c>
      <c r="C35" s="130">
        <f t="shared" si="1"/>
        <v>0</v>
      </c>
      <c r="D35" s="130">
        <f t="shared" si="1"/>
        <v>0</v>
      </c>
      <c r="E35" s="130">
        <f t="shared" si="1"/>
        <v>0</v>
      </c>
      <c r="F35" s="132">
        <f>'Customer''s Questionnaire'!N48</f>
        <v>0</v>
      </c>
      <c r="G35" s="133">
        <f t="shared" si="2"/>
        <v>0</v>
      </c>
      <c r="H35" s="133">
        <f t="shared" si="2"/>
        <v>0</v>
      </c>
      <c r="I35" s="133">
        <f t="shared" si="2"/>
        <v>0</v>
      </c>
      <c r="J35" s="133">
        <f t="shared" si="2"/>
        <v>0</v>
      </c>
      <c r="K35" s="133">
        <f t="shared" si="3"/>
        <v>0</v>
      </c>
      <c r="L35" s="133">
        <f t="shared" si="4"/>
        <v>0</v>
      </c>
      <c r="M35" s="133">
        <f t="shared" si="4"/>
        <v>0</v>
      </c>
      <c r="N35" s="133">
        <f t="shared" si="4"/>
        <v>0</v>
      </c>
      <c r="O35" s="133">
        <f t="shared" si="4"/>
        <v>0</v>
      </c>
      <c r="P35" s="133">
        <f t="shared" si="5"/>
        <v>0</v>
      </c>
      <c r="Q35" s="133">
        <f t="shared" si="6"/>
        <v>0</v>
      </c>
      <c r="R35" s="133">
        <f t="shared" si="6"/>
        <v>0</v>
      </c>
      <c r="S35" s="133">
        <f t="shared" si="6"/>
        <v>0</v>
      </c>
      <c r="T35" s="133">
        <f t="shared" si="6"/>
        <v>0</v>
      </c>
      <c r="U35" s="133">
        <f t="shared" si="7"/>
        <v>0</v>
      </c>
      <c r="V35" s="133">
        <f t="shared" si="8"/>
        <v>0</v>
      </c>
      <c r="W35" s="133">
        <f t="shared" si="8"/>
        <v>0</v>
      </c>
      <c r="X35" s="133">
        <f t="shared" si="8"/>
        <v>0</v>
      </c>
      <c r="Y35" s="133">
        <f t="shared" si="8"/>
        <v>0</v>
      </c>
      <c r="Z35" s="133">
        <f t="shared" si="9"/>
        <v>0</v>
      </c>
      <c r="AA35" s="133">
        <f t="shared" si="10"/>
        <v>0</v>
      </c>
      <c r="AB35" s="133">
        <f t="shared" si="10"/>
        <v>0</v>
      </c>
      <c r="AC35" s="133">
        <f t="shared" si="10"/>
        <v>0</v>
      </c>
      <c r="AD35" s="133">
        <f t="shared" si="10"/>
        <v>0</v>
      </c>
      <c r="AE35" s="133">
        <f t="shared" si="11"/>
        <v>0</v>
      </c>
      <c r="AF35" s="133">
        <f t="shared" si="12"/>
        <v>0</v>
      </c>
      <c r="AG35" s="133">
        <f t="shared" si="12"/>
        <v>0</v>
      </c>
      <c r="AH35" s="133">
        <f t="shared" si="12"/>
        <v>0</v>
      </c>
      <c r="AI35" s="133">
        <f t="shared" si="12"/>
        <v>0</v>
      </c>
      <c r="AJ35" s="133">
        <f t="shared" si="13"/>
        <v>0</v>
      </c>
      <c r="AK35" s="133">
        <f t="shared" si="14"/>
        <v>0</v>
      </c>
      <c r="AL35" s="133">
        <f t="shared" si="14"/>
        <v>0</v>
      </c>
      <c r="AM35" s="133">
        <f t="shared" si="14"/>
        <v>0</v>
      </c>
      <c r="AN35" s="133">
        <f t="shared" si="14"/>
        <v>0</v>
      </c>
      <c r="AO35" s="133">
        <f t="shared" si="15"/>
        <v>0</v>
      </c>
      <c r="AP35" s="133">
        <f t="shared" si="16"/>
        <v>0</v>
      </c>
      <c r="AQ35" s="133">
        <f t="shared" si="16"/>
        <v>0</v>
      </c>
      <c r="AR35" s="133">
        <f t="shared" si="16"/>
        <v>0</v>
      </c>
      <c r="AS35" s="133">
        <f t="shared" si="16"/>
        <v>0</v>
      </c>
      <c r="AT35" s="133">
        <f t="shared" si="17"/>
        <v>0</v>
      </c>
      <c r="AU35" s="133">
        <f t="shared" si="18"/>
        <v>0</v>
      </c>
      <c r="AV35" s="133">
        <f t="shared" si="18"/>
        <v>0</v>
      </c>
      <c r="AW35" s="133">
        <f t="shared" si="18"/>
        <v>0</v>
      </c>
      <c r="AX35" s="133">
        <f t="shared" si="18"/>
        <v>0</v>
      </c>
      <c r="AY35" s="133">
        <f t="shared" si="19"/>
        <v>0</v>
      </c>
      <c r="AZ35" s="133">
        <f t="shared" si="20"/>
        <v>0</v>
      </c>
      <c r="BA35" s="133">
        <f t="shared" si="20"/>
        <v>0</v>
      </c>
      <c r="BB35" s="133">
        <f t="shared" si="20"/>
        <v>0</v>
      </c>
      <c r="BC35" s="133">
        <f t="shared" si="20"/>
        <v>0</v>
      </c>
      <c r="BD35" s="133">
        <f t="shared" si="21"/>
        <v>0</v>
      </c>
      <c r="BE35" s="133">
        <f t="shared" si="22"/>
        <v>0</v>
      </c>
      <c r="BF35" s="133">
        <f t="shared" si="22"/>
        <v>0</v>
      </c>
      <c r="BG35" s="133">
        <f t="shared" si="22"/>
        <v>0</v>
      </c>
      <c r="BH35" s="133">
        <f t="shared" si="22"/>
        <v>0</v>
      </c>
      <c r="BI35" s="133">
        <f t="shared" si="23"/>
        <v>0</v>
      </c>
      <c r="BJ35" s="133">
        <f t="shared" si="24"/>
        <v>0</v>
      </c>
      <c r="BK35" s="133">
        <f t="shared" si="24"/>
        <v>0</v>
      </c>
      <c r="BL35" s="133">
        <f t="shared" si="24"/>
        <v>0</v>
      </c>
      <c r="BM35" s="133">
        <f t="shared" si="24"/>
        <v>0</v>
      </c>
      <c r="BN35" s="133">
        <f t="shared" si="25"/>
        <v>0</v>
      </c>
    </row>
    <row r="36" spans="1:66">
      <c r="A36" s="130">
        <f t="shared" si="1"/>
        <v>0</v>
      </c>
      <c r="B36" s="130">
        <f t="shared" si="1"/>
        <v>0</v>
      </c>
      <c r="C36" s="130">
        <f t="shared" si="1"/>
        <v>0</v>
      </c>
      <c r="D36" s="130">
        <f t="shared" si="1"/>
        <v>0</v>
      </c>
      <c r="E36" s="130">
        <f t="shared" si="1"/>
        <v>0</v>
      </c>
      <c r="F36" s="132">
        <f>'Customer''s Questionnaire'!N49</f>
        <v>0</v>
      </c>
      <c r="G36" s="133">
        <f t="shared" si="2"/>
        <v>0</v>
      </c>
      <c r="H36" s="133">
        <f t="shared" si="2"/>
        <v>0</v>
      </c>
      <c r="I36" s="133">
        <f t="shared" si="2"/>
        <v>0</v>
      </c>
      <c r="J36" s="133">
        <f t="shared" si="2"/>
        <v>0</v>
      </c>
      <c r="K36" s="133">
        <f t="shared" si="3"/>
        <v>0</v>
      </c>
      <c r="L36" s="133">
        <f t="shared" si="4"/>
        <v>0</v>
      </c>
      <c r="M36" s="133">
        <f t="shared" si="4"/>
        <v>0</v>
      </c>
      <c r="N36" s="133">
        <f t="shared" si="4"/>
        <v>0</v>
      </c>
      <c r="O36" s="133">
        <f t="shared" si="4"/>
        <v>0</v>
      </c>
      <c r="P36" s="133">
        <f t="shared" si="5"/>
        <v>0</v>
      </c>
      <c r="Q36" s="133">
        <f t="shared" si="6"/>
        <v>0</v>
      </c>
      <c r="R36" s="133">
        <f t="shared" si="6"/>
        <v>0</v>
      </c>
      <c r="S36" s="133">
        <f t="shared" si="6"/>
        <v>0</v>
      </c>
      <c r="T36" s="133">
        <f t="shared" si="6"/>
        <v>0</v>
      </c>
      <c r="U36" s="133">
        <f t="shared" si="7"/>
        <v>0</v>
      </c>
      <c r="V36" s="133">
        <f t="shared" si="8"/>
        <v>0</v>
      </c>
      <c r="W36" s="133">
        <f t="shared" si="8"/>
        <v>0</v>
      </c>
      <c r="X36" s="133">
        <f t="shared" si="8"/>
        <v>0</v>
      </c>
      <c r="Y36" s="133">
        <f t="shared" si="8"/>
        <v>0</v>
      </c>
      <c r="Z36" s="133">
        <f t="shared" si="9"/>
        <v>0</v>
      </c>
      <c r="AA36" s="133">
        <f t="shared" si="10"/>
        <v>0</v>
      </c>
      <c r="AB36" s="133">
        <f t="shared" si="10"/>
        <v>0</v>
      </c>
      <c r="AC36" s="133">
        <f t="shared" si="10"/>
        <v>0</v>
      </c>
      <c r="AD36" s="133">
        <f t="shared" si="10"/>
        <v>0</v>
      </c>
      <c r="AE36" s="133">
        <f t="shared" si="11"/>
        <v>0</v>
      </c>
      <c r="AF36" s="133">
        <f t="shared" si="12"/>
        <v>0</v>
      </c>
      <c r="AG36" s="133">
        <f t="shared" si="12"/>
        <v>0</v>
      </c>
      <c r="AH36" s="133">
        <f t="shared" si="12"/>
        <v>0</v>
      </c>
      <c r="AI36" s="133">
        <f t="shared" si="12"/>
        <v>0</v>
      </c>
      <c r="AJ36" s="133">
        <f t="shared" si="13"/>
        <v>0</v>
      </c>
      <c r="AK36" s="133">
        <f t="shared" si="14"/>
        <v>0</v>
      </c>
      <c r="AL36" s="133">
        <f t="shared" si="14"/>
        <v>0</v>
      </c>
      <c r="AM36" s="133">
        <f t="shared" si="14"/>
        <v>0</v>
      </c>
      <c r="AN36" s="133">
        <f t="shared" si="14"/>
        <v>0</v>
      </c>
      <c r="AO36" s="133">
        <f t="shared" si="15"/>
        <v>0</v>
      </c>
      <c r="AP36" s="133">
        <f t="shared" si="16"/>
        <v>0</v>
      </c>
      <c r="AQ36" s="133">
        <f t="shared" si="16"/>
        <v>0</v>
      </c>
      <c r="AR36" s="133">
        <f t="shared" si="16"/>
        <v>0</v>
      </c>
      <c r="AS36" s="133">
        <f t="shared" si="16"/>
        <v>0</v>
      </c>
      <c r="AT36" s="133">
        <f t="shared" si="17"/>
        <v>0</v>
      </c>
      <c r="AU36" s="133">
        <f t="shared" si="18"/>
        <v>0</v>
      </c>
      <c r="AV36" s="133">
        <f t="shared" si="18"/>
        <v>0</v>
      </c>
      <c r="AW36" s="133">
        <f t="shared" si="18"/>
        <v>0</v>
      </c>
      <c r="AX36" s="133">
        <f t="shared" si="18"/>
        <v>0</v>
      </c>
      <c r="AY36" s="133">
        <f t="shared" si="19"/>
        <v>0</v>
      </c>
      <c r="AZ36" s="133">
        <f t="shared" si="20"/>
        <v>0</v>
      </c>
      <c r="BA36" s="133">
        <f t="shared" si="20"/>
        <v>0</v>
      </c>
      <c r="BB36" s="133">
        <f t="shared" si="20"/>
        <v>0</v>
      </c>
      <c r="BC36" s="133">
        <f t="shared" si="20"/>
        <v>0</v>
      </c>
      <c r="BD36" s="133">
        <f t="shared" si="21"/>
        <v>0</v>
      </c>
      <c r="BE36" s="133">
        <f t="shared" si="22"/>
        <v>0</v>
      </c>
      <c r="BF36" s="133">
        <f t="shared" si="22"/>
        <v>0</v>
      </c>
      <c r="BG36" s="133">
        <f t="shared" si="22"/>
        <v>0</v>
      </c>
      <c r="BH36" s="133">
        <f t="shared" si="22"/>
        <v>0</v>
      </c>
      <c r="BI36" s="133">
        <f t="shared" si="23"/>
        <v>0</v>
      </c>
      <c r="BJ36" s="133">
        <f t="shared" si="24"/>
        <v>0</v>
      </c>
      <c r="BK36" s="133">
        <f t="shared" si="24"/>
        <v>0</v>
      </c>
      <c r="BL36" s="133">
        <f t="shared" si="24"/>
        <v>0</v>
      </c>
      <c r="BM36" s="133">
        <f t="shared" si="24"/>
        <v>0</v>
      </c>
      <c r="BN36" s="133">
        <f t="shared" si="25"/>
        <v>0</v>
      </c>
    </row>
    <row r="37" spans="1:66">
      <c r="A37" s="130">
        <f t="shared" ref="A37:E37" si="26">A15</f>
        <v>0</v>
      </c>
      <c r="B37" s="130">
        <f t="shared" si="26"/>
        <v>0</v>
      </c>
      <c r="C37" s="130">
        <f t="shared" si="26"/>
        <v>0</v>
      </c>
      <c r="D37" s="130">
        <f t="shared" si="26"/>
        <v>0</v>
      </c>
      <c r="E37" s="130">
        <f t="shared" si="26"/>
        <v>0</v>
      </c>
      <c r="F37" s="132">
        <f>'Customer''s Questionnaire'!N50</f>
        <v>0</v>
      </c>
      <c r="G37" s="133">
        <f t="shared" ref="G37:J37" si="27">IFERROR(G15*$F37,0)</f>
        <v>0</v>
      </c>
      <c r="H37" s="133">
        <f t="shared" si="27"/>
        <v>0</v>
      </c>
      <c r="I37" s="133">
        <f t="shared" si="27"/>
        <v>0</v>
      </c>
      <c r="J37" s="133">
        <f t="shared" si="27"/>
        <v>0</v>
      </c>
      <c r="K37" s="133">
        <f t="shared" ref="K37:K50" si="28">SUM(G37:J37)</f>
        <v>0</v>
      </c>
      <c r="L37" s="133">
        <f t="shared" ref="L37:O37" si="29">IFERROR(L15*$F37,0)</f>
        <v>0</v>
      </c>
      <c r="M37" s="133">
        <f t="shared" si="29"/>
        <v>0</v>
      </c>
      <c r="N37" s="133">
        <f t="shared" si="29"/>
        <v>0</v>
      </c>
      <c r="O37" s="133">
        <f t="shared" si="29"/>
        <v>0</v>
      </c>
      <c r="P37" s="133">
        <f t="shared" ref="P37:P50" si="30">SUM(L37:O37)</f>
        <v>0</v>
      </c>
      <c r="Q37" s="133">
        <f t="shared" ref="Q37:T37" si="31">IFERROR(Q15*$F37,0)</f>
        <v>0</v>
      </c>
      <c r="R37" s="133">
        <f t="shared" si="31"/>
        <v>0</v>
      </c>
      <c r="S37" s="133">
        <f t="shared" si="31"/>
        <v>0</v>
      </c>
      <c r="T37" s="133">
        <f t="shared" si="31"/>
        <v>0</v>
      </c>
      <c r="U37" s="133">
        <f t="shared" ref="U37:U50" si="32">SUM(Q37:T37)</f>
        <v>0</v>
      </c>
      <c r="V37" s="133">
        <f t="shared" ref="V37:Y37" si="33">IFERROR(V15*$F37,0)</f>
        <v>0</v>
      </c>
      <c r="W37" s="133">
        <f t="shared" si="33"/>
        <v>0</v>
      </c>
      <c r="X37" s="133">
        <f t="shared" si="33"/>
        <v>0</v>
      </c>
      <c r="Y37" s="133">
        <f t="shared" si="33"/>
        <v>0</v>
      </c>
      <c r="Z37" s="133">
        <f t="shared" ref="Z37:Z50" si="34">SUM(V37:Y37)</f>
        <v>0</v>
      </c>
      <c r="AA37" s="133">
        <f t="shared" ref="AA37:AD37" si="35">IFERROR(AA15*$F37,0)</f>
        <v>0</v>
      </c>
      <c r="AB37" s="133">
        <f t="shared" si="35"/>
        <v>0</v>
      </c>
      <c r="AC37" s="133">
        <f t="shared" si="35"/>
        <v>0</v>
      </c>
      <c r="AD37" s="133">
        <f t="shared" si="35"/>
        <v>0</v>
      </c>
      <c r="AE37" s="133">
        <f t="shared" ref="AE37:AE50" si="36">SUM(AA37:AD37)</f>
        <v>0</v>
      </c>
      <c r="AF37" s="133">
        <f t="shared" ref="AF37:AI37" si="37">IFERROR(AF15*$F37,0)</f>
        <v>0</v>
      </c>
      <c r="AG37" s="133">
        <f t="shared" si="37"/>
        <v>0</v>
      </c>
      <c r="AH37" s="133">
        <f t="shared" si="37"/>
        <v>0</v>
      </c>
      <c r="AI37" s="133">
        <f t="shared" si="37"/>
        <v>0</v>
      </c>
      <c r="AJ37" s="133">
        <f t="shared" ref="AJ37:AJ50" si="38">SUM(AF37:AI37)</f>
        <v>0</v>
      </c>
      <c r="AK37" s="133">
        <f t="shared" ref="AK37:AN37" si="39">IFERROR(AK15*$F37,0)</f>
        <v>0</v>
      </c>
      <c r="AL37" s="133">
        <f t="shared" si="39"/>
        <v>0</v>
      </c>
      <c r="AM37" s="133">
        <f t="shared" si="39"/>
        <v>0</v>
      </c>
      <c r="AN37" s="133">
        <f t="shared" si="39"/>
        <v>0</v>
      </c>
      <c r="AO37" s="133">
        <f t="shared" ref="AO37:AO50" si="40">SUM(AK37:AN37)</f>
        <v>0</v>
      </c>
      <c r="AP37" s="133">
        <f t="shared" ref="AP37:AS37" si="41">IFERROR(AP15*$F37,0)</f>
        <v>0</v>
      </c>
      <c r="AQ37" s="133">
        <f t="shared" si="41"/>
        <v>0</v>
      </c>
      <c r="AR37" s="133">
        <f t="shared" si="41"/>
        <v>0</v>
      </c>
      <c r="AS37" s="133">
        <f t="shared" si="41"/>
        <v>0</v>
      </c>
      <c r="AT37" s="133">
        <f t="shared" ref="AT37:AT50" si="42">SUM(AP37:AS37)</f>
        <v>0</v>
      </c>
      <c r="AU37" s="133">
        <f t="shared" ref="AU37:AX37" si="43">IFERROR(AU15*$F37,0)</f>
        <v>0</v>
      </c>
      <c r="AV37" s="133">
        <f t="shared" si="43"/>
        <v>0</v>
      </c>
      <c r="AW37" s="133">
        <f t="shared" si="43"/>
        <v>0</v>
      </c>
      <c r="AX37" s="133">
        <f t="shared" si="43"/>
        <v>0</v>
      </c>
      <c r="AY37" s="133">
        <f t="shared" ref="AY37:AY50" si="44">SUM(AU37:AX37)</f>
        <v>0</v>
      </c>
      <c r="AZ37" s="133">
        <f t="shared" ref="AZ37:BC37" si="45">IFERROR(AZ15*$F37,0)</f>
        <v>0</v>
      </c>
      <c r="BA37" s="133">
        <f t="shared" si="45"/>
        <v>0</v>
      </c>
      <c r="BB37" s="133">
        <f t="shared" si="45"/>
        <v>0</v>
      </c>
      <c r="BC37" s="133">
        <f t="shared" si="45"/>
        <v>0</v>
      </c>
      <c r="BD37" s="133">
        <f t="shared" ref="BD37:BD50" si="46">SUM(AZ37:BC37)</f>
        <v>0</v>
      </c>
      <c r="BE37" s="133">
        <f t="shared" ref="BE37:BH37" si="47">IFERROR(BE15*$F37,0)</f>
        <v>0</v>
      </c>
      <c r="BF37" s="133">
        <f t="shared" si="47"/>
        <v>0</v>
      </c>
      <c r="BG37" s="133">
        <f t="shared" si="47"/>
        <v>0</v>
      </c>
      <c r="BH37" s="133">
        <f t="shared" si="47"/>
        <v>0</v>
      </c>
      <c r="BI37" s="133">
        <f t="shared" ref="BI37:BI50" si="48">SUM(BE37:BH37)</f>
        <v>0</v>
      </c>
      <c r="BJ37" s="133">
        <f t="shared" ref="BJ37:BM37" si="49">IFERROR(BJ15*$F37,0)</f>
        <v>0</v>
      </c>
      <c r="BK37" s="133">
        <f t="shared" si="49"/>
        <v>0</v>
      </c>
      <c r="BL37" s="133">
        <f t="shared" si="49"/>
        <v>0</v>
      </c>
      <c r="BM37" s="133">
        <f t="shared" si="49"/>
        <v>0</v>
      </c>
      <c r="BN37" s="133">
        <f t="shared" ref="BN37:BN50" si="50">SUM(BJ37:BM37)</f>
        <v>0</v>
      </c>
    </row>
    <row r="38" spans="1:66">
      <c r="A38" s="130">
        <f t="shared" ref="A38:E38" si="51">A16</f>
        <v>0</v>
      </c>
      <c r="B38" s="130">
        <f t="shared" si="51"/>
        <v>0</v>
      </c>
      <c r="C38" s="130">
        <f t="shared" si="51"/>
        <v>0</v>
      </c>
      <c r="D38" s="130">
        <f t="shared" si="51"/>
        <v>0</v>
      </c>
      <c r="E38" s="130">
        <f t="shared" si="51"/>
        <v>0</v>
      </c>
      <c r="F38" s="132">
        <f>'Customer''s Questionnaire'!N51</f>
        <v>0</v>
      </c>
      <c r="G38" s="133">
        <f t="shared" ref="G38:J38" si="52">IFERROR(G16*$F38,0)</f>
        <v>0</v>
      </c>
      <c r="H38" s="133">
        <f t="shared" si="52"/>
        <v>0</v>
      </c>
      <c r="I38" s="133">
        <f t="shared" si="52"/>
        <v>0</v>
      </c>
      <c r="J38" s="133">
        <f t="shared" si="52"/>
        <v>0</v>
      </c>
      <c r="K38" s="133">
        <f t="shared" si="28"/>
        <v>0</v>
      </c>
      <c r="L38" s="133">
        <f t="shared" ref="L38:O38" si="53">IFERROR(L16*$F38,0)</f>
        <v>0</v>
      </c>
      <c r="M38" s="133">
        <f t="shared" si="53"/>
        <v>0</v>
      </c>
      <c r="N38" s="133">
        <f t="shared" si="53"/>
        <v>0</v>
      </c>
      <c r="O38" s="133">
        <f t="shared" si="53"/>
        <v>0</v>
      </c>
      <c r="P38" s="133">
        <f t="shared" si="30"/>
        <v>0</v>
      </c>
      <c r="Q38" s="133">
        <f t="shared" ref="Q38:T38" si="54">IFERROR(Q16*$F38,0)</f>
        <v>0</v>
      </c>
      <c r="R38" s="133">
        <f t="shared" si="54"/>
        <v>0</v>
      </c>
      <c r="S38" s="133">
        <f t="shared" si="54"/>
        <v>0</v>
      </c>
      <c r="T38" s="133">
        <f t="shared" si="54"/>
        <v>0</v>
      </c>
      <c r="U38" s="133">
        <f t="shared" si="32"/>
        <v>0</v>
      </c>
      <c r="V38" s="133">
        <f t="shared" ref="V38:Y38" si="55">IFERROR(V16*$F38,0)</f>
        <v>0</v>
      </c>
      <c r="W38" s="133">
        <f t="shared" si="55"/>
        <v>0</v>
      </c>
      <c r="X38" s="133">
        <f t="shared" si="55"/>
        <v>0</v>
      </c>
      <c r="Y38" s="133">
        <f t="shared" si="55"/>
        <v>0</v>
      </c>
      <c r="Z38" s="133">
        <f t="shared" si="34"/>
        <v>0</v>
      </c>
      <c r="AA38" s="133">
        <f t="shared" ref="AA38:AD38" si="56">IFERROR(AA16*$F38,0)</f>
        <v>0</v>
      </c>
      <c r="AB38" s="133">
        <f t="shared" si="56"/>
        <v>0</v>
      </c>
      <c r="AC38" s="133">
        <f t="shared" si="56"/>
        <v>0</v>
      </c>
      <c r="AD38" s="133">
        <f t="shared" si="56"/>
        <v>0</v>
      </c>
      <c r="AE38" s="133">
        <f t="shared" si="36"/>
        <v>0</v>
      </c>
      <c r="AF38" s="133">
        <f t="shared" ref="AF38:AI38" si="57">IFERROR(AF16*$F38,0)</f>
        <v>0</v>
      </c>
      <c r="AG38" s="133">
        <f t="shared" si="57"/>
        <v>0</v>
      </c>
      <c r="AH38" s="133">
        <f t="shared" si="57"/>
        <v>0</v>
      </c>
      <c r="AI38" s="133">
        <f t="shared" si="57"/>
        <v>0</v>
      </c>
      <c r="AJ38" s="133">
        <f t="shared" si="38"/>
        <v>0</v>
      </c>
      <c r="AK38" s="133">
        <f t="shared" ref="AK38:AN38" si="58">IFERROR(AK16*$F38,0)</f>
        <v>0</v>
      </c>
      <c r="AL38" s="133">
        <f t="shared" si="58"/>
        <v>0</v>
      </c>
      <c r="AM38" s="133">
        <f t="shared" si="58"/>
        <v>0</v>
      </c>
      <c r="AN38" s="133">
        <f t="shared" si="58"/>
        <v>0</v>
      </c>
      <c r="AO38" s="133">
        <f t="shared" si="40"/>
        <v>0</v>
      </c>
      <c r="AP38" s="133">
        <f t="shared" ref="AP38:AS38" si="59">IFERROR(AP16*$F38,0)</f>
        <v>0</v>
      </c>
      <c r="AQ38" s="133">
        <f t="shared" si="59"/>
        <v>0</v>
      </c>
      <c r="AR38" s="133">
        <f t="shared" si="59"/>
        <v>0</v>
      </c>
      <c r="AS38" s="133">
        <f t="shared" si="59"/>
        <v>0</v>
      </c>
      <c r="AT38" s="133">
        <f t="shared" si="42"/>
        <v>0</v>
      </c>
      <c r="AU38" s="133">
        <f t="shared" ref="AU38:AX38" si="60">IFERROR(AU16*$F38,0)</f>
        <v>0</v>
      </c>
      <c r="AV38" s="133">
        <f t="shared" si="60"/>
        <v>0</v>
      </c>
      <c r="AW38" s="133">
        <f t="shared" si="60"/>
        <v>0</v>
      </c>
      <c r="AX38" s="133">
        <f t="shared" si="60"/>
        <v>0</v>
      </c>
      <c r="AY38" s="133">
        <f t="shared" si="44"/>
        <v>0</v>
      </c>
      <c r="AZ38" s="133">
        <f t="shared" ref="AZ38:BC38" si="61">IFERROR(AZ16*$F38,0)</f>
        <v>0</v>
      </c>
      <c r="BA38" s="133">
        <f t="shared" si="61"/>
        <v>0</v>
      </c>
      <c r="BB38" s="133">
        <f t="shared" si="61"/>
        <v>0</v>
      </c>
      <c r="BC38" s="133">
        <f t="shared" si="61"/>
        <v>0</v>
      </c>
      <c r="BD38" s="133">
        <f t="shared" si="46"/>
        <v>0</v>
      </c>
      <c r="BE38" s="133">
        <f t="shared" ref="BE38:BH38" si="62">IFERROR(BE16*$F38,0)</f>
        <v>0</v>
      </c>
      <c r="BF38" s="133">
        <f t="shared" si="62"/>
        <v>0</v>
      </c>
      <c r="BG38" s="133">
        <f t="shared" si="62"/>
        <v>0</v>
      </c>
      <c r="BH38" s="133">
        <f t="shared" si="62"/>
        <v>0</v>
      </c>
      <c r="BI38" s="133">
        <f t="shared" si="48"/>
        <v>0</v>
      </c>
      <c r="BJ38" s="133">
        <f t="shared" ref="BJ38:BM38" si="63">IFERROR(BJ16*$F38,0)</f>
        <v>0</v>
      </c>
      <c r="BK38" s="133">
        <f t="shared" si="63"/>
        <v>0</v>
      </c>
      <c r="BL38" s="133">
        <f t="shared" si="63"/>
        <v>0</v>
      </c>
      <c r="BM38" s="133">
        <f t="shared" si="63"/>
        <v>0</v>
      </c>
      <c r="BN38" s="133">
        <f t="shared" si="50"/>
        <v>0</v>
      </c>
    </row>
    <row r="39" spans="1:66">
      <c r="A39" s="130">
        <f t="shared" ref="A39:E39" si="64">A17</f>
        <v>0</v>
      </c>
      <c r="B39" s="130">
        <f t="shared" si="64"/>
        <v>0</v>
      </c>
      <c r="C39" s="130">
        <f t="shared" si="64"/>
        <v>0</v>
      </c>
      <c r="D39" s="130">
        <f t="shared" si="64"/>
        <v>0</v>
      </c>
      <c r="E39" s="130">
        <f t="shared" si="64"/>
        <v>0</v>
      </c>
      <c r="F39" s="132">
        <f>'Customer''s Questionnaire'!N52</f>
        <v>0</v>
      </c>
      <c r="G39" s="133">
        <f t="shared" ref="G39:J39" si="65">IFERROR(G17*$F39,0)</f>
        <v>0</v>
      </c>
      <c r="H39" s="133">
        <f t="shared" si="65"/>
        <v>0</v>
      </c>
      <c r="I39" s="133">
        <f t="shared" si="65"/>
        <v>0</v>
      </c>
      <c r="J39" s="133">
        <f t="shared" si="65"/>
        <v>0</v>
      </c>
      <c r="K39" s="133">
        <f t="shared" si="28"/>
        <v>0</v>
      </c>
      <c r="L39" s="133">
        <f t="shared" ref="L39:O39" si="66">IFERROR(L17*$F39,0)</f>
        <v>0</v>
      </c>
      <c r="M39" s="133">
        <f t="shared" si="66"/>
        <v>0</v>
      </c>
      <c r="N39" s="133">
        <f t="shared" si="66"/>
        <v>0</v>
      </c>
      <c r="O39" s="133">
        <f t="shared" si="66"/>
        <v>0</v>
      </c>
      <c r="P39" s="133">
        <f t="shared" si="30"/>
        <v>0</v>
      </c>
      <c r="Q39" s="133">
        <f t="shared" ref="Q39:T39" si="67">IFERROR(Q17*$F39,0)</f>
        <v>0</v>
      </c>
      <c r="R39" s="133">
        <f t="shared" si="67"/>
        <v>0</v>
      </c>
      <c r="S39" s="133">
        <f t="shared" si="67"/>
        <v>0</v>
      </c>
      <c r="T39" s="133">
        <f t="shared" si="67"/>
        <v>0</v>
      </c>
      <c r="U39" s="133">
        <f t="shared" si="32"/>
        <v>0</v>
      </c>
      <c r="V39" s="133">
        <f t="shared" ref="V39:Y39" si="68">IFERROR(V17*$F39,0)</f>
        <v>0</v>
      </c>
      <c r="W39" s="133">
        <f t="shared" si="68"/>
        <v>0</v>
      </c>
      <c r="X39" s="133">
        <f t="shared" si="68"/>
        <v>0</v>
      </c>
      <c r="Y39" s="133">
        <f t="shared" si="68"/>
        <v>0</v>
      </c>
      <c r="Z39" s="133">
        <f t="shared" si="34"/>
        <v>0</v>
      </c>
      <c r="AA39" s="133">
        <f t="shared" ref="AA39:AD39" si="69">IFERROR(AA17*$F39,0)</f>
        <v>0</v>
      </c>
      <c r="AB39" s="133">
        <f t="shared" si="69"/>
        <v>0</v>
      </c>
      <c r="AC39" s="133">
        <f t="shared" si="69"/>
        <v>0</v>
      </c>
      <c r="AD39" s="133">
        <f t="shared" si="69"/>
        <v>0</v>
      </c>
      <c r="AE39" s="133">
        <f t="shared" si="36"/>
        <v>0</v>
      </c>
      <c r="AF39" s="133">
        <f t="shared" ref="AF39:AI39" si="70">IFERROR(AF17*$F39,0)</f>
        <v>0</v>
      </c>
      <c r="AG39" s="133">
        <f t="shared" si="70"/>
        <v>0</v>
      </c>
      <c r="AH39" s="133">
        <f t="shared" si="70"/>
        <v>0</v>
      </c>
      <c r="AI39" s="133">
        <f t="shared" si="70"/>
        <v>0</v>
      </c>
      <c r="AJ39" s="133">
        <f t="shared" si="38"/>
        <v>0</v>
      </c>
      <c r="AK39" s="133">
        <f t="shared" ref="AK39:AN39" si="71">IFERROR(AK17*$F39,0)</f>
        <v>0</v>
      </c>
      <c r="AL39" s="133">
        <f t="shared" si="71"/>
        <v>0</v>
      </c>
      <c r="AM39" s="133">
        <f t="shared" si="71"/>
        <v>0</v>
      </c>
      <c r="AN39" s="133">
        <f t="shared" si="71"/>
        <v>0</v>
      </c>
      <c r="AO39" s="133">
        <f t="shared" si="40"/>
        <v>0</v>
      </c>
      <c r="AP39" s="133">
        <f t="shared" ref="AP39:AS39" si="72">IFERROR(AP17*$F39,0)</f>
        <v>0</v>
      </c>
      <c r="AQ39" s="133">
        <f t="shared" si="72"/>
        <v>0</v>
      </c>
      <c r="AR39" s="133">
        <f t="shared" si="72"/>
        <v>0</v>
      </c>
      <c r="AS39" s="133">
        <f t="shared" si="72"/>
        <v>0</v>
      </c>
      <c r="AT39" s="133">
        <f t="shared" si="42"/>
        <v>0</v>
      </c>
      <c r="AU39" s="133">
        <f t="shared" ref="AU39:AX39" si="73">IFERROR(AU17*$F39,0)</f>
        <v>0</v>
      </c>
      <c r="AV39" s="133">
        <f t="shared" si="73"/>
        <v>0</v>
      </c>
      <c r="AW39" s="133">
        <f t="shared" si="73"/>
        <v>0</v>
      </c>
      <c r="AX39" s="133">
        <f t="shared" si="73"/>
        <v>0</v>
      </c>
      <c r="AY39" s="133">
        <f t="shared" si="44"/>
        <v>0</v>
      </c>
      <c r="AZ39" s="133">
        <f t="shared" ref="AZ39:BC39" si="74">IFERROR(AZ17*$F39,0)</f>
        <v>0</v>
      </c>
      <c r="BA39" s="133">
        <f t="shared" si="74"/>
        <v>0</v>
      </c>
      <c r="BB39" s="133">
        <f t="shared" si="74"/>
        <v>0</v>
      </c>
      <c r="BC39" s="133">
        <f t="shared" si="74"/>
        <v>0</v>
      </c>
      <c r="BD39" s="133">
        <f t="shared" si="46"/>
        <v>0</v>
      </c>
      <c r="BE39" s="133">
        <f t="shared" ref="BE39:BH39" si="75">IFERROR(BE17*$F39,0)</f>
        <v>0</v>
      </c>
      <c r="BF39" s="133">
        <f t="shared" si="75"/>
        <v>0</v>
      </c>
      <c r="BG39" s="133">
        <f t="shared" si="75"/>
        <v>0</v>
      </c>
      <c r="BH39" s="133">
        <f t="shared" si="75"/>
        <v>0</v>
      </c>
      <c r="BI39" s="133">
        <f t="shared" si="48"/>
        <v>0</v>
      </c>
      <c r="BJ39" s="133">
        <f t="shared" ref="BJ39:BM39" si="76">IFERROR(BJ17*$F39,0)</f>
        <v>0</v>
      </c>
      <c r="BK39" s="133">
        <f t="shared" si="76"/>
        <v>0</v>
      </c>
      <c r="BL39" s="133">
        <f t="shared" si="76"/>
        <v>0</v>
      </c>
      <c r="BM39" s="133">
        <f t="shared" si="76"/>
        <v>0</v>
      </c>
      <c r="BN39" s="133">
        <f t="shared" si="50"/>
        <v>0</v>
      </c>
    </row>
    <row r="40" spans="1:66">
      <c r="A40" s="130">
        <f t="shared" ref="A40:E40" si="77">A18</f>
        <v>0</v>
      </c>
      <c r="B40" s="130">
        <f t="shared" si="77"/>
        <v>0</v>
      </c>
      <c r="C40" s="130">
        <f t="shared" si="77"/>
        <v>0</v>
      </c>
      <c r="D40" s="130">
        <f t="shared" si="77"/>
        <v>0</v>
      </c>
      <c r="E40" s="130">
        <f t="shared" si="77"/>
        <v>0</v>
      </c>
      <c r="F40" s="132">
        <f>'Customer''s Questionnaire'!N53</f>
        <v>0</v>
      </c>
      <c r="G40" s="133">
        <f t="shared" ref="G40:J40" si="78">IFERROR(G18*$F40,0)</f>
        <v>0</v>
      </c>
      <c r="H40" s="133">
        <f t="shared" si="78"/>
        <v>0</v>
      </c>
      <c r="I40" s="133">
        <f t="shared" si="78"/>
        <v>0</v>
      </c>
      <c r="J40" s="133">
        <f t="shared" si="78"/>
        <v>0</v>
      </c>
      <c r="K40" s="133">
        <f t="shared" si="28"/>
        <v>0</v>
      </c>
      <c r="L40" s="133">
        <f t="shared" ref="L40:O40" si="79">IFERROR(L18*$F40,0)</f>
        <v>0</v>
      </c>
      <c r="M40" s="133">
        <f t="shared" si="79"/>
        <v>0</v>
      </c>
      <c r="N40" s="133">
        <f t="shared" si="79"/>
        <v>0</v>
      </c>
      <c r="O40" s="133">
        <f t="shared" si="79"/>
        <v>0</v>
      </c>
      <c r="P40" s="133">
        <f t="shared" si="30"/>
        <v>0</v>
      </c>
      <c r="Q40" s="133">
        <f t="shared" ref="Q40:T40" si="80">IFERROR(Q18*$F40,0)</f>
        <v>0</v>
      </c>
      <c r="R40" s="133">
        <f t="shared" si="80"/>
        <v>0</v>
      </c>
      <c r="S40" s="133">
        <f t="shared" si="80"/>
        <v>0</v>
      </c>
      <c r="T40" s="133">
        <f t="shared" si="80"/>
        <v>0</v>
      </c>
      <c r="U40" s="133">
        <f t="shared" si="32"/>
        <v>0</v>
      </c>
      <c r="V40" s="133">
        <f t="shared" ref="V40:Y40" si="81">IFERROR(V18*$F40,0)</f>
        <v>0</v>
      </c>
      <c r="W40" s="133">
        <f t="shared" si="81"/>
        <v>0</v>
      </c>
      <c r="X40" s="133">
        <f t="shared" si="81"/>
        <v>0</v>
      </c>
      <c r="Y40" s="133">
        <f t="shared" si="81"/>
        <v>0</v>
      </c>
      <c r="Z40" s="133">
        <f t="shared" si="34"/>
        <v>0</v>
      </c>
      <c r="AA40" s="133">
        <f t="shared" ref="AA40:AD40" si="82">IFERROR(AA18*$F40,0)</f>
        <v>0</v>
      </c>
      <c r="AB40" s="133">
        <f t="shared" si="82"/>
        <v>0</v>
      </c>
      <c r="AC40" s="133">
        <f t="shared" si="82"/>
        <v>0</v>
      </c>
      <c r="AD40" s="133">
        <f t="shared" si="82"/>
        <v>0</v>
      </c>
      <c r="AE40" s="133">
        <f t="shared" si="36"/>
        <v>0</v>
      </c>
      <c r="AF40" s="133">
        <f t="shared" ref="AF40:AI40" si="83">IFERROR(AF18*$F40,0)</f>
        <v>0</v>
      </c>
      <c r="AG40" s="133">
        <f t="shared" si="83"/>
        <v>0</v>
      </c>
      <c r="AH40" s="133">
        <f t="shared" si="83"/>
        <v>0</v>
      </c>
      <c r="AI40" s="133">
        <f t="shared" si="83"/>
        <v>0</v>
      </c>
      <c r="AJ40" s="133">
        <f t="shared" si="38"/>
        <v>0</v>
      </c>
      <c r="AK40" s="133">
        <f t="shared" ref="AK40:AN40" si="84">IFERROR(AK18*$F40,0)</f>
        <v>0</v>
      </c>
      <c r="AL40" s="133">
        <f t="shared" si="84"/>
        <v>0</v>
      </c>
      <c r="AM40" s="133">
        <f t="shared" si="84"/>
        <v>0</v>
      </c>
      <c r="AN40" s="133">
        <f t="shared" si="84"/>
        <v>0</v>
      </c>
      <c r="AO40" s="133">
        <f t="shared" si="40"/>
        <v>0</v>
      </c>
      <c r="AP40" s="133">
        <f t="shared" ref="AP40:AS40" si="85">IFERROR(AP18*$F40,0)</f>
        <v>0</v>
      </c>
      <c r="AQ40" s="133">
        <f t="shared" si="85"/>
        <v>0</v>
      </c>
      <c r="AR40" s="133">
        <f t="shared" si="85"/>
        <v>0</v>
      </c>
      <c r="AS40" s="133">
        <f t="shared" si="85"/>
        <v>0</v>
      </c>
      <c r="AT40" s="133">
        <f t="shared" si="42"/>
        <v>0</v>
      </c>
      <c r="AU40" s="133">
        <f t="shared" ref="AU40:AX40" si="86">IFERROR(AU18*$F40,0)</f>
        <v>0</v>
      </c>
      <c r="AV40" s="133">
        <f t="shared" si="86"/>
        <v>0</v>
      </c>
      <c r="AW40" s="133">
        <f t="shared" si="86"/>
        <v>0</v>
      </c>
      <c r="AX40" s="133">
        <f t="shared" si="86"/>
        <v>0</v>
      </c>
      <c r="AY40" s="133">
        <f t="shared" si="44"/>
        <v>0</v>
      </c>
      <c r="AZ40" s="133">
        <f t="shared" ref="AZ40:BC40" si="87">IFERROR(AZ18*$F40,0)</f>
        <v>0</v>
      </c>
      <c r="BA40" s="133">
        <f t="shared" si="87"/>
        <v>0</v>
      </c>
      <c r="BB40" s="133">
        <f t="shared" si="87"/>
        <v>0</v>
      </c>
      <c r="BC40" s="133">
        <f t="shared" si="87"/>
        <v>0</v>
      </c>
      <c r="BD40" s="133">
        <f t="shared" si="46"/>
        <v>0</v>
      </c>
      <c r="BE40" s="133">
        <f t="shared" ref="BE40:BH40" si="88">IFERROR(BE18*$F40,0)</f>
        <v>0</v>
      </c>
      <c r="BF40" s="133">
        <f t="shared" si="88"/>
        <v>0</v>
      </c>
      <c r="BG40" s="133">
        <f t="shared" si="88"/>
        <v>0</v>
      </c>
      <c r="BH40" s="133">
        <f t="shared" si="88"/>
        <v>0</v>
      </c>
      <c r="BI40" s="133">
        <f t="shared" si="48"/>
        <v>0</v>
      </c>
      <c r="BJ40" s="133">
        <f t="shared" ref="BJ40:BM40" si="89">IFERROR(BJ18*$F40,0)</f>
        <v>0</v>
      </c>
      <c r="BK40" s="133">
        <f t="shared" si="89"/>
        <v>0</v>
      </c>
      <c r="BL40" s="133">
        <f t="shared" si="89"/>
        <v>0</v>
      </c>
      <c r="BM40" s="133">
        <f t="shared" si="89"/>
        <v>0</v>
      </c>
      <c r="BN40" s="133">
        <f t="shared" si="50"/>
        <v>0</v>
      </c>
    </row>
    <row r="41" spans="1:66">
      <c r="A41" s="130">
        <f t="shared" ref="A41:E41" si="90">A19</f>
        <v>0</v>
      </c>
      <c r="B41" s="130">
        <f t="shared" si="90"/>
        <v>0</v>
      </c>
      <c r="C41" s="130">
        <f t="shared" si="90"/>
        <v>0</v>
      </c>
      <c r="D41" s="130">
        <f t="shared" si="90"/>
        <v>0</v>
      </c>
      <c r="E41" s="130">
        <f t="shared" si="90"/>
        <v>0</v>
      </c>
      <c r="F41" s="132">
        <f>'Customer''s Questionnaire'!N54</f>
        <v>0</v>
      </c>
      <c r="G41" s="133">
        <f t="shared" ref="G41:J41" si="91">IFERROR(G19*$F41,0)</f>
        <v>0</v>
      </c>
      <c r="H41" s="133">
        <f t="shared" si="91"/>
        <v>0</v>
      </c>
      <c r="I41" s="133">
        <f t="shared" si="91"/>
        <v>0</v>
      </c>
      <c r="J41" s="133">
        <f t="shared" si="91"/>
        <v>0</v>
      </c>
      <c r="K41" s="133">
        <f t="shared" si="28"/>
        <v>0</v>
      </c>
      <c r="L41" s="133">
        <f t="shared" ref="L41:O41" si="92">IFERROR(L19*$F41,0)</f>
        <v>0</v>
      </c>
      <c r="M41" s="133">
        <f t="shared" si="92"/>
        <v>0</v>
      </c>
      <c r="N41" s="133">
        <f t="shared" si="92"/>
        <v>0</v>
      </c>
      <c r="O41" s="133">
        <f t="shared" si="92"/>
        <v>0</v>
      </c>
      <c r="P41" s="133">
        <f t="shared" si="30"/>
        <v>0</v>
      </c>
      <c r="Q41" s="133">
        <f t="shared" ref="Q41:T41" si="93">IFERROR(Q19*$F41,0)</f>
        <v>0</v>
      </c>
      <c r="R41" s="133">
        <f t="shared" si="93"/>
        <v>0</v>
      </c>
      <c r="S41" s="133">
        <f t="shared" si="93"/>
        <v>0</v>
      </c>
      <c r="T41" s="133">
        <f t="shared" si="93"/>
        <v>0</v>
      </c>
      <c r="U41" s="133">
        <f t="shared" si="32"/>
        <v>0</v>
      </c>
      <c r="V41" s="133">
        <f t="shared" ref="V41:Y41" si="94">IFERROR(V19*$F41,0)</f>
        <v>0</v>
      </c>
      <c r="W41" s="133">
        <f t="shared" si="94"/>
        <v>0</v>
      </c>
      <c r="X41" s="133">
        <f t="shared" si="94"/>
        <v>0</v>
      </c>
      <c r="Y41" s="133">
        <f t="shared" si="94"/>
        <v>0</v>
      </c>
      <c r="Z41" s="133">
        <f t="shared" si="34"/>
        <v>0</v>
      </c>
      <c r="AA41" s="133">
        <f t="shared" ref="AA41:AD41" si="95">IFERROR(AA19*$F41,0)</f>
        <v>0</v>
      </c>
      <c r="AB41" s="133">
        <f t="shared" si="95"/>
        <v>0</v>
      </c>
      <c r="AC41" s="133">
        <f t="shared" si="95"/>
        <v>0</v>
      </c>
      <c r="AD41" s="133">
        <f t="shared" si="95"/>
        <v>0</v>
      </c>
      <c r="AE41" s="133">
        <f t="shared" si="36"/>
        <v>0</v>
      </c>
      <c r="AF41" s="133">
        <f t="shared" ref="AF41:AI41" si="96">IFERROR(AF19*$F41,0)</f>
        <v>0</v>
      </c>
      <c r="AG41" s="133">
        <f t="shared" si="96"/>
        <v>0</v>
      </c>
      <c r="AH41" s="133">
        <f t="shared" si="96"/>
        <v>0</v>
      </c>
      <c r="AI41" s="133">
        <f t="shared" si="96"/>
        <v>0</v>
      </c>
      <c r="AJ41" s="133">
        <f t="shared" si="38"/>
        <v>0</v>
      </c>
      <c r="AK41" s="133">
        <f t="shared" ref="AK41:AN41" si="97">IFERROR(AK19*$F41,0)</f>
        <v>0</v>
      </c>
      <c r="AL41" s="133">
        <f t="shared" si="97"/>
        <v>0</v>
      </c>
      <c r="AM41" s="133">
        <f t="shared" si="97"/>
        <v>0</v>
      </c>
      <c r="AN41" s="133">
        <f t="shared" si="97"/>
        <v>0</v>
      </c>
      <c r="AO41" s="133">
        <f t="shared" si="40"/>
        <v>0</v>
      </c>
      <c r="AP41" s="133">
        <f t="shared" ref="AP41:AS41" si="98">IFERROR(AP19*$F41,0)</f>
        <v>0</v>
      </c>
      <c r="AQ41" s="133">
        <f t="shared" si="98"/>
        <v>0</v>
      </c>
      <c r="AR41" s="133">
        <f t="shared" si="98"/>
        <v>0</v>
      </c>
      <c r="AS41" s="133">
        <f t="shared" si="98"/>
        <v>0</v>
      </c>
      <c r="AT41" s="133">
        <f t="shared" si="42"/>
        <v>0</v>
      </c>
      <c r="AU41" s="133">
        <f t="shared" ref="AU41:AX41" si="99">IFERROR(AU19*$F41,0)</f>
        <v>0</v>
      </c>
      <c r="AV41" s="133">
        <f t="shared" si="99"/>
        <v>0</v>
      </c>
      <c r="AW41" s="133">
        <f t="shared" si="99"/>
        <v>0</v>
      </c>
      <c r="AX41" s="133">
        <f t="shared" si="99"/>
        <v>0</v>
      </c>
      <c r="AY41" s="133">
        <f t="shared" si="44"/>
        <v>0</v>
      </c>
      <c r="AZ41" s="133">
        <f t="shared" ref="AZ41:BC41" si="100">IFERROR(AZ19*$F41,0)</f>
        <v>0</v>
      </c>
      <c r="BA41" s="133">
        <f t="shared" si="100"/>
        <v>0</v>
      </c>
      <c r="BB41" s="133">
        <f t="shared" si="100"/>
        <v>0</v>
      </c>
      <c r="BC41" s="133">
        <f t="shared" si="100"/>
        <v>0</v>
      </c>
      <c r="BD41" s="133">
        <f t="shared" si="46"/>
        <v>0</v>
      </c>
      <c r="BE41" s="133">
        <f t="shared" ref="BE41:BH41" si="101">IFERROR(BE19*$F41,0)</f>
        <v>0</v>
      </c>
      <c r="BF41" s="133">
        <f t="shared" si="101"/>
        <v>0</v>
      </c>
      <c r="BG41" s="133">
        <f t="shared" si="101"/>
        <v>0</v>
      </c>
      <c r="BH41" s="133">
        <f t="shared" si="101"/>
        <v>0</v>
      </c>
      <c r="BI41" s="133">
        <f t="shared" si="48"/>
        <v>0</v>
      </c>
      <c r="BJ41" s="133">
        <f t="shared" ref="BJ41:BM41" si="102">IFERROR(BJ19*$F41,0)</f>
        <v>0</v>
      </c>
      <c r="BK41" s="133">
        <f t="shared" si="102"/>
        <v>0</v>
      </c>
      <c r="BL41" s="133">
        <f t="shared" si="102"/>
        <v>0</v>
      </c>
      <c r="BM41" s="133">
        <f t="shared" si="102"/>
        <v>0</v>
      </c>
      <c r="BN41" s="133">
        <f t="shared" si="50"/>
        <v>0</v>
      </c>
    </row>
    <row r="42" spans="1:66">
      <c r="A42" s="130">
        <f t="shared" ref="A42:E42" si="103">A20</f>
        <v>0</v>
      </c>
      <c r="B42" s="130">
        <f t="shared" si="103"/>
        <v>0</v>
      </c>
      <c r="C42" s="130">
        <f t="shared" si="103"/>
        <v>0</v>
      </c>
      <c r="D42" s="130">
        <f t="shared" si="103"/>
        <v>0</v>
      </c>
      <c r="E42" s="130">
        <f t="shared" si="103"/>
        <v>0</v>
      </c>
      <c r="F42" s="132">
        <f>'Customer''s Questionnaire'!N55</f>
        <v>0</v>
      </c>
      <c r="G42" s="133">
        <f t="shared" ref="G42:J42" si="104">IFERROR(G20*$F42,0)</f>
        <v>0</v>
      </c>
      <c r="H42" s="133">
        <f t="shared" si="104"/>
        <v>0</v>
      </c>
      <c r="I42" s="133">
        <f t="shared" si="104"/>
        <v>0</v>
      </c>
      <c r="J42" s="133">
        <f t="shared" si="104"/>
        <v>0</v>
      </c>
      <c r="K42" s="133">
        <f t="shared" si="28"/>
        <v>0</v>
      </c>
      <c r="L42" s="133">
        <f t="shared" ref="L42:O42" si="105">IFERROR(L20*$F42,0)</f>
        <v>0</v>
      </c>
      <c r="M42" s="133">
        <f t="shared" si="105"/>
        <v>0</v>
      </c>
      <c r="N42" s="133">
        <f t="shared" si="105"/>
        <v>0</v>
      </c>
      <c r="O42" s="133">
        <f t="shared" si="105"/>
        <v>0</v>
      </c>
      <c r="P42" s="133">
        <f t="shared" si="30"/>
        <v>0</v>
      </c>
      <c r="Q42" s="133">
        <f t="shared" ref="Q42:T42" si="106">IFERROR(Q20*$F42,0)</f>
        <v>0</v>
      </c>
      <c r="R42" s="133">
        <f t="shared" si="106"/>
        <v>0</v>
      </c>
      <c r="S42" s="133">
        <f t="shared" si="106"/>
        <v>0</v>
      </c>
      <c r="T42" s="133">
        <f t="shared" si="106"/>
        <v>0</v>
      </c>
      <c r="U42" s="133">
        <f t="shared" si="32"/>
        <v>0</v>
      </c>
      <c r="V42" s="133">
        <f t="shared" ref="V42:Y42" si="107">IFERROR(V20*$F42,0)</f>
        <v>0</v>
      </c>
      <c r="W42" s="133">
        <f t="shared" si="107"/>
        <v>0</v>
      </c>
      <c r="X42" s="133">
        <f t="shared" si="107"/>
        <v>0</v>
      </c>
      <c r="Y42" s="133">
        <f t="shared" si="107"/>
        <v>0</v>
      </c>
      <c r="Z42" s="133">
        <f t="shared" si="34"/>
        <v>0</v>
      </c>
      <c r="AA42" s="133">
        <f t="shared" ref="AA42:AD42" si="108">IFERROR(AA20*$F42,0)</f>
        <v>0</v>
      </c>
      <c r="AB42" s="133">
        <f t="shared" si="108"/>
        <v>0</v>
      </c>
      <c r="AC42" s="133">
        <f t="shared" si="108"/>
        <v>0</v>
      </c>
      <c r="AD42" s="133">
        <f t="shared" si="108"/>
        <v>0</v>
      </c>
      <c r="AE42" s="133">
        <f t="shared" si="36"/>
        <v>0</v>
      </c>
      <c r="AF42" s="133">
        <f t="shared" ref="AF42:AI42" si="109">IFERROR(AF20*$F42,0)</f>
        <v>0</v>
      </c>
      <c r="AG42" s="133">
        <f t="shared" si="109"/>
        <v>0</v>
      </c>
      <c r="AH42" s="133">
        <f t="shared" si="109"/>
        <v>0</v>
      </c>
      <c r="AI42" s="133">
        <f t="shared" si="109"/>
        <v>0</v>
      </c>
      <c r="AJ42" s="133">
        <f t="shared" si="38"/>
        <v>0</v>
      </c>
      <c r="AK42" s="133">
        <f t="shared" ref="AK42:AN42" si="110">IFERROR(AK20*$F42,0)</f>
        <v>0</v>
      </c>
      <c r="AL42" s="133">
        <f t="shared" si="110"/>
        <v>0</v>
      </c>
      <c r="AM42" s="133">
        <f t="shared" si="110"/>
        <v>0</v>
      </c>
      <c r="AN42" s="133">
        <f t="shared" si="110"/>
        <v>0</v>
      </c>
      <c r="AO42" s="133">
        <f t="shared" si="40"/>
        <v>0</v>
      </c>
      <c r="AP42" s="133">
        <f t="shared" ref="AP42:AS42" si="111">IFERROR(AP20*$F42,0)</f>
        <v>0</v>
      </c>
      <c r="AQ42" s="133">
        <f t="shared" si="111"/>
        <v>0</v>
      </c>
      <c r="AR42" s="133">
        <f t="shared" si="111"/>
        <v>0</v>
      </c>
      <c r="AS42" s="133">
        <f t="shared" si="111"/>
        <v>0</v>
      </c>
      <c r="AT42" s="133">
        <f t="shared" si="42"/>
        <v>0</v>
      </c>
      <c r="AU42" s="133">
        <f t="shared" ref="AU42:AX42" si="112">IFERROR(AU20*$F42,0)</f>
        <v>0</v>
      </c>
      <c r="AV42" s="133">
        <f t="shared" si="112"/>
        <v>0</v>
      </c>
      <c r="AW42" s="133">
        <f t="shared" si="112"/>
        <v>0</v>
      </c>
      <c r="AX42" s="133">
        <f t="shared" si="112"/>
        <v>0</v>
      </c>
      <c r="AY42" s="133">
        <f t="shared" si="44"/>
        <v>0</v>
      </c>
      <c r="AZ42" s="133">
        <f t="shared" ref="AZ42:BC42" si="113">IFERROR(AZ20*$F42,0)</f>
        <v>0</v>
      </c>
      <c r="BA42" s="133">
        <f t="shared" si="113"/>
        <v>0</v>
      </c>
      <c r="BB42" s="133">
        <f t="shared" si="113"/>
        <v>0</v>
      </c>
      <c r="BC42" s="133">
        <f t="shared" si="113"/>
        <v>0</v>
      </c>
      <c r="BD42" s="133">
        <f t="shared" si="46"/>
        <v>0</v>
      </c>
      <c r="BE42" s="133">
        <f t="shared" ref="BE42:BH42" si="114">IFERROR(BE20*$F42,0)</f>
        <v>0</v>
      </c>
      <c r="BF42" s="133">
        <f t="shared" si="114"/>
        <v>0</v>
      </c>
      <c r="BG42" s="133">
        <f t="shared" si="114"/>
        <v>0</v>
      </c>
      <c r="BH42" s="133">
        <f t="shared" si="114"/>
        <v>0</v>
      </c>
      <c r="BI42" s="133">
        <f t="shared" si="48"/>
        <v>0</v>
      </c>
      <c r="BJ42" s="133">
        <f t="shared" ref="BJ42:BM42" si="115">IFERROR(BJ20*$F42,0)</f>
        <v>0</v>
      </c>
      <c r="BK42" s="133">
        <f t="shared" si="115"/>
        <v>0</v>
      </c>
      <c r="BL42" s="133">
        <f t="shared" si="115"/>
        <v>0</v>
      </c>
      <c r="BM42" s="133">
        <f t="shared" si="115"/>
        <v>0</v>
      </c>
      <c r="BN42" s="133">
        <f t="shared" si="50"/>
        <v>0</v>
      </c>
    </row>
    <row r="43" spans="1:66">
      <c r="A43" s="130">
        <f t="shared" ref="A43:E43" si="116">A21</f>
        <v>0</v>
      </c>
      <c r="B43" s="130">
        <f t="shared" si="116"/>
        <v>0</v>
      </c>
      <c r="C43" s="130">
        <f t="shared" si="116"/>
        <v>0</v>
      </c>
      <c r="D43" s="130">
        <f t="shared" si="116"/>
        <v>0</v>
      </c>
      <c r="E43" s="130">
        <f t="shared" si="116"/>
        <v>0</v>
      </c>
      <c r="F43" s="132">
        <f>'Customer''s Questionnaire'!N56</f>
        <v>0</v>
      </c>
      <c r="G43" s="133">
        <f t="shared" ref="G43:J43" si="117">IFERROR(G21*$F43,0)</f>
        <v>0</v>
      </c>
      <c r="H43" s="133">
        <f t="shared" si="117"/>
        <v>0</v>
      </c>
      <c r="I43" s="133">
        <f t="shared" si="117"/>
        <v>0</v>
      </c>
      <c r="J43" s="133">
        <f t="shared" si="117"/>
        <v>0</v>
      </c>
      <c r="K43" s="133">
        <f t="shared" si="28"/>
        <v>0</v>
      </c>
      <c r="L43" s="133">
        <f t="shared" ref="L43:O43" si="118">IFERROR(L21*$F43,0)</f>
        <v>0</v>
      </c>
      <c r="M43" s="133">
        <f t="shared" si="118"/>
        <v>0</v>
      </c>
      <c r="N43" s="133">
        <f t="shared" si="118"/>
        <v>0</v>
      </c>
      <c r="O43" s="133">
        <f t="shared" si="118"/>
        <v>0</v>
      </c>
      <c r="P43" s="133">
        <f t="shared" si="30"/>
        <v>0</v>
      </c>
      <c r="Q43" s="133">
        <f t="shared" ref="Q43:T43" si="119">IFERROR(Q21*$F43,0)</f>
        <v>0</v>
      </c>
      <c r="R43" s="133">
        <f t="shared" si="119"/>
        <v>0</v>
      </c>
      <c r="S43" s="133">
        <f t="shared" si="119"/>
        <v>0</v>
      </c>
      <c r="T43" s="133">
        <f t="shared" si="119"/>
        <v>0</v>
      </c>
      <c r="U43" s="133">
        <f t="shared" si="32"/>
        <v>0</v>
      </c>
      <c r="V43" s="133">
        <f t="shared" ref="V43:Y43" si="120">IFERROR(V21*$F43,0)</f>
        <v>0</v>
      </c>
      <c r="W43" s="133">
        <f t="shared" si="120"/>
        <v>0</v>
      </c>
      <c r="X43" s="133">
        <f t="shared" si="120"/>
        <v>0</v>
      </c>
      <c r="Y43" s="133">
        <f t="shared" si="120"/>
        <v>0</v>
      </c>
      <c r="Z43" s="133">
        <f t="shared" si="34"/>
        <v>0</v>
      </c>
      <c r="AA43" s="133">
        <f t="shared" ref="AA43:AD43" si="121">IFERROR(AA21*$F43,0)</f>
        <v>0</v>
      </c>
      <c r="AB43" s="133">
        <f t="shared" si="121"/>
        <v>0</v>
      </c>
      <c r="AC43" s="133">
        <f t="shared" si="121"/>
        <v>0</v>
      </c>
      <c r="AD43" s="133">
        <f t="shared" si="121"/>
        <v>0</v>
      </c>
      <c r="AE43" s="133">
        <f t="shared" si="36"/>
        <v>0</v>
      </c>
      <c r="AF43" s="133">
        <f t="shared" ref="AF43:AI43" si="122">IFERROR(AF21*$F43,0)</f>
        <v>0</v>
      </c>
      <c r="AG43" s="133">
        <f t="shared" si="122"/>
        <v>0</v>
      </c>
      <c r="AH43" s="133">
        <f t="shared" si="122"/>
        <v>0</v>
      </c>
      <c r="AI43" s="133">
        <f t="shared" si="122"/>
        <v>0</v>
      </c>
      <c r="AJ43" s="133">
        <f t="shared" si="38"/>
        <v>0</v>
      </c>
      <c r="AK43" s="133">
        <f t="shared" ref="AK43:AN43" si="123">IFERROR(AK21*$F43,0)</f>
        <v>0</v>
      </c>
      <c r="AL43" s="133">
        <f t="shared" si="123"/>
        <v>0</v>
      </c>
      <c r="AM43" s="133">
        <f t="shared" si="123"/>
        <v>0</v>
      </c>
      <c r="AN43" s="133">
        <f t="shared" si="123"/>
        <v>0</v>
      </c>
      <c r="AO43" s="133">
        <f t="shared" si="40"/>
        <v>0</v>
      </c>
      <c r="AP43" s="133">
        <f t="shared" ref="AP43:AS43" si="124">IFERROR(AP21*$F43,0)</f>
        <v>0</v>
      </c>
      <c r="AQ43" s="133">
        <f t="shared" si="124"/>
        <v>0</v>
      </c>
      <c r="AR43" s="133">
        <f t="shared" si="124"/>
        <v>0</v>
      </c>
      <c r="AS43" s="133">
        <f t="shared" si="124"/>
        <v>0</v>
      </c>
      <c r="AT43" s="133">
        <f t="shared" si="42"/>
        <v>0</v>
      </c>
      <c r="AU43" s="133">
        <f t="shared" ref="AU43:AX43" si="125">IFERROR(AU21*$F43,0)</f>
        <v>0</v>
      </c>
      <c r="AV43" s="133">
        <f t="shared" si="125"/>
        <v>0</v>
      </c>
      <c r="AW43" s="133">
        <f t="shared" si="125"/>
        <v>0</v>
      </c>
      <c r="AX43" s="133">
        <f t="shared" si="125"/>
        <v>0</v>
      </c>
      <c r="AY43" s="133">
        <f t="shared" si="44"/>
        <v>0</v>
      </c>
      <c r="AZ43" s="133">
        <f t="shared" ref="AZ43:BC43" si="126">IFERROR(AZ21*$F43,0)</f>
        <v>0</v>
      </c>
      <c r="BA43" s="133">
        <f t="shared" si="126"/>
        <v>0</v>
      </c>
      <c r="BB43" s="133">
        <f t="shared" si="126"/>
        <v>0</v>
      </c>
      <c r="BC43" s="133">
        <f t="shared" si="126"/>
        <v>0</v>
      </c>
      <c r="BD43" s="133">
        <f t="shared" si="46"/>
        <v>0</v>
      </c>
      <c r="BE43" s="133">
        <f t="shared" ref="BE43:BH43" si="127">IFERROR(BE21*$F43,0)</f>
        <v>0</v>
      </c>
      <c r="BF43" s="133">
        <f t="shared" si="127"/>
        <v>0</v>
      </c>
      <c r="BG43" s="133">
        <f t="shared" si="127"/>
        <v>0</v>
      </c>
      <c r="BH43" s="133">
        <f t="shared" si="127"/>
        <v>0</v>
      </c>
      <c r="BI43" s="133">
        <f t="shared" si="48"/>
        <v>0</v>
      </c>
      <c r="BJ43" s="133">
        <f t="shared" ref="BJ43:BM43" si="128">IFERROR(BJ21*$F43,0)</f>
        <v>0</v>
      </c>
      <c r="BK43" s="133">
        <f t="shared" si="128"/>
        <v>0</v>
      </c>
      <c r="BL43" s="133">
        <f t="shared" si="128"/>
        <v>0</v>
      </c>
      <c r="BM43" s="133">
        <f t="shared" si="128"/>
        <v>0</v>
      </c>
      <c r="BN43" s="133">
        <f t="shared" si="50"/>
        <v>0</v>
      </c>
    </row>
    <row r="44" spans="1:66">
      <c r="A44" s="130">
        <f t="shared" ref="A44:E44" si="129">A22</f>
        <v>0</v>
      </c>
      <c r="B44" s="130">
        <f t="shared" si="129"/>
        <v>0</v>
      </c>
      <c r="C44" s="130">
        <f t="shared" si="129"/>
        <v>0</v>
      </c>
      <c r="D44" s="130">
        <f t="shared" si="129"/>
        <v>0</v>
      </c>
      <c r="E44" s="130">
        <f t="shared" si="129"/>
        <v>0</v>
      </c>
      <c r="F44" s="132">
        <f>'Customer''s Questionnaire'!N57</f>
        <v>0</v>
      </c>
      <c r="G44" s="133">
        <f t="shared" ref="G44:J44" si="130">IFERROR(G22*$F44,0)</f>
        <v>0</v>
      </c>
      <c r="H44" s="133">
        <f t="shared" si="130"/>
        <v>0</v>
      </c>
      <c r="I44" s="133">
        <f t="shared" si="130"/>
        <v>0</v>
      </c>
      <c r="J44" s="133">
        <f t="shared" si="130"/>
        <v>0</v>
      </c>
      <c r="K44" s="133">
        <f t="shared" si="28"/>
        <v>0</v>
      </c>
      <c r="L44" s="133">
        <f t="shared" ref="L44:O44" si="131">IFERROR(L22*$F44,0)</f>
        <v>0</v>
      </c>
      <c r="M44" s="133">
        <f t="shared" si="131"/>
        <v>0</v>
      </c>
      <c r="N44" s="133">
        <f t="shared" si="131"/>
        <v>0</v>
      </c>
      <c r="O44" s="133">
        <f t="shared" si="131"/>
        <v>0</v>
      </c>
      <c r="P44" s="133">
        <f t="shared" si="30"/>
        <v>0</v>
      </c>
      <c r="Q44" s="133">
        <f t="shared" ref="Q44:T44" si="132">IFERROR(Q22*$F44,0)</f>
        <v>0</v>
      </c>
      <c r="R44" s="133">
        <f t="shared" si="132"/>
        <v>0</v>
      </c>
      <c r="S44" s="133">
        <f t="shared" si="132"/>
        <v>0</v>
      </c>
      <c r="T44" s="133">
        <f t="shared" si="132"/>
        <v>0</v>
      </c>
      <c r="U44" s="133">
        <f t="shared" si="32"/>
        <v>0</v>
      </c>
      <c r="V44" s="133">
        <f t="shared" ref="V44:Y44" si="133">IFERROR(V22*$F44,0)</f>
        <v>0</v>
      </c>
      <c r="W44" s="133">
        <f t="shared" si="133"/>
        <v>0</v>
      </c>
      <c r="X44" s="133">
        <f t="shared" si="133"/>
        <v>0</v>
      </c>
      <c r="Y44" s="133">
        <f t="shared" si="133"/>
        <v>0</v>
      </c>
      <c r="Z44" s="133">
        <f t="shared" si="34"/>
        <v>0</v>
      </c>
      <c r="AA44" s="133">
        <f t="shared" ref="AA44:AD44" si="134">IFERROR(AA22*$F44,0)</f>
        <v>0</v>
      </c>
      <c r="AB44" s="133">
        <f t="shared" si="134"/>
        <v>0</v>
      </c>
      <c r="AC44" s="133">
        <f t="shared" si="134"/>
        <v>0</v>
      </c>
      <c r="AD44" s="133">
        <f t="shared" si="134"/>
        <v>0</v>
      </c>
      <c r="AE44" s="133">
        <f t="shared" si="36"/>
        <v>0</v>
      </c>
      <c r="AF44" s="133">
        <f t="shared" ref="AF44:AI44" si="135">IFERROR(AF22*$F44,0)</f>
        <v>0</v>
      </c>
      <c r="AG44" s="133">
        <f t="shared" si="135"/>
        <v>0</v>
      </c>
      <c r="AH44" s="133">
        <f t="shared" si="135"/>
        <v>0</v>
      </c>
      <c r="AI44" s="133">
        <f t="shared" si="135"/>
        <v>0</v>
      </c>
      <c r="AJ44" s="133">
        <f t="shared" si="38"/>
        <v>0</v>
      </c>
      <c r="AK44" s="133">
        <f t="shared" ref="AK44:AN44" si="136">IFERROR(AK22*$F44,0)</f>
        <v>0</v>
      </c>
      <c r="AL44" s="133">
        <f t="shared" si="136"/>
        <v>0</v>
      </c>
      <c r="AM44" s="133">
        <f t="shared" si="136"/>
        <v>0</v>
      </c>
      <c r="AN44" s="133">
        <f t="shared" si="136"/>
        <v>0</v>
      </c>
      <c r="AO44" s="133">
        <f t="shared" si="40"/>
        <v>0</v>
      </c>
      <c r="AP44" s="133">
        <f t="shared" ref="AP44:AS44" si="137">IFERROR(AP22*$F44,0)</f>
        <v>0</v>
      </c>
      <c r="AQ44" s="133">
        <f t="shared" si="137"/>
        <v>0</v>
      </c>
      <c r="AR44" s="133">
        <f t="shared" si="137"/>
        <v>0</v>
      </c>
      <c r="AS44" s="133">
        <f t="shared" si="137"/>
        <v>0</v>
      </c>
      <c r="AT44" s="133">
        <f t="shared" si="42"/>
        <v>0</v>
      </c>
      <c r="AU44" s="133">
        <f t="shared" ref="AU44:AX44" si="138">IFERROR(AU22*$F44,0)</f>
        <v>0</v>
      </c>
      <c r="AV44" s="133">
        <f t="shared" si="138"/>
        <v>0</v>
      </c>
      <c r="AW44" s="133">
        <f t="shared" si="138"/>
        <v>0</v>
      </c>
      <c r="AX44" s="133">
        <f t="shared" si="138"/>
        <v>0</v>
      </c>
      <c r="AY44" s="133">
        <f t="shared" si="44"/>
        <v>0</v>
      </c>
      <c r="AZ44" s="133">
        <f t="shared" ref="AZ44:BC44" si="139">IFERROR(AZ22*$F44,0)</f>
        <v>0</v>
      </c>
      <c r="BA44" s="133">
        <f t="shared" si="139"/>
        <v>0</v>
      </c>
      <c r="BB44" s="133">
        <f t="shared" si="139"/>
        <v>0</v>
      </c>
      <c r="BC44" s="133">
        <f t="shared" si="139"/>
        <v>0</v>
      </c>
      <c r="BD44" s="133">
        <f t="shared" si="46"/>
        <v>0</v>
      </c>
      <c r="BE44" s="133">
        <f t="shared" ref="BE44:BH44" si="140">IFERROR(BE22*$F44,0)</f>
        <v>0</v>
      </c>
      <c r="BF44" s="133">
        <f t="shared" si="140"/>
        <v>0</v>
      </c>
      <c r="BG44" s="133">
        <f t="shared" si="140"/>
        <v>0</v>
      </c>
      <c r="BH44" s="133">
        <f t="shared" si="140"/>
        <v>0</v>
      </c>
      <c r="BI44" s="133">
        <f t="shared" si="48"/>
        <v>0</v>
      </c>
      <c r="BJ44" s="133">
        <f t="shared" ref="BJ44:BM44" si="141">IFERROR(BJ22*$F44,0)</f>
        <v>0</v>
      </c>
      <c r="BK44" s="133">
        <f t="shared" si="141"/>
        <v>0</v>
      </c>
      <c r="BL44" s="133">
        <f t="shared" si="141"/>
        <v>0</v>
      </c>
      <c r="BM44" s="133">
        <f t="shared" si="141"/>
        <v>0</v>
      </c>
      <c r="BN44" s="133">
        <f t="shared" si="50"/>
        <v>0</v>
      </c>
    </row>
    <row r="45" spans="1:66">
      <c r="A45" s="130">
        <f t="shared" ref="A45:E45" si="142">A23</f>
        <v>0</v>
      </c>
      <c r="B45" s="130">
        <f t="shared" si="142"/>
        <v>0</v>
      </c>
      <c r="C45" s="130">
        <f t="shared" si="142"/>
        <v>0</v>
      </c>
      <c r="D45" s="130">
        <f t="shared" si="142"/>
        <v>0</v>
      </c>
      <c r="E45" s="130">
        <f t="shared" si="142"/>
        <v>0</v>
      </c>
      <c r="F45" s="132">
        <f>'Customer''s Questionnaire'!N58</f>
        <v>0</v>
      </c>
      <c r="G45" s="133">
        <f t="shared" ref="G45:J45" si="143">IFERROR(G23*$F45,0)</f>
        <v>0</v>
      </c>
      <c r="H45" s="133">
        <f t="shared" si="143"/>
        <v>0</v>
      </c>
      <c r="I45" s="133">
        <f t="shared" si="143"/>
        <v>0</v>
      </c>
      <c r="J45" s="133">
        <f t="shared" si="143"/>
        <v>0</v>
      </c>
      <c r="K45" s="133">
        <f t="shared" si="28"/>
        <v>0</v>
      </c>
      <c r="L45" s="133">
        <f t="shared" ref="L45:O45" si="144">IFERROR(L23*$F45,0)</f>
        <v>0</v>
      </c>
      <c r="M45" s="133">
        <f t="shared" si="144"/>
        <v>0</v>
      </c>
      <c r="N45" s="133">
        <f t="shared" si="144"/>
        <v>0</v>
      </c>
      <c r="O45" s="133">
        <f t="shared" si="144"/>
        <v>0</v>
      </c>
      <c r="P45" s="133">
        <f t="shared" si="30"/>
        <v>0</v>
      </c>
      <c r="Q45" s="133">
        <f t="shared" ref="Q45:T45" si="145">IFERROR(Q23*$F45,0)</f>
        <v>0</v>
      </c>
      <c r="R45" s="133">
        <f t="shared" si="145"/>
        <v>0</v>
      </c>
      <c r="S45" s="133">
        <f t="shared" si="145"/>
        <v>0</v>
      </c>
      <c r="T45" s="133">
        <f t="shared" si="145"/>
        <v>0</v>
      </c>
      <c r="U45" s="133">
        <f t="shared" si="32"/>
        <v>0</v>
      </c>
      <c r="V45" s="133">
        <f t="shared" ref="V45:Y45" si="146">IFERROR(V23*$F45,0)</f>
        <v>0</v>
      </c>
      <c r="W45" s="133">
        <f t="shared" si="146"/>
        <v>0</v>
      </c>
      <c r="X45" s="133">
        <f t="shared" si="146"/>
        <v>0</v>
      </c>
      <c r="Y45" s="133">
        <f t="shared" si="146"/>
        <v>0</v>
      </c>
      <c r="Z45" s="133">
        <f t="shared" si="34"/>
        <v>0</v>
      </c>
      <c r="AA45" s="133">
        <f t="shared" ref="AA45:AD45" si="147">IFERROR(AA23*$F45,0)</f>
        <v>0</v>
      </c>
      <c r="AB45" s="133">
        <f t="shared" si="147"/>
        <v>0</v>
      </c>
      <c r="AC45" s="133">
        <f t="shared" si="147"/>
        <v>0</v>
      </c>
      <c r="AD45" s="133">
        <f t="shared" si="147"/>
        <v>0</v>
      </c>
      <c r="AE45" s="133">
        <f t="shared" si="36"/>
        <v>0</v>
      </c>
      <c r="AF45" s="133">
        <f t="shared" ref="AF45:AI45" si="148">IFERROR(AF23*$F45,0)</f>
        <v>0</v>
      </c>
      <c r="AG45" s="133">
        <f t="shared" si="148"/>
        <v>0</v>
      </c>
      <c r="AH45" s="133">
        <f t="shared" si="148"/>
        <v>0</v>
      </c>
      <c r="AI45" s="133">
        <f t="shared" si="148"/>
        <v>0</v>
      </c>
      <c r="AJ45" s="133">
        <f t="shared" si="38"/>
        <v>0</v>
      </c>
      <c r="AK45" s="133">
        <f t="shared" ref="AK45:AN45" si="149">IFERROR(AK23*$F45,0)</f>
        <v>0</v>
      </c>
      <c r="AL45" s="133">
        <f t="shared" si="149"/>
        <v>0</v>
      </c>
      <c r="AM45" s="133">
        <f t="shared" si="149"/>
        <v>0</v>
      </c>
      <c r="AN45" s="133">
        <f t="shared" si="149"/>
        <v>0</v>
      </c>
      <c r="AO45" s="133">
        <f t="shared" si="40"/>
        <v>0</v>
      </c>
      <c r="AP45" s="133">
        <f t="shared" ref="AP45:AS45" si="150">IFERROR(AP23*$F45,0)</f>
        <v>0</v>
      </c>
      <c r="AQ45" s="133">
        <f t="shared" si="150"/>
        <v>0</v>
      </c>
      <c r="AR45" s="133">
        <f t="shared" si="150"/>
        <v>0</v>
      </c>
      <c r="AS45" s="133">
        <f t="shared" si="150"/>
        <v>0</v>
      </c>
      <c r="AT45" s="133">
        <f t="shared" si="42"/>
        <v>0</v>
      </c>
      <c r="AU45" s="133">
        <f t="shared" ref="AU45:AX45" si="151">IFERROR(AU23*$F45,0)</f>
        <v>0</v>
      </c>
      <c r="AV45" s="133">
        <f t="shared" si="151"/>
        <v>0</v>
      </c>
      <c r="AW45" s="133">
        <f t="shared" si="151"/>
        <v>0</v>
      </c>
      <c r="AX45" s="133">
        <f t="shared" si="151"/>
        <v>0</v>
      </c>
      <c r="AY45" s="133">
        <f t="shared" si="44"/>
        <v>0</v>
      </c>
      <c r="AZ45" s="133">
        <f t="shared" ref="AZ45:BC45" si="152">IFERROR(AZ23*$F45,0)</f>
        <v>0</v>
      </c>
      <c r="BA45" s="133">
        <f t="shared" si="152"/>
        <v>0</v>
      </c>
      <c r="BB45" s="133">
        <f t="shared" si="152"/>
        <v>0</v>
      </c>
      <c r="BC45" s="133">
        <f t="shared" si="152"/>
        <v>0</v>
      </c>
      <c r="BD45" s="133">
        <f t="shared" si="46"/>
        <v>0</v>
      </c>
      <c r="BE45" s="133">
        <f t="shared" ref="BE45:BH45" si="153">IFERROR(BE23*$F45,0)</f>
        <v>0</v>
      </c>
      <c r="BF45" s="133">
        <f t="shared" si="153"/>
        <v>0</v>
      </c>
      <c r="BG45" s="133">
        <f t="shared" si="153"/>
        <v>0</v>
      </c>
      <c r="BH45" s="133">
        <f t="shared" si="153"/>
        <v>0</v>
      </c>
      <c r="BI45" s="133">
        <f t="shared" si="48"/>
        <v>0</v>
      </c>
      <c r="BJ45" s="133">
        <f t="shared" ref="BJ45:BM45" si="154">IFERROR(BJ23*$F45,0)</f>
        <v>0</v>
      </c>
      <c r="BK45" s="133">
        <f t="shared" si="154"/>
        <v>0</v>
      </c>
      <c r="BL45" s="133">
        <f t="shared" si="154"/>
        <v>0</v>
      </c>
      <c r="BM45" s="133">
        <f t="shared" si="154"/>
        <v>0</v>
      </c>
      <c r="BN45" s="133">
        <f t="shared" si="50"/>
        <v>0</v>
      </c>
    </row>
    <row r="46" spans="1:66">
      <c r="A46" s="130">
        <f t="shared" ref="A46:E46" si="155">A24</f>
        <v>0</v>
      </c>
      <c r="B46" s="130">
        <f t="shared" si="155"/>
        <v>0</v>
      </c>
      <c r="C46" s="130">
        <f t="shared" si="155"/>
        <v>0</v>
      </c>
      <c r="D46" s="130">
        <f t="shared" si="155"/>
        <v>0</v>
      </c>
      <c r="E46" s="130">
        <f t="shared" si="155"/>
        <v>0</v>
      </c>
      <c r="F46" s="132">
        <f>'Customer''s Questionnaire'!N59</f>
        <v>0</v>
      </c>
      <c r="G46" s="133">
        <f t="shared" ref="G46:J46" si="156">IFERROR(G24*$F46,0)</f>
        <v>0</v>
      </c>
      <c r="H46" s="133">
        <f t="shared" si="156"/>
        <v>0</v>
      </c>
      <c r="I46" s="133">
        <f t="shared" si="156"/>
        <v>0</v>
      </c>
      <c r="J46" s="133">
        <f t="shared" si="156"/>
        <v>0</v>
      </c>
      <c r="K46" s="133">
        <f t="shared" si="28"/>
        <v>0</v>
      </c>
      <c r="L46" s="133">
        <f t="shared" ref="L46:O46" si="157">IFERROR(L24*$F46,0)</f>
        <v>0</v>
      </c>
      <c r="M46" s="133">
        <f t="shared" si="157"/>
        <v>0</v>
      </c>
      <c r="N46" s="133">
        <f t="shared" si="157"/>
        <v>0</v>
      </c>
      <c r="O46" s="133">
        <f t="shared" si="157"/>
        <v>0</v>
      </c>
      <c r="P46" s="133">
        <f t="shared" si="30"/>
        <v>0</v>
      </c>
      <c r="Q46" s="133">
        <f t="shared" ref="Q46:T46" si="158">IFERROR(Q24*$F46,0)</f>
        <v>0</v>
      </c>
      <c r="R46" s="133">
        <f t="shared" si="158"/>
        <v>0</v>
      </c>
      <c r="S46" s="133">
        <f t="shared" si="158"/>
        <v>0</v>
      </c>
      <c r="T46" s="133">
        <f t="shared" si="158"/>
        <v>0</v>
      </c>
      <c r="U46" s="133">
        <f t="shared" si="32"/>
        <v>0</v>
      </c>
      <c r="V46" s="133">
        <f t="shared" ref="V46:Y46" si="159">IFERROR(V24*$F46,0)</f>
        <v>0</v>
      </c>
      <c r="W46" s="133">
        <f t="shared" si="159"/>
        <v>0</v>
      </c>
      <c r="X46" s="133">
        <f t="shared" si="159"/>
        <v>0</v>
      </c>
      <c r="Y46" s="133">
        <f t="shared" si="159"/>
        <v>0</v>
      </c>
      <c r="Z46" s="133">
        <f t="shared" si="34"/>
        <v>0</v>
      </c>
      <c r="AA46" s="133">
        <f t="shared" ref="AA46:AD46" si="160">IFERROR(AA24*$F46,0)</f>
        <v>0</v>
      </c>
      <c r="AB46" s="133">
        <f t="shared" si="160"/>
        <v>0</v>
      </c>
      <c r="AC46" s="133">
        <f t="shared" si="160"/>
        <v>0</v>
      </c>
      <c r="AD46" s="133">
        <f t="shared" si="160"/>
        <v>0</v>
      </c>
      <c r="AE46" s="133">
        <f t="shared" si="36"/>
        <v>0</v>
      </c>
      <c r="AF46" s="133">
        <f t="shared" ref="AF46:AI46" si="161">IFERROR(AF24*$F46,0)</f>
        <v>0</v>
      </c>
      <c r="AG46" s="133">
        <f t="shared" si="161"/>
        <v>0</v>
      </c>
      <c r="AH46" s="133">
        <f t="shared" si="161"/>
        <v>0</v>
      </c>
      <c r="AI46" s="133">
        <f t="shared" si="161"/>
        <v>0</v>
      </c>
      <c r="AJ46" s="133">
        <f t="shared" si="38"/>
        <v>0</v>
      </c>
      <c r="AK46" s="133">
        <f t="shared" ref="AK46:AN46" si="162">IFERROR(AK24*$F46,0)</f>
        <v>0</v>
      </c>
      <c r="AL46" s="133">
        <f t="shared" si="162"/>
        <v>0</v>
      </c>
      <c r="AM46" s="133">
        <f t="shared" si="162"/>
        <v>0</v>
      </c>
      <c r="AN46" s="133">
        <f t="shared" si="162"/>
        <v>0</v>
      </c>
      <c r="AO46" s="133">
        <f t="shared" si="40"/>
        <v>0</v>
      </c>
      <c r="AP46" s="133">
        <f t="shared" ref="AP46:AS46" si="163">IFERROR(AP24*$F46,0)</f>
        <v>0</v>
      </c>
      <c r="AQ46" s="133">
        <f t="shared" si="163"/>
        <v>0</v>
      </c>
      <c r="AR46" s="133">
        <f t="shared" si="163"/>
        <v>0</v>
      </c>
      <c r="AS46" s="133">
        <f t="shared" si="163"/>
        <v>0</v>
      </c>
      <c r="AT46" s="133">
        <f t="shared" si="42"/>
        <v>0</v>
      </c>
      <c r="AU46" s="133">
        <f t="shared" ref="AU46:AX46" si="164">IFERROR(AU24*$F46,0)</f>
        <v>0</v>
      </c>
      <c r="AV46" s="133">
        <f t="shared" si="164"/>
        <v>0</v>
      </c>
      <c r="AW46" s="133">
        <f t="shared" si="164"/>
        <v>0</v>
      </c>
      <c r="AX46" s="133">
        <f t="shared" si="164"/>
        <v>0</v>
      </c>
      <c r="AY46" s="133">
        <f t="shared" si="44"/>
        <v>0</v>
      </c>
      <c r="AZ46" s="133">
        <f t="shared" ref="AZ46:BC46" si="165">IFERROR(AZ24*$F46,0)</f>
        <v>0</v>
      </c>
      <c r="BA46" s="133">
        <f t="shared" si="165"/>
        <v>0</v>
      </c>
      <c r="BB46" s="133">
        <f t="shared" si="165"/>
        <v>0</v>
      </c>
      <c r="BC46" s="133">
        <f t="shared" si="165"/>
        <v>0</v>
      </c>
      <c r="BD46" s="133">
        <f t="shared" si="46"/>
        <v>0</v>
      </c>
      <c r="BE46" s="133">
        <f t="shared" ref="BE46:BH46" si="166">IFERROR(BE24*$F46,0)</f>
        <v>0</v>
      </c>
      <c r="BF46" s="133">
        <f t="shared" si="166"/>
        <v>0</v>
      </c>
      <c r="BG46" s="133">
        <f t="shared" si="166"/>
        <v>0</v>
      </c>
      <c r="BH46" s="133">
        <f t="shared" si="166"/>
        <v>0</v>
      </c>
      <c r="BI46" s="133">
        <f t="shared" si="48"/>
        <v>0</v>
      </c>
      <c r="BJ46" s="133">
        <f t="shared" ref="BJ46:BM46" si="167">IFERROR(BJ24*$F46,0)</f>
        <v>0</v>
      </c>
      <c r="BK46" s="133">
        <f t="shared" si="167"/>
        <v>0</v>
      </c>
      <c r="BL46" s="133">
        <f t="shared" si="167"/>
        <v>0</v>
      </c>
      <c r="BM46" s="133">
        <f t="shared" si="167"/>
        <v>0</v>
      </c>
      <c r="BN46" s="133">
        <f t="shared" si="50"/>
        <v>0</v>
      </c>
    </row>
    <row r="47" spans="1:66">
      <c r="A47" s="130">
        <f t="shared" ref="A47:E47" si="168">A25</f>
        <v>0</v>
      </c>
      <c r="B47" s="130">
        <f t="shared" si="168"/>
        <v>0</v>
      </c>
      <c r="C47" s="130">
        <f t="shared" si="168"/>
        <v>0</v>
      </c>
      <c r="D47" s="130">
        <f t="shared" si="168"/>
        <v>0</v>
      </c>
      <c r="E47" s="130">
        <f t="shared" si="168"/>
        <v>0</v>
      </c>
      <c r="F47" s="132">
        <f>'Customer''s Questionnaire'!N60</f>
        <v>0</v>
      </c>
      <c r="G47" s="133">
        <f t="shared" ref="G47:J47" si="169">IFERROR(G25*$F47,0)</f>
        <v>0</v>
      </c>
      <c r="H47" s="133">
        <f t="shared" si="169"/>
        <v>0</v>
      </c>
      <c r="I47" s="133">
        <f t="shared" si="169"/>
        <v>0</v>
      </c>
      <c r="J47" s="133">
        <f t="shared" si="169"/>
        <v>0</v>
      </c>
      <c r="K47" s="133">
        <f t="shared" si="28"/>
        <v>0</v>
      </c>
      <c r="L47" s="133">
        <f t="shared" ref="L47:O47" si="170">IFERROR(L25*$F47,0)</f>
        <v>0</v>
      </c>
      <c r="M47" s="133">
        <f t="shared" si="170"/>
        <v>0</v>
      </c>
      <c r="N47" s="133">
        <f t="shared" si="170"/>
        <v>0</v>
      </c>
      <c r="O47" s="133">
        <f t="shared" si="170"/>
        <v>0</v>
      </c>
      <c r="P47" s="133">
        <f t="shared" si="30"/>
        <v>0</v>
      </c>
      <c r="Q47" s="133">
        <f t="shared" ref="Q47:T47" si="171">IFERROR(Q25*$F47,0)</f>
        <v>0</v>
      </c>
      <c r="R47" s="133">
        <f t="shared" si="171"/>
        <v>0</v>
      </c>
      <c r="S47" s="133">
        <f t="shared" si="171"/>
        <v>0</v>
      </c>
      <c r="T47" s="133">
        <f t="shared" si="171"/>
        <v>0</v>
      </c>
      <c r="U47" s="133">
        <f t="shared" si="32"/>
        <v>0</v>
      </c>
      <c r="V47" s="133">
        <f t="shared" ref="V47:Y47" si="172">IFERROR(V25*$F47,0)</f>
        <v>0</v>
      </c>
      <c r="W47" s="133">
        <f t="shared" si="172"/>
        <v>0</v>
      </c>
      <c r="X47" s="133">
        <f t="shared" si="172"/>
        <v>0</v>
      </c>
      <c r="Y47" s="133">
        <f t="shared" si="172"/>
        <v>0</v>
      </c>
      <c r="Z47" s="133">
        <f t="shared" si="34"/>
        <v>0</v>
      </c>
      <c r="AA47" s="133">
        <f t="shared" ref="AA47:AD47" si="173">IFERROR(AA25*$F47,0)</f>
        <v>0</v>
      </c>
      <c r="AB47" s="133">
        <f t="shared" si="173"/>
        <v>0</v>
      </c>
      <c r="AC47" s="133">
        <f t="shared" si="173"/>
        <v>0</v>
      </c>
      <c r="AD47" s="133">
        <f t="shared" si="173"/>
        <v>0</v>
      </c>
      <c r="AE47" s="133">
        <f t="shared" si="36"/>
        <v>0</v>
      </c>
      <c r="AF47" s="133">
        <f t="shared" ref="AF47:AI47" si="174">IFERROR(AF25*$F47,0)</f>
        <v>0</v>
      </c>
      <c r="AG47" s="133">
        <f t="shared" si="174"/>
        <v>0</v>
      </c>
      <c r="AH47" s="133">
        <f t="shared" si="174"/>
        <v>0</v>
      </c>
      <c r="AI47" s="133">
        <f t="shared" si="174"/>
        <v>0</v>
      </c>
      <c r="AJ47" s="133">
        <f t="shared" si="38"/>
        <v>0</v>
      </c>
      <c r="AK47" s="133">
        <f t="shared" ref="AK47:AN47" si="175">IFERROR(AK25*$F47,0)</f>
        <v>0</v>
      </c>
      <c r="AL47" s="133">
        <f t="shared" si="175"/>
        <v>0</v>
      </c>
      <c r="AM47" s="133">
        <f t="shared" si="175"/>
        <v>0</v>
      </c>
      <c r="AN47" s="133">
        <f t="shared" si="175"/>
        <v>0</v>
      </c>
      <c r="AO47" s="133">
        <f t="shared" si="40"/>
        <v>0</v>
      </c>
      <c r="AP47" s="133">
        <f t="shared" ref="AP47:AS47" si="176">IFERROR(AP25*$F47,0)</f>
        <v>0</v>
      </c>
      <c r="AQ47" s="133">
        <f t="shared" si="176"/>
        <v>0</v>
      </c>
      <c r="AR47" s="133">
        <f t="shared" si="176"/>
        <v>0</v>
      </c>
      <c r="AS47" s="133">
        <f t="shared" si="176"/>
        <v>0</v>
      </c>
      <c r="AT47" s="133">
        <f t="shared" si="42"/>
        <v>0</v>
      </c>
      <c r="AU47" s="133">
        <f t="shared" ref="AU47:AX47" si="177">IFERROR(AU25*$F47,0)</f>
        <v>0</v>
      </c>
      <c r="AV47" s="133">
        <f t="shared" si="177"/>
        <v>0</v>
      </c>
      <c r="AW47" s="133">
        <f t="shared" si="177"/>
        <v>0</v>
      </c>
      <c r="AX47" s="133">
        <f t="shared" si="177"/>
        <v>0</v>
      </c>
      <c r="AY47" s="133">
        <f t="shared" si="44"/>
        <v>0</v>
      </c>
      <c r="AZ47" s="133">
        <f t="shared" ref="AZ47:BC47" si="178">IFERROR(AZ25*$F47,0)</f>
        <v>0</v>
      </c>
      <c r="BA47" s="133">
        <f t="shared" si="178"/>
        <v>0</v>
      </c>
      <c r="BB47" s="133">
        <f t="shared" si="178"/>
        <v>0</v>
      </c>
      <c r="BC47" s="133">
        <f t="shared" si="178"/>
        <v>0</v>
      </c>
      <c r="BD47" s="133">
        <f t="shared" si="46"/>
        <v>0</v>
      </c>
      <c r="BE47" s="133">
        <f t="shared" ref="BE47:BH47" si="179">IFERROR(BE25*$F47,0)</f>
        <v>0</v>
      </c>
      <c r="BF47" s="133">
        <f t="shared" si="179"/>
        <v>0</v>
      </c>
      <c r="BG47" s="133">
        <f t="shared" si="179"/>
        <v>0</v>
      </c>
      <c r="BH47" s="133">
        <f t="shared" si="179"/>
        <v>0</v>
      </c>
      <c r="BI47" s="133">
        <f t="shared" si="48"/>
        <v>0</v>
      </c>
      <c r="BJ47" s="133">
        <f t="shared" ref="BJ47:BM47" si="180">IFERROR(BJ25*$F47,0)</f>
        <v>0</v>
      </c>
      <c r="BK47" s="133">
        <f t="shared" si="180"/>
        <v>0</v>
      </c>
      <c r="BL47" s="133">
        <f t="shared" si="180"/>
        <v>0</v>
      </c>
      <c r="BM47" s="133">
        <f t="shared" si="180"/>
        <v>0</v>
      </c>
      <c r="BN47" s="133">
        <f t="shared" si="50"/>
        <v>0</v>
      </c>
    </row>
    <row r="48" spans="1:66">
      <c r="A48" s="130">
        <f t="shared" ref="A48:E48" si="181">A26</f>
        <v>0</v>
      </c>
      <c r="B48" s="130">
        <f t="shared" si="181"/>
        <v>0</v>
      </c>
      <c r="C48" s="130">
        <f t="shared" si="181"/>
        <v>0</v>
      </c>
      <c r="D48" s="130">
        <f t="shared" si="181"/>
        <v>0</v>
      </c>
      <c r="E48" s="130">
        <f t="shared" si="181"/>
        <v>0</v>
      </c>
      <c r="F48" s="132">
        <f>'Customer''s Questionnaire'!N61</f>
        <v>0</v>
      </c>
      <c r="G48" s="133">
        <f t="shared" ref="G48:J48" si="182">IFERROR(G26*$F48,0)</f>
        <v>0</v>
      </c>
      <c r="H48" s="133">
        <f t="shared" si="182"/>
        <v>0</v>
      </c>
      <c r="I48" s="133">
        <f t="shared" si="182"/>
        <v>0</v>
      </c>
      <c r="J48" s="133">
        <f t="shared" si="182"/>
        <v>0</v>
      </c>
      <c r="K48" s="133">
        <f t="shared" si="28"/>
        <v>0</v>
      </c>
      <c r="L48" s="133">
        <f t="shared" ref="L48:O48" si="183">IFERROR(L26*$F48,0)</f>
        <v>0</v>
      </c>
      <c r="M48" s="133">
        <f t="shared" si="183"/>
        <v>0</v>
      </c>
      <c r="N48" s="133">
        <f t="shared" si="183"/>
        <v>0</v>
      </c>
      <c r="O48" s="133">
        <f t="shared" si="183"/>
        <v>0</v>
      </c>
      <c r="P48" s="133">
        <f t="shared" si="30"/>
        <v>0</v>
      </c>
      <c r="Q48" s="133">
        <f t="shared" ref="Q48:T48" si="184">IFERROR(Q26*$F48,0)</f>
        <v>0</v>
      </c>
      <c r="R48" s="133">
        <f t="shared" si="184"/>
        <v>0</v>
      </c>
      <c r="S48" s="133">
        <f t="shared" si="184"/>
        <v>0</v>
      </c>
      <c r="T48" s="133">
        <f t="shared" si="184"/>
        <v>0</v>
      </c>
      <c r="U48" s="133">
        <f t="shared" si="32"/>
        <v>0</v>
      </c>
      <c r="V48" s="133">
        <f t="shared" ref="V48:Y48" si="185">IFERROR(V26*$F48,0)</f>
        <v>0</v>
      </c>
      <c r="W48" s="133">
        <f t="shared" si="185"/>
        <v>0</v>
      </c>
      <c r="X48" s="133">
        <f t="shared" si="185"/>
        <v>0</v>
      </c>
      <c r="Y48" s="133">
        <f t="shared" si="185"/>
        <v>0</v>
      </c>
      <c r="Z48" s="133">
        <f t="shared" si="34"/>
        <v>0</v>
      </c>
      <c r="AA48" s="133">
        <f t="shared" ref="AA48:AD48" si="186">IFERROR(AA26*$F48,0)</f>
        <v>0</v>
      </c>
      <c r="AB48" s="133">
        <f t="shared" si="186"/>
        <v>0</v>
      </c>
      <c r="AC48" s="133">
        <f t="shared" si="186"/>
        <v>0</v>
      </c>
      <c r="AD48" s="133">
        <f t="shared" si="186"/>
        <v>0</v>
      </c>
      <c r="AE48" s="133">
        <f t="shared" si="36"/>
        <v>0</v>
      </c>
      <c r="AF48" s="133">
        <f t="shared" ref="AF48:AI48" si="187">IFERROR(AF26*$F48,0)</f>
        <v>0</v>
      </c>
      <c r="AG48" s="133">
        <f t="shared" si="187"/>
        <v>0</v>
      </c>
      <c r="AH48" s="133">
        <f t="shared" si="187"/>
        <v>0</v>
      </c>
      <c r="AI48" s="133">
        <f t="shared" si="187"/>
        <v>0</v>
      </c>
      <c r="AJ48" s="133">
        <f t="shared" si="38"/>
        <v>0</v>
      </c>
      <c r="AK48" s="133">
        <f t="shared" ref="AK48:AN48" si="188">IFERROR(AK26*$F48,0)</f>
        <v>0</v>
      </c>
      <c r="AL48" s="133">
        <f t="shared" si="188"/>
        <v>0</v>
      </c>
      <c r="AM48" s="133">
        <f t="shared" si="188"/>
        <v>0</v>
      </c>
      <c r="AN48" s="133">
        <f t="shared" si="188"/>
        <v>0</v>
      </c>
      <c r="AO48" s="133">
        <f t="shared" si="40"/>
        <v>0</v>
      </c>
      <c r="AP48" s="133">
        <f t="shared" ref="AP48:AS48" si="189">IFERROR(AP26*$F48,0)</f>
        <v>0</v>
      </c>
      <c r="AQ48" s="133">
        <f t="shared" si="189"/>
        <v>0</v>
      </c>
      <c r="AR48" s="133">
        <f t="shared" si="189"/>
        <v>0</v>
      </c>
      <c r="AS48" s="133">
        <f t="shared" si="189"/>
        <v>0</v>
      </c>
      <c r="AT48" s="133">
        <f t="shared" si="42"/>
        <v>0</v>
      </c>
      <c r="AU48" s="133">
        <f t="shared" ref="AU48:AX48" si="190">IFERROR(AU26*$F48,0)</f>
        <v>0</v>
      </c>
      <c r="AV48" s="133">
        <f t="shared" si="190"/>
        <v>0</v>
      </c>
      <c r="AW48" s="133">
        <f t="shared" si="190"/>
        <v>0</v>
      </c>
      <c r="AX48" s="133">
        <f t="shared" si="190"/>
        <v>0</v>
      </c>
      <c r="AY48" s="133">
        <f t="shared" si="44"/>
        <v>0</v>
      </c>
      <c r="AZ48" s="133">
        <f t="shared" ref="AZ48:BC48" si="191">IFERROR(AZ26*$F48,0)</f>
        <v>0</v>
      </c>
      <c r="BA48" s="133">
        <f t="shared" si="191"/>
        <v>0</v>
      </c>
      <c r="BB48" s="133">
        <f t="shared" si="191"/>
        <v>0</v>
      </c>
      <c r="BC48" s="133">
        <f t="shared" si="191"/>
        <v>0</v>
      </c>
      <c r="BD48" s="133">
        <f t="shared" si="46"/>
        <v>0</v>
      </c>
      <c r="BE48" s="133">
        <f t="shared" ref="BE48:BH48" si="192">IFERROR(BE26*$F48,0)</f>
        <v>0</v>
      </c>
      <c r="BF48" s="133">
        <f t="shared" si="192"/>
        <v>0</v>
      </c>
      <c r="BG48" s="133">
        <f t="shared" si="192"/>
        <v>0</v>
      </c>
      <c r="BH48" s="133">
        <f t="shared" si="192"/>
        <v>0</v>
      </c>
      <c r="BI48" s="133">
        <f t="shared" si="48"/>
        <v>0</v>
      </c>
      <c r="BJ48" s="133">
        <f t="shared" ref="BJ48:BM48" si="193">IFERROR(BJ26*$F48,0)</f>
        <v>0</v>
      </c>
      <c r="BK48" s="133">
        <f t="shared" si="193"/>
        <v>0</v>
      </c>
      <c r="BL48" s="133">
        <f t="shared" si="193"/>
        <v>0</v>
      </c>
      <c r="BM48" s="133">
        <f t="shared" si="193"/>
        <v>0</v>
      </c>
      <c r="BN48" s="133">
        <f t="shared" si="50"/>
        <v>0</v>
      </c>
    </row>
    <row r="49" spans="1:66">
      <c r="A49" s="130">
        <f t="shared" ref="A49:E49" si="194">A27</f>
        <v>0</v>
      </c>
      <c r="B49" s="130">
        <f t="shared" si="194"/>
        <v>0</v>
      </c>
      <c r="C49" s="130">
        <f t="shared" si="194"/>
        <v>0</v>
      </c>
      <c r="D49" s="130">
        <f t="shared" si="194"/>
        <v>0</v>
      </c>
      <c r="E49" s="130">
        <f t="shared" si="194"/>
        <v>0</v>
      </c>
      <c r="F49" s="132">
        <f>'Customer''s Questionnaire'!N62</f>
        <v>0</v>
      </c>
      <c r="G49" s="133">
        <f t="shared" ref="G49:J49" si="195">IFERROR(G27*$F49,0)</f>
        <v>0</v>
      </c>
      <c r="H49" s="133">
        <f t="shared" si="195"/>
        <v>0</v>
      </c>
      <c r="I49" s="133">
        <f t="shared" si="195"/>
        <v>0</v>
      </c>
      <c r="J49" s="133">
        <f t="shared" si="195"/>
        <v>0</v>
      </c>
      <c r="K49" s="133">
        <f t="shared" si="28"/>
        <v>0</v>
      </c>
      <c r="L49" s="133">
        <f t="shared" ref="L49:O49" si="196">IFERROR(L27*$F49,0)</f>
        <v>0</v>
      </c>
      <c r="M49" s="133">
        <f t="shared" si="196"/>
        <v>0</v>
      </c>
      <c r="N49" s="133">
        <f t="shared" si="196"/>
        <v>0</v>
      </c>
      <c r="O49" s="133">
        <f t="shared" si="196"/>
        <v>0</v>
      </c>
      <c r="P49" s="133">
        <f t="shared" si="30"/>
        <v>0</v>
      </c>
      <c r="Q49" s="133">
        <f t="shared" ref="Q49:T49" si="197">IFERROR(Q27*$F49,0)</f>
        <v>0</v>
      </c>
      <c r="R49" s="133">
        <f t="shared" si="197"/>
        <v>0</v>
      </c>
      <c r="S49" s="133">
        <f t="shared" si="197"/>
        <v>0</v>
      </c>
      <c r="T49" s="133">
        <f t="shared" si="197"/>
        <v>0</v>
      </c>
      <c r="U49" s="133">
        <f t="shared" si="32"/>
        <v>0</v>
      </c>
      <c r="V49" s="133">
        <f t="shared" ref="V49:Y49" si="198">IFERROR(V27*$F49,0)</f>
        <v>0</v>
      </c>
      <c r="W49" s="133">
        <f t="shared" si="198"/>
        <v>0</v>
      </c>
      <c r="X49" s="133">
        <f t="shared" si="198"/>
        <v>0</v>
      </c>
      <c r="Y49" s="133">
        <f t="shared" si="198"/>
        <v>0</v>
      </c>
      <c r="Z49" s="133">
        <f t="shared" si="34"/>
        <v>0</v>
      </c>
      <c r="AA49" s="133">
        <f t="shared" ref="AA49:AD49" si="199">IFERROR(AA27*$F49,0)</f>
        <v>0</v>
      </c>
      <c r="AB49" s="133">
        <f t="shared" si="199"/>
        <v>0</v>
      </c>
      <c r="AC49" s="133">
        <f t="shared" si="199"/>
        <v>0</v>
      </c>
      <c r="AD49" s="133">
        <f t="shared" si="199"/>
        <v>0</v>
      </c>
      <c r="AE49" s="133">
        <f t="shared" si="36"/>
        <v>0</v>
      </c>
      <c r="AF49" s="133">
        <f t="shared" ref="AF49:AI49" si="200">IFERROR(AF27*$F49,0)</f>
        <v>0</v>
      </c>
      <c r="AG49" s="133">
        <f t="shared" si="200"/>
        <v>0</v>
      </c>
      <c r="AH49" s="133">
        <f t="shared" si="200"/>
        <v>0</v>
      </c>
      <c r="AI49" s="133">
        <f t="shared" si="200"/>
        <v>0</v>
      </c>
      <c r="AJ49" s="133">
        <f t="shared" si="38"/>
        <v>0</v>
      </c>
      <c r="AK49" s="133">
        <f t="shared" ref="AK49:AN49" si="201">IFERROR(AK27*$F49,0)</f>
        <v>0</v>
      </c>
      <c r="AL49" s="133">
        <f t="shared" si="201"/>
        <v>0</v>
      </c>
      <c r="AM49" s="133">
        <f t="shared" si="201"/>
        <v>0</v>
      </c>
      <c r="AN49" s="133">
        <f t="shared" si="201"/>
        <v>0</v>
      </c>
      <c r="AO49" s="133">
        <f t="shared" si="40"/>
        <v>0</v>
      </c>
      <c r="AP49" s="133">
        <f t="shared" ref="AP49:AS49" si="202">IFERROR(AP27*$F49,0)</f>
        <v>0</v>
      </c>
      <c r="AQ49" s="133">
        <f t="shared" si="202"/>
        <v>0</v>
      </c>
      <c r="AR49" s="133">
        <f t="shared" si="202"/>
        <v>0</v>
      </c>
      <c r="AS49" s="133">
        <f t="shared" si="202"/>
        <v>0</v>
      </c>
      <c r="AT49" s="133">
        <f t="shared" si="42"/>
        <v>0</v>
      </c>
      <c r="AU49" s="133">
        <f t="shared" ref="AU49:AX49" si="203">IFERROR(AU27*$F49,0)</f>
        <v>0</v>
      </c>
      <c r="AV49" s="133">
        <f t="shared" si="203"/>
        <v>0</v>
      </c>
      <c r="AW49" s="133">
        <f t="shared" si="203"/>
        <v>0</v>
      </c>
      <c r="AX49" s="133">
        <f t="shared" si="203"/>
        <v>0</v>
      </c>
      <c r="AY49" s="133">
        <f t="shared" si="44"/>
        <v>0</v>
      </c>
      <c r="AZ49" s="133">
        <f t="shared" ref="AZ49:BC49" si="204">IFERROR(AZ27*$F49,0)</f>
        <v>0</v>
      </c>
      <c r="BA49" s="133">
        <f t="shared" si="204"/>
        <v>0</v>
      </c>
      <c r="BB49" s="133">
        <f t="shared" si="204"/>
        <v>0</v>
      </c>
      <c r="BC49" s="133">
        <f t="shared" si="204"/>
        <v>0</v>
      </c>
      <c r="BD49" s="133">
        <f t="shared" si="46"/>
        <v>0</v>
      </c>
      <c r="BE49" s="133">
        <f t="shared" ref="BE49:BH49" si="205">IFERROR(BE27*$F49,0)</f>
        <v>0</v>
      </c>
      <c r="BF49" s="133">
        <f t="shared" si="205"/>
        <v>0</v>
      </c>
      <c r="BG49" s="133">
        <f t="shared" si="205"/>
        <v>0</v>
      </c>
      <c r="BH49" s="133">
        <f t="shared" si="205"/>
        <v>0</v>
      </c>
      <c r="BI49" s="133">
        <f t="shared" si="48"/>
        <v>0</v>
      </c>
      <c r="BJ49" s="133">
        <f t="shared" ref="BJ49:BM49" si="206">IFERROR(BJ27*$F49,0)</f>
        <v>0</v>
      </c>
      <c r="BK49" s="133">
        <f t="shared" si="206"/>
        <v>0</v>
      </c>
      <c r="BL49" s="133">
        <f t="shared" si="206"/>
        <v>0</v>
      </c>
      <c r="BM49" s="133">
        <f t="shared" si="206"/>
        <v>0</v>
      </c>
      <c r="BN49" s="133">
        <f t="shared" si="50"/>
        <v>0</v>
      </c>
    </row>
    <row r="50" spans="1:66">
      <c r="A50" s="130">
        <f t="shared" ref="A50:E50" si="207">A28</f>
        <v>0</v>
      </c>
      <c r="B50" s="130">
        <f t="shared" si="207"/>
        <v>0</v>
      </c>
      <c r="C50" s="130">
        <f t="shared" si="207"/>
        <v>0</v>
      </c>
      <c r="D50" s="130">
        <f t="shared" si="207"/>
        <v>0</v>
      </c>
      <c r="E50" s="130">
        <f t="shared" si="207"/>
        <v>0</v>
      </c>
      <c r="F50" s="132">
        <f>'Customer''s Questionnaire'!N63</f>
        <v>0</v>
      </c>
      <c r="G50" s="133">
        <f t="shared" ref="G50:J50" si="208">IFERROR(G28*$F50,0)</f>
        <v>0</v>
      </c>
      <c r="H50" s="133">
        <f t="shared" si="208"/>
        <v>0</v>
      </c>
      <c r="I50" s="133">
        <f t="shared" si="208"/>
        <v>0</v>
      </c>
      <c r="J50" s="133">
        <f t="shared" si="208"/>
        <v>0</v>
      </c>
      <c r="K50" s="133">
        <f t="shared" si="28"/>
        <v>0</v>
      </c>
      <c r="L50" s="133">
        <f t="shared" ref="L50:O50" si="209">IFERROR(L28*$F50,0)</f>
        <v>0</v>
      </c>
      <c r="M50" s="133">
        <f t="shared" si="209"/>
        <v>0</v>
      </c>
      <c r="N50" s="133">
        <f t="shared" si="209"/>
        <v>0</v>
      </c>
      <c r="O50" s="133">
        <f t="shared" si="209"/>
        <v>0</v>
      </c>
      <c r="P50" s="133">
        <f t="shared" si="30"/>
        <v>0</v>
      </c>
      <c r="Q50" s="133">
        <f t="shared" ref="Q50:T50" si="210">IFERROR(Q28*$F50,0)</f>
        <v>0</v>
      </c>
      <c r="R50" s="133">
        <f t="shared" si="210"/>
        <v>0</v>
      </c>
      <c r="S50" s="133">
        <f t="shared" si="210"/>
        <v>0</v>
      </c>
      <c r="T50" s="133">
        <f t="shared" si="210"/>
        <v>0</v>
      </c>
      <c r="U50" s="133">
        <f t="shared" si="32"/>
        <v>0</v>
      </c>
      <c r="V50" s="133">
        <f t="shared" ref="V50:Y50" si="211">IFERROR(V28*$F50,0)</f>
        <v>0</v>
      </c>
      <c r="W50" s="133">
        <f t="shared" si="211"/>
        <v>0</v>
      </c>
      <c r="X50" s="133">
        <f t="shared" si="211"/>
        <v>0</v>
      </c>
      <c r="Y50" s="133">
        <f t="shared" si="211"/>
        <v>0</v>
      </c>
      <c r="Z50" s="133">
        <f t="shared" si="34"/>
        <v>0</v>
      </c>
      <c r="AA50" s="133">
        <f t="shared" ref="AA50:AD50" si="212">IFERROR(AA28*$F50,0)</f>
        <v>0</v>
      </c>
      <c r="AB50" s="133">
        <f t="shared" si="212"/>
        <v>0</v>
      </c>
      <c r="AC50" s="133">
        <f t="shared" si="212"/>
        <v>0</v>
      </c>
      <c r="AD50" s="133">
        <f t="shared" si="212"/>
        <v>0</v>
      </c>
      <c r="AE50" s="133">
        <f t="shared" si="36"/>
        <v>0</v>
      </c>
      <c r="AF50" s="133">
        <f t="shared" ref="AF50:AI50" si="213">IFERROR(AF28*$F50,0)</f>
        <v>0</v>
      </c>
      <c r="AG50" s="133">
        <f t="shared" si="213"/>
        <v>0</v>
      </c>
      <c r="AH50" s="133">
        <f t="shared" si="213"/>
        <v>0</v>
      </c>
      <c r="AI50" s="133">
        <f t="shared" si="213"/>
        <v>0</v>
      </c>
      <c r="AJ50" s="133">
        <f t="shared" si="38"/>
        <v>0</v>
      </c>
      <c r="AK50" s="133">
        <f t="shared" ref="AK50:AN50" si="214">IFERROR(AK28*$F50,0)</f>
        <v>0</v>
      </c>
      <c r="AL50" s="133">
        <f t="shared" si="214"/>
        <v>0</v>
      </c>
      <c r="AM50" s="133">
        <f t="shared" si="214"/>
        <v>0</v>
      </c>
      <c r="AN50" s="133">
        <f t="shared" si="214"/>
        <v>0</v>
      </c>
      <c r="AO50" s="133">
        <f t="shared" si="40"/>
        <v>0</v>
      </c>
      <c r="AP50" s="133">
        <f t="shared" ref="AP50:AS50" si="215">IFERROR(AP28*$F50,0)</f>
        <v>0</v>
      </c>
      <c r="AQ50" s="133">
        <f t="shared" si="215"/>
        <v>0</v>
      </c>
      <c r="AR50" s="133">
        <f t="shared" si="215"/>
        <v>0</v>
      </c>
      <c r="AS50" s="133">
        <f t="shared" si="215"/>
        <v>0</v>
      </c>
      <c r="AT50" s="133">
        <f t="shared" si="42"/>
        <v>0</v>
      </c>
      <c r="AU50" s="133">
        <f t="shared" ref="AU50:AX50" si="216">IFERROR(AU28*$F50,0)</f>
        <v>0</v>
      </c>
      <c r="AV50" s="133">
        <f t="shared" si="216"/>
        <v>0</v>
      </c>
      <c r="AW50" s="133">
        <f t="shared" si="216"/>
        <v>0</v>
      </c>
      <c r="AX50" s="133">
        <f t="shared" si="216"/>
        <v>0</v>
      </c>
      <c r="AY50" s="133">
        <f t="shared" si="44"/>
        <v>0</v>
      </c>
      <c r="AZ50" s="133">
        <f t="shared" ref="AZ50:BC50" si="217">IFERROR(AZ28*$F50,0)</f>
        <v>0</v>
      </c>
      <c r="BA50" s="133">
        <f t="shared" si="217"/>
        <v>0</v>
      </c>
      <c r="BB50" s="133">
        <f t="shared" si="217"/>
        <v>0</v>
      </c>
      <c r="BC50" s="133">
        <f t="shared" si="217"/>
        <v>0</v>
      </c>
      <c r="BD50" s="133">
        <f t="shared" si="46"/>
        <v>0</v>
      </c>
      <c r="BE50" s="133">
        <f t="shared" ref="BE50:BH50" si="218">IFERROR(BE28*$F50,0)</f>
        <v>0</v>
      </c>
      <c r="BF50" s="133">
        <f t="shared" si="218"/>
        <v>0</v>
      </c>
      <c r="BG50" s="133">
        <f t="shared" si="218"/>
        <v>0</v>
      </c>
      <c r="BH50" s="133">
        <f t="shared" si="218"/>
        <v>0</v>
      </c>
      <c r="BI50" s="133">
        <f t="shared" si="48"/>
        <v>0</v>
      </c>
      <c r="BJ50" s="133">
        <f t="shared" ref="BJ50:BM50" si="219">IFERROR(BJ28*$F50,0)</f>
        <v>0</v>
      </c>
      <c r="BK50" s="133">
        <f t="shared" si="219"/>
        <v>0</v>
      </c>
      <c r="BL50" s="133">
        <f t="shared" si="219"/>
        <v>0</v>
      </c>
      <c r="BM50" s="133">
        <f t="shared" si="219"/>
        <v>0</v>
      </c>
      <c r="BN50" s="133">
        <f t="shared" si="50"/>
        <v>0</v>
      </c>
    </row>
    <row r="51" spans="1:66">
      <c r="A51" s="143" t="s">
        <v>934</v>
      </c>
      <c r="B51" s="143"/>
      <c r="C51" s="143"/>
      <c r="D51" s="143"/>
      <c r="E51" s="143"/>
      <c r="F51" s="143"/>
      <c r="G51" s="146">
        <f>SUM(G31:G50)</f>
        <v>10000</v>
      </c>
      <c r="H51" s="146">
        <f t="shared" ref="H51:BN51" si="220">SUM(H31:H50)</f>
        <v>10000</v>
      </c>
      <c r="I51" s="146">
        <f t="shared" si="220"/>
        <v>10000</v>
      </c>
      <c r="J51" s="146">
        <f t="shared" si="220"/>
        <v>10000</v>
      </c>
      <c r="K51" s="146">
        <f t="shared" si="220"/>
        <v>40000</v>
      </c>
      <c r="L51" s="146">
        <f t="shared" si="220"/>
        <v>12500</v>
      </c>
      <c r="M51" s="146">
        <f t="shared" si="220"/>
        <v>12500</v>
      </c>
      <c r="N51" s="146">
        <f t="shared" si="220"/>
        <v>12500</v>
      </c>
      <c r="O51" s="146">
        <f t="shared" si="220"/>
        <v>12500</v>
      </c>
      <c r="P51" s="146">
        <f t="shared" si="220"/>
        <v>50000</v>
      </c>
      <c r="Q51" s="146">
        <f t="shared" si="220"/>
        <v>16875</v>
      </c>
      <c r="R51" s="146">
        <f t="shared" si="220"/>
        <v>16875</v>
      </c>
      <c r="S51" s="146">
        <f t="shared" si="220"/>
        <v>16875</v>
      </c>
      <c r="T51" s="146">
        <f t="shared" si="220"/>
        <v>16875</v>
      </c>
      <c r="U51" s="146">
        <f t="shared" si="220"/>
        <v>67500</v>
      </c>
      <c r="V51" s="146">
        <f t="shared" si="220"/>
        <v>21093.75</v>
      </c>
      <c r="W51" s="146">
        <f t="shared" si="220"/>
        <v>21093.75</v>
      </c>
      <c r="X51" s="146">
        <f t="shared" si="220"/>
        <v>21093.75</v>
      </c>
      <c r="Y51" s="146">
        <f t="shared" si="220"/>
        <v>21093.75</v>
      </c>
      <c r="Z51" s="146">
        <f t="shared" si="220"/>
        <v>84375</v>
      </c>
      <c r="AA51" s="146">
        <f t="shared" si="220"/>
        <v>24257.8125</v>
      </c>
      <c r="AB51" s="146">
        <f t="shared" si="220"/>
        <v>24257.8125</v>
      </c>
      <c r="AC51" s="146">
        <f t="shared" si="220"/>
        <v>24257.8125</v>
      </c>
      <c r="AD51" s="146">
        <f t="shared" si="220"/>
        <v>24257.8125</v>
      </c>
      <c r="AE51" s="146">
        <f t="shared" si="220"/>
        <v>97031.25</v>
      </c>
      <c r="AF51" s="146">
        <f t="shared" si="220"/>
        <v>27896.484374999996</v>
      </c>
      <c r="AG51" s="146">
        <f t="shared" si="220"/>
        <v>27896.484374999996</v>
      </c>
      <c r="AH51" s="146">
        <f t="shared" si="220"/>
        <v>27896.484374999996</v>
      </c>
      <c r="AI51" s="146">
        <f t="shared" si="220"/>
        <v>27896.484374999996</v>
      </c>
      <c r="AJ51" s="146">
        <f t="shared" si="220"/>
        <v>111585.93749999999</v>
      </c>
      <c r="AK51" s="146">
        <f t="shared" si="220"/>
        <v>32080.957031249993</v>
      </c>
      <c r="AL51" s="146">
        <f t="shared" si="220"/>
        <v>32080.957031249993</v>
      </c>
      <c r="AM51" s="146">
        <f t="shared" si="220"/>
        <v>32080.957031249993</v>
      </c>
      <c r="AN51" s="146">
        <f t="shared" si="220"/>
        <v>32080.957031249993</v>
      </c>
      <c r="AO51" s="146">
        <f t="shared" si="220"/>
        <v>128323.82812499997</v>
      </c>
      <c r="AP51" s="146">
        <f t="shared" si="220"/>
        <v>36893.100585937485</v>
      </c>
      <c r="AQ51" s="146">
        <f t="shared" si="220"/>
        <v>36893.100585937485</v>
      </c>
      <c r="AR51" s="146">
        <f t="shared" si="220"/>
        <v>36893.100585937485</v>
      </c>
      <c r="AS51" s="146">
        <f t="shared" si="220"/>
        <v>36893.100585937485</v>
      </c>
      <c r="AT51" s="146">
        <f t="shared" si="220"/>
        <v>147572.40234374994</v>
      </c>
      <c r="AU51" s="146">
        <f t="shared" si="220"/>
        <v>42427.06567382811</v>
      </c>
      <c r="AV51" s="146">
        <f t="shared" si="220"/>
        <v>42427.06567382811</v>
      </c>
      <c r="AW51" s="146">
        <f t="shared" si="220"/>
        <v>42427.06567382811</v>
      </c>
      <c r="AX51" s="146">
        <f t="shared" si="220"/>
        <v>42427.06567382811</v>
      </c>
      <c r="AY51" s="146">
        <f t="shared" si="220"/>
        <v>169708.26269531244</v>
      </c>
      <c r="AZ51" s="146">
        <f t="shared" si="220"/>
        <v>48791.125524902323</v>
      </c>
      <c r="BA51" s="146">
        <f t="shared" si="220"/>
        <v>48791.125524902323</v>
      </c>
      <c r="BB51" s="146">
        <f t="shared" si="220"/>
        <v>48791.125524902323</v>
      </c>
      <c r="BC51" s="146">
        <f t="shared" si="220"/>
        <v>48791.125524902323</v>
      </c>
      <c r="BD51" s="146">
        <f t="shared" si="220"/>
        <v>195164.50209960929</v>
      </c>
      <c r="BE51" s="146">
        <f t="shared" si="220"/>
        <v>56109.794353637662</v>
      </c>
      <c r="BF51" s="146">
        <f t="shared" si="220"/>
        <v>56109.794353637662</v>
      </c>
      <c r="BG51" s="146">
        <f t="shared" si="220"/>
        <v>56109.794353637662</v>
      </c>
      <c r="BH51" s="146">
        <f t="shared" si="220"/>
        <v>56109.794353637662</v>
      </c>
      <c r="BI51" s="146">
        <f t="shared" si="220"/>
        <v>224439.17741455065</v>
      </c>
      <c r="BJ51" s="146">
        <f t="shared" si="220"/>
        <v>64526.263506683303</v>
      </c>
      <c r="BK51" s="146">
        <f t="shared" si="220"/>
        <v>64526.263506683303</v>
      </c>
      <c r="BL51" s="146">
        <f t="shared" si="220"/>
        <v>64526.263506683303</v>
      </c>
      <c r="BM51" s="146">
        <f t="shared" si="220"/>
        <v>64526.263506683303</v>
      </c>
      <c r="BN51" s="146">
        <f t="shared" si="220"/>
        <v>258105.05402673321</v>
      </c>
    </row>
    <row r="52" spans="1:66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</row>
    <row r="53" spans="1:66">
      <c r="A53" s="136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  <c r="BN53" s="130"/>
    </row>
    <row r="54" spans="1:66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  <c r="AR54" s="218"/>
      <c r="AS54" s="218"/>
      <c r="AT54" s="218"/>
      <c r="AU54" s="218"/>
      <c r="AV54" s="218"/>
      <c r="AW54" s="218"/>
      <c r="AX54" s="218"/>
      <c r="AY54" s="218"/>
      <c r="AZ54" s="218"/>
      <c r="BA54" s="218"/>
      <c r="BB54" s="218"/>
      <c r="BC54" s="218"/>
      <c r="BD54" s="218"/>
      <c r="BE54" s="218"/>
      <c r="BF54" s="218"/>
      <c r="BG54" s="218"/>
      <c r="BH54" s="218"/>
      <c r="BI54" s="218"/>
      <c r="BJ54" s="218"/>
      <c r="BK54" s="218"/>
      <c r="BL54" s="218"/>
      <c r="BM54" s="218"/>
      <c r="BN54" s="218"/>
    </row>
    <row r="55" spans="1:66">
      <c r="A55" s="130"/>
      <c r="B55" s="130"/>
      <c r="C55" s="130"/>
      <c r="D55" s="130"/>
      <c r="E55" s="130"/>
      <c r="F55" s="130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  <c r="BF55" s="131"/>
      <c r="BG55" s="131"/>
      <c r="BH55" s="131"/>
      <c r="BI55" s="131"/>
      <c r="BJ55" s="131"/>
      <c r="BK55" s="131"/>
      <c r="BL55" s="131"/>
      <c r="BM55" s="131"/>
      <c r="BN55" s="131"/>
    </row>
    <row r="56" spans="1:66">
      <c r="A56" s="130"/>
      <c r="B56" s="130"/>
      <c r="C56" s="130"/>
      <c r="D56" s="130"/>
      <c r="E56" s="130"/>
      <c r="F56" s="130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131"/>
      <c r="BB56" s="131"/>
      <c r="BC56" s="131"/>
      <c r="BD56" s="131"/>
      <c r="BE56" s="131"/>
      <c r="BF56" s="131"/>
      <c r="BG56" s="131"/>
      <c r="BH56" s="131"/>
      <c r="BI56" s="131"/>
      <c r="BJ56" s="131"/>
      <c r="BK56" s="131"/>
      <c r="BL56" s="131"/>
      <c r="BM56" s="131"/>
      <c r="BN56" s="131"/>
    </row>
    <row r="57" spans="1:66">
      <c r="A57" s="130"/>
      <c r="B57" s="130"/>
      <c r="C57" s="130"/>
      <c r="D57" s="130"/>
      <c r="E57" s="130"/>
      <c r="F57" s="130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/>
      <c r="AT57" s="131"/>
      <c r="AU57" s="131"/>
      <c r="AV57" s="131"/>
      <c r="AW57" s="131"/>
      <c r="AX57" s="131"/>
      <c r="AY57" s="131"/>
      <c r="AZ57" s="131"/>
      <c r="BA57" s="131"/>
      <c r="BB57" s="131"/>
      <c r="BC57" s="131"/>
      <c r="BD57" s="131"/>
      <c r="BE57" s="131"/>
      <c r="BF57" s="131"/>
      <c r="BG57" s="131"/>
      <c r="BH57" s="131"/>
      <c r="BI57" s="131"/>
      <c r="BJ57" s="131"/>
      <c r="BK57" s="131"/>
      <c r="BL57" s="131"/>
      <c r="BM57" s="131"/>
      <c r="BN57" s="131"/>
    </row>
    <row r="58" spans="1:66">
      <c r="A58" s="130"/>
      <c r="B58" s="130"/>
      <c r="C58" s="130"/>
      <c r="D58" s="130"/>
      <c r="E58" s="130"/>
      <c r="F58" s="130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  <c r="BF58" s="131"/>
      <c r="BG58" s="131"/>
      <c r="BH58" s="131"/>
      <c r="BI58" s="131"/>
      <c r="BJ58" s="131"/>
      <c r="BK58" s="131"/>
      <c r="BL58" s="131"/>
      <c r="BM58" s="131"/>
      <c r="BN58" s="131"/>
    </row>
    <row r="59" spans="1:66">
      <c r="A59" s="130"/>
      <c r="B59" s="130"/>
      <c r="C59" s="130"/>
      <c r="D59" s="130"/>
      <c r="E59" s="130"/>
      <c r="F59" s="130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  <c r="BF59" s="131"/>
      <c r="BG59" s="131"/>
      <c r="BH59" s="131"/>
      <c r="BI59" s="131"/>
      <c r="BJ59" s="131"/>
      <c r="BK59" s="131"/>
      <c r="BL59" s="131"/>
      <c r="BM59" s="131"/>
      <c r="BN59" s="131"/>
    </row>
    <row r="60" spans="1:66">
      <c r="A60" s="130"/>
      <c r="B60" s="130"/>
      <c r="C60" s="130"/>
      <c r="D60" s="130"/>
      <c r="E60" s="130"/>
      <c r="F60" s="130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  <c r="BF60" s="131"/>
      <c r="BG60" s="131"/>
      <c r="BH60" s="131"/>
      <c r="BI60" s="131"/>
      <c r="BJ60" s="131"/>
      <c r="BK60" s="131"/>
      <c r="BL60" s="131"/>
      <c r="BM60" s="131"/>
      <c r="BN60" s="131"/>
    </row>
    <row r="61" spans="1:66">
      <c r="A61" s="218"/>
      <c r="B61" s="130"/>
      <c r="C61" s="130"/>
      <c r="D61" s="130"/>
      <c r="E61" s="130"/>
      <c r="F61" s="130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  <c r="AA61" s="219"/>
      <c r="AB61" s="219"/>
      <c r="AC61" s="219"/>
      <c r="AD61" s="219"/>
      <c r="AE61" s="219"/>
      <c r="AF61" s="219"/>
      <c r="AG61" s="219"/>
      <c r="AH61" s="219"/>
      <c r="AI61" s="219"/>
      <c r="AJ61" s="219"/>
      <c r="AK61" s="219"/>
      <c r="AL61" s="219"/>
      <c r="AM61" s="219"/>
      <c r="AN61" s="219"/>
      <c r="AO61" s="219"/>
      <c r="AP61" s="219"/>
      <c r="AQ61" s="219"/>
      <c r="AR61" s="219"/>
      <c r="AS61" s="219"/>
      <c r="AT61" s="219"/>
      <c r="AU61" s="219"/>
      <c r="AV61" s="219"/>
      <c r="AW61" s="219"/>
      <c r="AX61" s="219"/>
      <c r="AY61" s="219"/>
      <c r="AZ61" s="219"/>
      <c r="BA61" s="219"/>
      <c r="BB61" s="219"/>
      <c r="BC61" s="219"/>
      <c r="BD61" s="219"/>
      <c r="BE61" s="219"/>
      <c r="BF61" s="219"/>
      <c r="BG61" s="219"/>
      <c r="BH61" s="219"/>
      <c r="BI61" s="219"/>
      <c r="BJ61" s="219"/>
      <c r="BK61" s="219"/>
      <c r="BL61" s="219"/>
      <c r="BM61" s="219"/>
      <c r="BN61" s="219"/>
    </row>
    <row r="62" spans="1:66">
      <c r="A62" s="218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  <c r="BL62" s="218"/>
      <c r="BM62" s="218"/>
      <c r="BN62" s="218"/>
    </row>
    <row r="63" spans="1:66">
      <c r="A63" s="130"/>
      <c r="B63" s="130"/>
      <c r="C63" s="130"/>
      <c r="D63" s="130"/>
      <c r="E63" s="130"/>
      <c r="F63" s="132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3"/>
      <c r="BJ63" s="133"/>
      <c r="BK63" s="133"/>
      <c r="BL63" s="133"/>
      <c r="BM63" s="133"/>
      <c r="BN63" s="133"/>
    </row>
    <row r="64" spans="1:66">
      <c r="A64" s="130"/>
      <c r="B64" s="130"/>
      <c r="C64" s="130"/>
      <c r="D64" s="130"/>
      <c r="E64" s="130"/>
      <c r="F64" s="132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133"/>
      <c r="BJ64" s="133"/>
      <c r="BK64" s="133"/>
      <c r="BL64" s="133"/>
      <c r="BM64" s="133"/>
      <c r="BN64" s="133"/>
    </row>
    <row r="65" spans="1:66">
      <c r="A65" s="130"/>
      <c r="B65" s="130"/>
      <c r="C65" s="130"/>
      <c r="D65" s="130"/>
      <c r="E65" s="130"/>
      <c r="F65" s="132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3"/>
      <c r="BJ65" s="133"/>
      <c r="BK65" s="133"/>
      <c r="BL65" s="133"/>
      <c r="BM65" s="133"/>
      <c r="BN65" s="133"/>
    </row>
    <row r="66" spans="1:66">
      <c r="A66" s="130"/>
      <c r="B66" s="130"/>
      <c r="C66" s="130"/>
      <c r="D66" s="130"/>
      <c r="E66" s="130"/>
      <c r="F66" s="132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33"/>
      <c r="BG66" s="133"/>
      <c r="BH66" s="133"/>
      <c r="BI66" s="133"/>
      <c r="BJ66" s="133"/>
      <c r="BK66" s="133"/>
      <c r="BL66" s="133"/>
      <c r="BM66" s="133"/>
      <c r="BN66" s="133"/>
    </row>
    <row r="67" spans="1:66">
      <c r="A67" s="130"/>
      <c r="B67" s="130"/>
      <c r="C67" s="130"/>
      <c r="D67" s="130"/>
      <c r="E67" s="130"/>
      <c r="F67" s="132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3"/>
      <c r="BJ67" s="133"/>
      <c r="BK67" s="133"/>
      <c r="BL67" s="133"/>
      <c r="BM67" s="133"/>
      <c r="BN67" s="133"/>
    </row>
    <row r="68" spans="1:66">
      <c r="A68" s="130"/>
      <c r="B68" s="130"/>
      <c r="C68" s="130"/>
      <c r="D68" s="130"/>
      <c r="E68" s="130"/>
      <c r="F68" s="132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3"/>
      <c r="BJ68" s="133"/>
      <c r="BK68" s="133"/>
      <c r="BL68" s="133"/>
      <c r="BM68" s="133"/>
      <c r="BN68" s="133"/>
    </row>
    <row r="69" spans="1:66">
      <c r="A69" s="218"/>
      <c r="B69" s="218"/>
      <c r="C69" s="218"/>
      <c r="D69" s="218"/>
      <c r="E69" s="218"/>
      <c r="F69" s="218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0"/>
      <c r="AR69" s="220"/>
      <c r="AS69" s="220"/>
      <c r="AT69" s="220"/>
      <c r="AU69" s="220"/>
      <c r="AV69" s="220"/>
      <c r="AW69" s="220"/>
      <c r="AX69" s="220"/>
      <c r="AY69" s="220"/>
      <c r="AZ69" s="220"/>
      <c r="BA69" s="220"/>
      <c r="BB69" s="220"/>
      <c r="BC69" s="220"/>
      <c r="BD69" s="220"/>
      <c r="BE69" s="220"/>
      <c r="BF69" s="220"/>
      <c r="BG69" s="220"/>
      <c r="BH69" s="220"/>
      <c r="BI69" s="220"/>
      <c r="BJ69" s="220"/>
      <c r="BK69" s="220"/>
      <c r="BL69" s="220"/>
      <c r="BM69" s="220"/>
      <c r="BN69" s="220"/>
    </row>
    <row r="70" spans="1:66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0"/>
      <c r="AV70" s="130"/>
      <c r="AW70" s="130"/>
      <c r="AX70" s="130"/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  <c r="BN70" s="130"/>
    </row>
    <row r="71" spans="1:66">
      <c r="A71" s="136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  <c r="AS71" s="130"/>
      <c r="AT71" s="130"/>
      <c r="AU71" s="130"/>
      <c r="AV71" s="130"/>
      <c r="AW71" s="130"/>
      <c r="AX71" s="130"/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  <c r="BN71" s="130"/>
    </row>
    <row r="72" spans="1:66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  <c r="AR72" s="218"/>
      <c r="AS72" s="218"/>
      <c r="AT72" s="218"/>
      <c r="AU72" s="218"/>
      <c r="AV72" s="218"/>
      <c r="AW72" s="218"/>
      <c r="AX72" s="218"/>
      <c r="AY72" s="218"/>
      <c r="AZ72" s="218"/>
      <c r="BA72" s="218"/>
      <c r="BB72" s="218"/>
      <c r="BC72" s="218"/>
      <c r="BD72" s="218"/>
      <c r="BE72" s="218"/>
      <c r="BF72" s="218"/>
      <c r="BG72" s="218"/>
      <c r="BH72" s="218"/>
      <c r="BI72" s="218"/>
      <c r="BJ72" s="218"/>
      <c r="BK72" s="218"/>
      <c r="BL72" s="218"/>
      <c r="BM72" s="218"/>
      <c r="BN72" s="218"/>
    </row>
    <row r="73" spans="1:66">
      <c r="A73" s="130"/>
      <c r="B73" s="130"/>
      <c r="C73" s="130"/>
      <c r="D73" s="130"/>
      <c r="E73" s="130"/>
      <c r="F73" s="130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1"/>
      <c r="AV73" s="131"/>
      <c r="AW73" s="131"/>
      <c r="AX73" s="131"/>
      <c r="AY73" s="131"/>
      <c r="AZ73" s="131"/>
      <c r="BA73" s="131"/>
      <c r="BB73" s="131"/>
      <c r="BC73" s="131"/>
      <c r="BD73" s="131"/>
      <c r="BE73" s="131"/>
      <c r="BF73" s="131"/>
      <c r="BG73" s="131"/>
      <c r="BH73" s="131"/>
      <c r="BI73" s="131"/>
      <c r="BJ73" s="131"/>
      <c r="BK73" s="131"/>
      <c r="BL73" s="131"/>
      <c r="BM73" s="131"/>
      <c r="BN73" s="131"/>
    </row>
    <row r="74" spans="1:66">
      <c r="A74" s="130"/>
      <c r="B74" s="130"/>
      <c r="C74" s="130"/>
      <c r="D74" s="130"/>
      <c r="E74" s="130"/>
      <c r="F74" s="130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1"/>
      <c r="BC74" s="131"/>
      <c r="BD74" s="131"/>
      <c r="BE74" s="131"/>
      <c r="BF74" s="131"/>
      <c r="BG74" s="131"/>
      <c r="BH74" s="131"/>
      <c r="BI74" s="131"/>
      <c r="BJ74" s="131"/>
      <c r="BK74" s="131"/>
      <c r="BL74" s="131"/>
      <c r="BM74" s="131"/>
      <c r="BN74" s="131"/>
    </row>
    <row r="75" spans="1:66">
      <c r="A75" s="130"/>
      <c r="B75" s="130"/>
      <c r="C75" s="130"/>
      <c r="D75" s="130"/>
      <c r="E75" s="130"/>
      <c r="F75" s="130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  <c r="BD75" s="131"/>
      <c r="BE75" s="131"/>
      <c r="BF75" s="131"/>
      <c r="BG75" s="131"/>
      <c r="BH75" s="131"/>
      <c r="BI75" s="131"/>
      <c r="BJ75" s="131"/>
      <c r="BK75" s="131"/>
      <c r="BL75" s="131"/>
      <c r="BM75" s="131"/>
      <c r="BN75" s="131"/>
    </row>
    <row r="76" spans="1:66">
      <c r="A76" s="130"/>
      <c r="B76" s="130"/>
      <c r="C76" s="130"/>
      <c r="D76" s="130"/>
      <c r="E76" s="130"/>
      <c r="F76" s="130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  <c r="BD76" s="131"/>
      <c r="BE76" s="131"/>
      <c r="BF76" s="131"/>
      <c r="BG76" s="131"/>
      <c r="BH76" s="131"/>
      <c r="BI76" s="131"/>
      <c r="BJ76" s="131"/>
      <c r="BK76" s="131"/>
      <c r="BL76" s="131"/>
      <c r="BM76" s="131"/>
      <c r="BN76" s="131"/>
    </row>
    <row r="77" spans="1:66">
      <c r="A77" s="130"/>
      <c r="B77" s="130"/>
      <c r="C77" s="130"/>
      <c r="D77" s="130"/>
      <c r="E77" s="130"/>
      <c r="F77" s="130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  <c r="BA77" s="131"/>
      <c r="BB77" s="131"/>
      <c r="BC77" s="131"/>
      <c r="BD77" s="131"/>
      <c r="BE77" s="131"/>
      <c r="BF77" s="131"/>
      <c r="BG77" s="131"/>
      <c r="BH77" s="131"/>
      <c r="BI77" s="131"/>
      <c r="BJ77" s="131"/>
      <c r="BK77" s="131"/>
      <c r="BL77" s="131"/>
      <c r="BM77" s="131"/>
      <c r="BN77" s="131"/>
    </row>
    <row r="78" spans="1:66">
      <c r="A78" s="218"/>
      <c r="B78" s="130"/>
      <c r="C78" s="130"/>
      <c r="D78" s="130"/>
      <c r="E78" s="130"/>
      <c r="F78" s="130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  <c r="AA78" s="219"/>
      <c r="AB78" s="219"/>
      <c r="AC78" s="219"/>
      <c r="AD78" s="219"/>
      <c r="AE78" s="219"/>
      <c r="AF78" s="219"/>
      <c r="AG78" s="219"/>
      <c r="AH78" s="219"/>
      <c r="AI78" s="219"/>
      <c r="AJ78" s="219"/>
      <c r="AK78" s="219"/>
      <c r="AL78" s="219"/>
      <c r="AM78" s="219"/>
      <c r="AN78" s="219"/>
      <c r="AO78" s="219"/>
      <c r="AP78" s="219"/>
      <c r="AQ78" s="219"/>
      <c r="AR78" s="219"/>
      <c r="AS78" s="219"/>
      <c r="AT78" s="219"/>
      <c r="AU78" s="219"/>
      <c r="AV78" s="219"/>
      <c r="AW78" s="219"/>
      <c r="AX78" s="219"/>
      <c r="AY78" s="219"/>
      <c r="AZ78" s="219"/>
      <c r="BA78" s="219"/>
      <c r="BB78" s="219"/>
      <c r="BC78" s="219"/>
      <c r="BD78" s="219"/>
      <c r="BE78" s="219"/>
      <c r="BF78" s="219"/>
      <c r="BG78" s="219"/>
      <c r="BH78" s="219"/>
      <c r="BI78" s="219"/>
      <c r="BJ78" s="219"/>
      <c r="BK78" s="219"/>
      <c r="BL78" s="219"/>
      <c r="BM78" s="219"/>
      <c r="BN78" s="219"/>
    </row>
    <row r="79" spans="1:66">
      <c r="A79" s="218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  <c r="AR79" s="218"/>
      <c r="AS79" s="218"/>
      <c r="AT79" s="218"/>
      <c r="AU79" s="218"/>
      <c r="AV79" s="218"/>
      <c r="AW79" s="218"/>
      <c r="AX79" s="218"/>
      <c r="AY79" s="218"/>
      <c r="AZ79" s="218"/>
      <c r="BA79" s="218"/>
      <c r="BB79" s="218"/>
      <c r="BC79" s="218"/>
      <c r="BD79" s="218"/>
      <c r="BE79" s="218"/>
      <c r="BF79" s="218"/>
      <c r="BG79" s="218"/>
      <c r="BH79" s="218"/>
      <c r="BI79" s="218"/>
      <c r="BJ79" s="218"/>
      <c r="BK79" s="218"/>
      <c r="BL79" s="218"/>
      <c r="BM79" s="218"/>
      <c r="BN79" s="218"/>
    </row>
    <row r="80" spans="1:66">
      <c r="A80" s="130"/>
      <c r="B80" s="130"/>
      <c r="C80" s="130"/>
      <c r="D80" s="130"/>
      <c r="E80" s="130"/>
      <c r="F80" s="132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3"/>
      <c r="BI80" s="133"/>
      <c r="BJ80" s="133"/>
      <c r="BK80" s="133"/>
      <c r="BL80" s="133"/>
      <c r="BM80" s="133"/>
      <c r="BN80" s="133"/>
    </row>
    <row r="81" spans="1:66">
      <c r="A81" s="130"/>
      <c r="B81" s="130"/>
      <c r="C81" s="130"/>
      <c r="D81" s="130"/>
      <c r="E81" s="130"/>
      <c r="F81" s="132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33"/>
      <c r="BG81" s="133"/>
      <c r="BH81" s="133"/>
      <c r="BI81" s="133"/>
      <c r="BJ81" s="133"/>
      <c r="BK81" s="133"/>
      <c r="BL81" s="133"/>
      <c r="BM81" s="133"/>
      <c r="BN81" s="133"/>
    </row>
    <row r="82" spans="1:66">
      <c r="A82" s="130"/>
      <c r="B82" s="130"/>
      <c r="C82" s="130"/>
      <c r="D82" s="130"/>
      <c r="E82" s="130"/>
      <c r="F82" s="132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33"/>
      <c r="BG82" s="133"/>
      <c r="BH82" s="133"/>
      <c r="BI82" s="133"/>
      <c r="BJ82" s="133"/>
      <c r="BK82" s="133"/>
      <c r="BL82" s="133"/>
      <c r="BM82" s="133"/>
      <c r="BN82" s="133"/>
    </row>
    <row r="83" spans="1:66">
      <c r="A83" s="130"/>
      <c r="B83" s="130"/>
      <c r="C83" s="130"/>
      <c r="D83" s="130"/>
      <c r="E83" s="130"/>
      <c r="F83" s="132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3"/>
      <c r="BI83" s="133"/>
      <c r="BJ83" s="133"/>
      <c r="BK83" s="133"/>
      <c r="BL83" s="133"/>
      <c r="BM83" s="133"/>
      <c r="BN83" s="133"/>
    </row>
    <row r="84" spans="1:66">
      <c r="A84" s="130"/>
      <c r="B84" s="130"/>
      <c r="C84" s="130"/>
      <c r="D84" s="130"/>
      <c r="E84" s="130"/>
      <c r="F84" s="132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33"/>
      <c r="BG84" s="133"/>
      <c r="BH84" s="133"/>
      <c r="BI84" s="133"/>
      <c r="BJ84" s="133"/>
      <c r="BK84" s="133"/>
      <c r="BL84" s="133"/>
      <c r="BM84" s="133"/>
      <c r="BN84" s="133"/>
    </row>
    <row r="85" spans="1:66">
      <c r="A85" s="218"/>
      <c r="B85" s="218"/>
      <c r="C85" s="218"/>
      <c r="D85" s="218"/>
      <c r="E85" s="218"/>
      <c r="F85" s="218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0"/>
      <c r="AU85" s="220"/>
      <c r="AV85" s="220"/>
      <c r="AW85" s="220"/>
      <c r="AX85" s="220"/>
      <c r="AY85" s="220"/>
      <c r="AZ85" s="220"/>
      <c r="BA85" s="220"/>
      <c r="BB85" s="220"/>
      <c r="BC85" s="220"/>
      <c r="BD85" s="220"/>
      <c r="BE85" s="220"/>
      <c r="BF85" s="220"/>
      <c r="BG85" s="220"/>
      <c r="BH85" s="220"/>
      <c r="BI85" s="220"/>
      <c r="BJ85" s="220"/>
      <c r="BK85" s="220"/>
      <c r="BL85" s="220"/>
      <c r="BM85" s="220"/>
      <c r="BN85" s="220"/>
    </row>
    <row r="86" spans="1:66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30"/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  <c r="BN86" s="130"/>
    </row>
    <row r="87" spans="1:66">
      <c r="A87" s="218"/>
      <c r="B87" s="218"/>
      <c r="C87" s="218"/>
      <c r="D87" s="218"/>
      <c r="E87" s="218"/>
      <c r="F87" s="218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0"/>
      <c r="AS87" s="220"/>
      <c r="AT87" s="220"/>
      <c r="AU87" s="220"/>
      <c r="AV87" s="220"/>
      <c r="AW87" s="220"/>
      <c r="AX87" s="220"/>
      <c r="AY87" s="220"/>
      <c r="AZ87" s="220"/>
      <c r="BA87" s="220"/>
      <c r="BB87" s="220"/>
      <c r="BC87" s="220"/>
      <c r="BD87" s="220"/>
      <c r="BE87" s="220"/>
      <c r="BF87" s="220"/>
      <c r="BG87" s="220"/>
      <c r="BH87" s="220"/>
      <c r="BI87" s="220"/>
      <c r="BJ87" s="220"/>
      <c r="BK87" s="220"/>
      <c r="BL87" s="220"/>
      <c r="BM87" s="220"/>
      <c r="BN87" s="220"/>
    </row>
    <row r="88" spans="1:66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X88" s="130"/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  <c r="BL88" s="130"/>
      <c r="BM88" s="130"/>
      <c r="BN88" s="130"/>
    </row>
    <row r="89" spans="1:66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30"/>
      <c r="AI89" s="130"/>
      <c r="AJ89" s="130"/>
      <c r="AK89" s="130"/>
      <c r="AL89" s="130"/>
      <c r="AM89" s="130"/>
      <c r="AN89" s="130"/>
      <c r="AO89" s="130"/>
      <c r="AP89" s="130"/>
      <c r="AQ89" s="130"/>
      <c r="AR89" s="130"/>
      <c r="AS89" s="130"/>
      <c r="AT89" s="130"/>
      <c r="AU89" s="130"/>
      <c r="AV89" s="130"/>
      <c r="AW89" s="130"/>
      <c r="AX89" s="130"/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  <c r="BL89" s="130"/>
      <c r="BM89" s="130"/>
      <c r="BN89" s="130"/>
    </row>
    <row r="90" spans="1:66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X90" s="130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  <c r="BN90" s="130"/>
    </row>
    <row r="91" spans="1:66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  <c r="AK91" s="130"/>
      <c r="AL91" s="130"/>
      <c r="AM91" s="130"/>
      <c r="AN91" s="130"/>
      <c r="AO91" s="130"/>
      <c r="AP91" s="130"/>
      <c r="AQ91" s="130"/>
      <c r="AR91" s="130"/>
      <c r="AS91" s="130"/>
      <c r="AT91" s="130"/>
      <c r="AU91" s="130"/>
      <c r="AV91" s="130"/>
      <c r="AW91" s="130"/>
      <c r="AX91" s="130"/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  <c r="BN91" s="130"/>
    </row>
    <row r="92" spans="1:66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  <c r="AG92" s="130"/>
      <c r="AH92" s="130"/>
      <c r="AI92" s="130"/>
      <c r="AJ92" s="130"/>
      <c r="AK92" s="130"/>
      <c r="AL92" s="130"/>
      <c r="AM92" s="130"/>
      <c r="AN92" s="130"/>
      <c r="AO92" s="130"/>
      <c r="AP92" s="130"/>
      <c r="AQ92" s="130"/>
      <c r="AR92" s="130"/>
      <c r="AS92" s="130"/>
      <c r="AT92" s="130"/>
      <c r="AU92" s="130"/>
      <c r="AV92" s="130"/>
      <c r="AW92" s="130"/>
      <c r="AX92" s="130"/>
      <c r="AY92" s="130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  <c r="BK92" s="130"/>
      <c r="BL92" s="130"/>
      <c r="BM92" s="130"/>
      <c r="BN92" s="130"/>
    </row>
    <row r="93" spans="1:66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X93" s="130"/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  <c r="BN93" s="130"/>
    </row>
    <row r="94" spans="1:66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  <c r="AK94" s="130"/>
      <c r="AL94" s="130"/>
      <c r="AM94" s="130"/>
      <c r="AN94" s="130"/>
      <c r="AO94" s="130"/>
      <c r="AP94" s="130"/>
      <c r="AQ94" s="130"/>
      <c r="AR94" s="130"/>
      <c r="AS94" s="130"/>
      <c r="AT94" s="130"/>
      <c r="AU94" s="130"/>
      <c r="AV94" s="130"/>
      <c r="AW94" s="130"/>
      <c r="AX94" s="130"/>
      <c r="AY94" s="130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  <c r="BK94" s="130"/>
      <c r="BL94" s="130"/>
      <c r="BM94" s="130"/>
      <c r="BN94" s="130"/>
    </row>
    <row r="95" spans="1:66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  <c r="BL95" s="130"/>
      <c r="BM95" s="130"/>
      <c r="BN95" s="130"/>
    </row>
    <row r="96" spans="1:66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X96" s="130"/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BM96" s="130"/>
      <c r="BN96" s="130"/>
    </row>
    <row r="97" spans="1:66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  <c r="BL97" s="130"/>
      <c r="BM97" s="130"/>
      <c r="BN97" s="130"/>
    </row>
    <row r="98" spans="1:66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  <c r="BL98" s="130"/>
      <c r="BM98" s="130"/>
      <c r="BN98" s="130"/>
    </row>
    <row r="99" spans="1:66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30"/>
      <c r="BN99" s="130"/>
    </row>
    <row r="100" spans="1:66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  <c r="BL100" s="130"/>
      <c r="BM100" s="130"/>
      <c r="BN100" s="130"/>
    </row>
    <row r="101" spans="1:66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  <c r="AY101" s="130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  <c r="BK101" s="130"/>
      <c r="BL101" s="130"/>
      <c r="BM101" s="130"/>
      <c r="BN101" s="130"/>
    </row>
    <row r="102" spans="1:66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  <c r="BL102" s="130"/>
      <c r="BM102" s="130"/>
      <c r="BN102" s="130"/>
    </row>
    <row r="103" spans="1:66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  <c r="AY103" s="130"/>
      <c r="AZ103" s="130"/>
      <c r="BA103" s="130"/>
      <c r="BB103" s="130"/>
      <c r="BC103" s="130"/>
      <c r="BD103" s="130"/>
      <c r="BE103" s="130"/>
      <c r="BF103" s="130"/>
      <c r="BG103" s="130"/>
      <c r="BH103" s="130"/>
      <c r="BI103" s="130"/>
      <c r="BJ103" s="130"/>
      <c r="BK103" s="130"/>
      <c r="BL103" s="130"/>
      <c r="BM103" s="130"/>
      <c r="BN103" s="130"/>
    </row>
    <row r="104" spans="1:66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  <c r="BK104" s="130"/>
      <c r="BL104" s="130"/>
      <c r="BM104" s="130"/>
      <c r="BN104" s="130"/>
    </row>
    <row r="105" spans="1:66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  <c r="BK105" s="130"/>
      <c r="BL105" s="130"/>
      <c r="BM105" s="130"/>
      <c r="BN105" s="130"/>
    </row>
    <row r="106" spans="1:66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  <c r="BL106" s="130"/>
      <c r="BM106" s="130"/>
      <c r="BN106" s="130"/>
    </row>
    <row r="107" spans="1:66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130"/>
      <c r="BK107" s="130"/>
      <c r="BL107" s="130"/>
      <c r="BM107" s="130"/>
      <c r="BN107" s="130"/>
    </row>
    <row r="108" spans="1:66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  <c r="BK108" s="130"/>
      <c r="BL108" s="130"/>
      <c r="BM108" s="130"/>
      <c r="BN108" s="130"/>
    </row>
    <row r="109" spans="1:66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  <c r="BK109" s="130"/>
      <c r="BL109" s="130"/>
      <c r="BM109" s="130"/>
      <c r="BN109" s="130"/>
    </row>
    <row r="110" spans="1:66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  <c r="AG110" s="130"/>
      <c r="AH110" s="130"/>
      <c r="AI110" s="130"/>
      <c r="AJ110" s="130"/>
      <c r="AK110" s="130"/>
      <c r="AL110" s="130"/>
      <c r="AM110" s="130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130"/>
      <c r="BK110" s="130"/>
      <c r="BL110" s="130"/>
      <c r="BM110" s="130"/>
      <c r="BN110" s="130"/>
    </row>
    <row r="111" spans="1:66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  <c r="BL111" s="130"/>
      <c r="BM111" s="130"/>
      <c r="BN111" s="130"/>
    </row>
    <row r="112" spans="1:66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  <c r="AG112" s="130"/>
      <c r="AH112" s="130"/>
      <c r="AI112" s="130"/>
      <c r="AJ112" s="130"/>
      <c r="AK112" s="130"/>
      <c r="AL112" s="130"/>
      <c r="AM112" s="130"/>
      <c r="AN112" s="130"/>
      <c r="AO112" s="130"/>
      <c r="AP112" s="130"/>
      <c r="AQ112" s="130"/>
      <c r="AR112" s="130"/>
      <c r="AS112" s="130"/>
      <c r="AT112" s="130"/>
      <c r="AU112" s="130"/>
      <c r="AV112" s="130"/>
      <c r="AW112" s="130"/>
      <c r="AX112" s="130"/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  <c r="BK112" s="130"/>
      <c r="BL112" s="130"/>
      <c r="BM112" s="130"/>
      <c r="BN112" s="130"/>
    </row>
    <row r="113" spans="1:66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  <c r="BN113" s="130"/>
    </row>
    <row r="114" spans="1:66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0"/>
      <c r="AV114" s="130"/>
      <c r="AW114" s="130"/>
      <c r="AX114" s="130"/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  <c r="BL114" s="130"/>
      <c r="BM114" s="130"/>
      <c r="BN114" s="130"/>
    </row>
    <row r="115" spans="1:66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  <c r="BN115" s="130"/>
    </row>
    <row r="116" spans="1:66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  <c r="AH116" s="130"/>
      <c r="AI116" s="130"/>
      <c r="AJ116" s="130"/>
      <c r="AK116" s="130"/>
      <c r="AL116" s="130"/>
      <c r="AM116" s="130"/>
      <c r="AN116" s="130"/>
      <c r="AO116" s="130"/>
      <c r="AP116" s="130"/>
      <c r="AQ116" s="130"/>
      <c r="AR116" s="130"/>
      <c r="AS116" s="130"/>
      <c r="AT116" s="130"/>
      <c r="AU116" s="130"/>
      <c r="AV116" s="130"/>
      <c r="AW116" s="130"/>
      <c r="AX116" s="130"/>
      <c r="AY116" s="130"/>
      <c r="AZ116" s="130"/>
      <c r="BA116" s="130"/>
      <c r="BB116" s="130"/>
      <c r="BC116" s="130"/>
      <c r="BD116" s="130"/>
      <c r="BE116" s="130"/>
      <c r="BF116" s="130"/>
      <c r="BG116" s="130"/>
      <c r="BH116" s="130"/>
      <c r="BI116" s="130"/>
      <c r="BJ116" s="130"/>
      <c r="BK116" s="130"/>
      <c r="BL116" s="130"/>
      <c r="BM116" s="130"/>
      <c r="BN116" s="130"/>
    </row>
    <row r="117" spans="1:66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  <c r="AG117" s="130"/>
      <c r="AH117" s="130"/>
      <c r="AI117" s="130"/>
      <c r="AJ117" s="130"/>
      <c r="AK117" s="130"/>
      <c r="AL117" s="130"/>
      <c r="AM117" s="130"/>
      <c r="AN117" s="130"/>
      <c r="AO117" s="130"/>
      <c r="AP117" s="130"/>
      <c r="AQ117" s="130"/>
      <c r="AR117" s="130"/>
      <c r="AS117" s="130"/>
      <c r="AT117" s="130"/>
      <c r="AU117" s="130"/>
      <c r="AV117" s="130"/>
      <c r="AW117" s="130"/>
      <c r="AX117" s="130"/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  <c r="BK117" s="130"/>
      <c r="BL117" s="130"/>
      <c r="BM117" s="130"/>
      <c r="BN117" s="130"/>
    </row>
    <row r="118" spans="1:66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0"/>
      <c r="AH118" s="130"/>
      <c r="AI118" s="130"/>
      <c r="AJ118" s="130"/>
      <c r="AK118" s="130"/>
      <c r="AL118" s="130"/>
      <c r="AM118" s="130"/>
      <c r="AN118" s="130"/>
      <c r="AO118" s="130"/>
      <c r="AP118" s="130"/>
      <c r="AQ118" s="130"/>
      <c r="AR118" s="130"/>
      <c r="AS118" s="130"/>
      <c r="AT118" s="130"/>
      <c r="AU118" s="130"/>
      <c r="AV118" s="130"/>
      <c r="AW118" s="130"/>
      <c r="AX118" s="130"/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/>
      <c r="BI118" s="130"/>
      <c r="BJ118" s="130"/>
      <c r="BK118" s="130"/>
      <c r="BL118" s="130"/>
      <c r="BM118" s="130"/>
      <c r="BN118" s="130"/>
    </row>
    <row r="119" spans="1:66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  <c r="AG119" s="130"/>
      <c r="AH119" s="130"/>
      <c r="AI119" s="130"/>
      <c r="AJ119" s="130"/>
      <c r="AK119" s="130"/>
      <c r="AL119" s="130"/>
      <c r="AM119" s="130"/>
      <c r="AN119" s="130"/>
      <c r="AO119" s="130"/>
      <c r="AP119" s="130"/>
      <c r="AQ119" s="130"/>
      <c r="AR119" s="130"/>
      <c r="AS119" s="130"/>
      <c r="AT119" s="130"/>
      <c r="AU119" s="130"/>
      <c r="AV119" s="130"/>
      <c r="AW119" s="130"/>
      <c r="AX119" s="130"/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/>
      <c r="BI119" s="130"/>
      <c r="BJ119" s="130"/>
      <c r="BK119" s="130"/>
      <c r="BL119" s="130"/>
      <c r="BM119" s="130"/>
      <c r="BN119" s="130"/>
    </row>
    <row r="120" spans="1:66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30"/>
      <c r="AH120" s="130"/>
      <c r="AI120" s="130"/>
      <c r="AJ120" s="130"/>
      <c r="AK120" s="130"/>
      <c r="AL120" s="130"/>
      <c r="AM120" s="130"/>
      <c r="AN120" s="130"/>
      <c r="AO120" s="130"/>
      <c r="AP120" s="130"/>
      <c r="AQ120" s="130"/>
      <c r="AR120" s="130"/>
      <c r="AS120" s="130"/>
      <c r="AT120" s="130"/>
      <c r="AU120" s="130"/>
      <c r="AV120" s="130"/>
      <c r="AW120" s="130"/>
      <c r="AX120" s="130"/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  <c r="BL120" s="130"/>
      <c r="BM120" s="130"/>
      <c r="BN120" s="130"/>
    </row>
    <row r="121" spans="1:66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0"/>
      <c r="AH121" s="130"/>
      <c r="AI121" s="130"/>
      <c r="AJ121" s="130"/>
      <c r="AK121" s="130"/>
      <c r="AL121" s="130"/>
      <c r="AM121" s="130"/>
      <c r="AN121" s="130"/>
      <c r="AO121" s="130"/>
      <c r="AP121" s="130"/>
      <c r="AQ121" s="130"/>
      <c r="AR121" s="130"/>
      <c r="AS121" s="130"/>
      <c r="AT121" s="130"/>
      <c r="AU121" s="130"/>
      <c r="AV121" s="130"/>
      <c r="AW121" s="130"/>
      <c r="AX121" s="130"/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/>
      <c r="BI121" s="130"/>
      <c r="BJ121" s="130"/>
      <c r="BK121" s="130"/>
      <c r="BL121" s="130"/>
      <c r="BM121" s="130"/>
      <c r="BN121" s="130"/>
    </row>
    <row r="122" spans="1:66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0"/>
      <c r="AH122" s="130"/>
      <c r="AI122" s="130"/>
      <c r="AJ122" s="130"/>
      <c r="AK122" s="130"/>
      <c r="AL122" s="130"/>
      <c r="AM122" s="130"/>
      <c r="AN122" s="130"/>
      <c r="AO122" s="130"/>
      <c r="AP122" s="130"/>
      <c r="AQ122" s="130"/>
      <c r="AR122" s="130"/>
      <c r="AS122" s="130"/>
      <c r="AT122" s="130"/>
      <c r="AU122" s="130"/>
      <c r="AV122" s="130"/>
      <c r="AW122" s="130"/>
      <c r="AX122" s="130"/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/>
      <c r="BI122" s="130"/>
      <c r="BJ122" s="130"/>
      <c r="BK122" s="130"/>
      <c r="BL122" s="130"/>
      <c r="BM122" s="130"/>
      <c r="BN122" s="130"/>
    </row>
    <row r="123" spans="1:66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30"/>
      <c r="AH123" s="130"/>
      <c r="AI123" s="130"/>
      <c r="AJ123" s="130"/>
      <c r="AK123" s="130"/>
      <c r="AL123" s="130"/>
      <c r="AM123" s="130"/>
      <c r="AN123" s="130"/>
      <c r="AO123" s="130"/>
      <c r="AP123" s="130"/>
      <c r="AQ123" s="130"/>
      <c r="AR123" s="130"/>
      <c r="AS123" s="130"/>
      <c r="AT123" s="130"/>
      <c r="AU123" s="130"/>
      <c r="AV123" s="130"/>
      <c r="AW123" s="130"/>
      <c r="AX123" s="130"/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BJ123" s="130"/>
      <c r="BK123" s="130"/>
      <c r="BL123" s="130"/>
      <c r="BM123" s="130"/>
      <c r="BN123" s="130"/>
    </row>
    <row r="124" spans="1:66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30"/>
      <c r="AH124" s="130"/>
      <c r="AI124" s="130"/>
      <c r="AJ124" s="130"/>
      <c r="AK124" s="130"/>
      <c r="AL124" s="130"/>
      <c r="AM124" s="130"/>
      <c r="AN124" s="130"/>
      <c r="AO124" s="130"/>
      <c r="AP124" s="130"/>
      <c r="AQ124" s="130"/>
      <c r="AR124" s="130"/>
      <c r="AS124" s="130"/>
      <c r="AT124" s="130"/>
      <c r="AU124" s="130"/>
      <c r="AV124" s="130"/>
      <c r="AW124" s="130"/>
      <c r="AX124" s="130"/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/>
      <c r="BI124" s="130"/>
      <c r="BJ124" s="130"/>
      <c r="BK124" s="130"/>
      <c r="BL124" s="130"/>
      <c r="BM124" s="130"/>
      <c r="BN124" s="130"/>
    </row>
    <row r="125" spans="1:66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0"/>
      <c r="AH125" s="130"/>
      <c r="AI125" s="130"/>
      <c r="AJ125" s="130"/>
      <c r="AK125" s="130"/>
      <c r="AL125" s="130"/>
      <c r="AM125" s="130"/>
      <c r="AN125" s="130"/>
      <c r="AO125" s="130"/>
      <c r="AP125" s="130"/>
      <c r="AQ125" s="130"/>
      <c r="AR125" s="130"/>
      <c r="AS125" s="130"/>
      <c r="AT125" s="130"/>
      <c r="AU125" s="130"/>
      <c r="AV125" s="130"/>
      <c r="AW125" s="130"/>
      <c r="AX125" s="130"/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0"/>
      <c r="BJ125" s="130"/>
      <c r="BK125" s="130"/>
      <c r="BL125" s="130"/>
      <c r="BM125" s="130"/>
      <c r="BN125" s="130"/>
    </row>
    <row r="126" spans="1:66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  <c r="AG126" s="130"/>
      <c r="AH126" s="130"/>
      <c r="AI126" s="130"/>
      <c r="AJ126" s="130"/>
      <c r="AK126" s="130"/>
      <c r="AL126" s="130"/>
      <c r="AM126" s="130"/>
      <c r="AN126" s="130"/>
      <c r="AO126" s="130"/>
      <c r="AP126" s="130"/>
      <c r="AQ126" s="130"/>
      <c r="AR126" s="130"/>
      <c r="AS126" s="130"/>
      <c r="AT126" s="130"/>
      <c r="AU126" s="130"/>
      <c r="AV126" s="130"/>
      <c r="AW126" s="130"/>
      <c r="AX126" s="130"/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/>
      <c r="BI126" s="130"/>
      <c r="BJ126" s="130"/>
      <c r="BK126" s="130"/>
      <c r="BL126" s="130"/>
      <c r="BM126" s="130"/>
      <c r="BN126" s="130"/>
    </row>
    <row r="127" spans="1:66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  <c r="AG127" s="130"/>
      <c r="AH127" s="130"/>
      <c r="AI127" s="130"/>
      <c r="AJ127" s="130"/>
      <c r="AK127" s="130"/>
      <c r="AL127" s="130"/>
      <c r="AM127" s="130"/>
      <c r="AN127" s="130"/>
      <c r="AO127" s="130"/>
      <c r="AP127" s="130"/>
      <c r="AQ127" s="130"/>
      <c r="AR127" s="130"/>
      <c r="AS127" s="130"/>
      <c r="AT127" s="130"/>
      <c r="AU127" s="130"/>
      <c r="AV127" s="130"/>
      <c r="AW127" s="130"/>
      <c r="AX127" s="130"/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  <c r="BK127" s="130"/>
      <c r="BL127" s="130"/>
      <c r="BM127" s="130"/>
      <c r="BN127" s="130"/>
    </row>
    <row r="128" spans="1:66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  <c r="AG128" s="130"/>
      <c r="AH128" s="130"/>
      <c r="AI128" s="130"/>
      <c r="AJ128" s="130"/>
      <c r="AK128" s="130"/>
      <c r="AL128" s="130"/>
      <c r="AM128" s="130"/>
      <c r="AN128" s="130"/>
      <c r="AO128" s="130"/>
      <c r="AP128" s="130"/>
      <c r="AQ128" s="130"/>
      <c r="AR128" s="130"/>
      <c r="AS128" s="130"/>
      <c r="AT128" s="130"/>
      <c r="AU128" s="130"/>
      <c r="AV128" s="130"/>
      <c r="AW128" s="130"/>
      <c r="AX128" s="130"/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  <c r="BK128" s="130"/>
      <c r="BL128" s="130"/>
      <c r="BM128" s="130"/>
      <c r="BN128" s="130"/>
    </row>
    <row r="129" spans="1:66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  <c r="AG129" s="130"/>
      <c r="AH129" s="130"/>
      <c r="AI129" s="130"/>
      <c r="AJ129" s="130"/>
      <c r="AK129" s="130"/>
      <c r="AL129" s="130"/>
      <c r="AM129" s="130"/>
      <c r="AN129" s="130"/>
      <c r="AO129" s="130"/>
      <c r="AP129" s="130"/>
      <c r="AQ129" s="130"/>
      <c r="AR129" s="130"/>
      <c r="AS129" s="130"/>
      <c r="AT129" s="130"/>
      <c r="AU129" s="130"/>
      <c r="AV129" s="130"/>
      <c r="AW129" s="130"/>
      <c r="AX129" s="130"/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  <c r="BK129" s="130"/>
      <c r="BL129" s="130"/>
      <c r="BM129" s="130"/>
      <c r="BN129" s="130"/>
    </row>
    <row r="130" spans="1:66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  <c r="AG130" s="130"/>
      <c r="AH130" s="130"/>
      <c r="AI130" s="130"/>
      <c r="AJ130" s="130"/>
      <c r="AK130" s="130"/>
      <c r="AL130" s="130"/>
      <c r="AM130" s="130"/>
      <c r="AN130" s="130"/>
      <c r="AO130" s="130"/>
      <c r="AP130" s="130"/>
      <c r="AQ130" s="130"/>
      <c r="AR130" s="130"/>
      <c r="AS130" s="130"/>
      <c r="AT130" s="130"/>
      <c r="AU130" s="130"/>
      <c r="AV130" s="130"/>
      <c r="AW130" s="130"/>
      <c r="AX130" s="130"/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  <c r="BK130" s="130"/>
      <c r="BL130" s="130"/>
      <c r="BM130" s="130"/>
      <c r="BN130" s="130"/>
    </row>
    <row r="131" spans="1:66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  <c r="AG131" s="130"/>
      <c r="AH131" s="130"/>
      <c r="AI131" s="130"/>
      <c r="AJ131" s="130"/>
      <c r="AK131" s="130"/>
      <c r="AL131" s="130"/>
      <c r="AM131" s="130"/>
      <c r="AN131" s="130"/>
      <c r="AO131" s="130"/>
      <c r="AP131" s="130"/>
      <c r="AQ131" s="130"/>
      <c r="AR131" s="130"/>
      <c r="AS131" s="130"/>
      <c r="AT131" s="130"/>
      <c r="AU131" s="130"/>
      <c r="AV131" s="130"/>
      <c r="AW131" s="130"/>
      <c r="AX131" s="130"/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0"/>
      <c r="BJ131" s="130"/>
      <c r="BK131" s="130"/>
      <c r="BL131" s="130"/>
      <c r="BM131" s="130"/>
      <c r="BN131" s="130"/>
    </row>
    <row r="132" spans="1:66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  <c r="AG132" s="130"/>
      <c r="AH132" s="130"/>
      <c r="AI132" s="130"/>
      <c r="AJ132" s="130"/>
      <c r="AK132" s="130"/>
      <c r="AL132" s="130"/>
      <c r="AM132" s="130"/>
      <c r="AN132" s="130"/>
      <c r="AO132" s="130"/>
      <c r="AP132" s="130"/>
      <c r="AQ132" s="130"/>
      <c r="AR132" s="130"/>
      <c r="AS132" s="130"/>
      <c r="AT132" s="130"/>
      <c r="AU132" s="130"/>
      <c r="AV132" s="130"/>
      <c r="AW132" s="130"/>
      <c r="AX132" s="130"/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  <c r="BL132" s="130"/>
      <c r="BM132" s="130"/>
      <c r="BN132" s="130"/>
    </row>
    <row r="133" spans="1:66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  <c r="AG133" s="130"/>
      <c r="AH133" s="130"/>
      <c r="AI133" s="130"/>
      <c r="AJ133" s="130"/>
      <c r="AK133" s="130"/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0"/>
      <c r="AW133" s="130"/>
      <c r="AX133" s="130"/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  <c r="BL133" s="130"/>
      <c r="BM133" s="130"/>
      <c r="BN133" s="130"/>
    </row>
    <row r="134" spans="1:66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  <c r="AG134" s="130"/>
      <c r="AH134" s="130"/>
      <c r="AI134" s="130"/>
      <c r="AJ134" s="130"/>
      <c r="AK134" s="130"/>
      <c r="AL134" s="130"/>
      <c r="AM134" s="130"/>
      <c r="AN134" s="130"/>
      <c r="AO134" s="130"/>
      <c r="AP134" s="130"/>
      <c r="AQ134" s="130"/>
      <c r="AR134" s="130"/>
      <c r="AS134" s="130"/>
      <c r="AT134" s="130"/>
      <c r="AU134" s="130"/>
      <c r="AV134" s="130"/>
      <c r="AW134" s="130"/>
      <c r="AX134" s="130"/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  <c r="BN134" s="130"/>
    </row>
    <row r="135" spans="1:66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  <c r="AG135" s="130"/>
      <c r="AH135" s="130"/>
      <c r="AI135" s="130"/>
      <c r="AJ135" s="130"/>
      <c r="AK135" s="130"/>
      <c r="AL135" s="130"/>
      <c r="AM135" s="130"/>
      <c r="AN135" s="130"/>
      <c r="AO135" s="130"/>
      <c r="AP135" s="130"/>
      <c r="AQ135" s="130"/>
      <c r="AR135" s="130"/>
      <c r="AS135" s="130"/>
      <c r="AT135" s="130"/>
      <c r="AU135" s="130"/>
      <c r="AV135" s="130"/>
      <c r="AW135" s="130"/>
      <c r="AX135" s="130"/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  <c r="BL135" s="130"/>
      <c r="BM135" s="130"/>
      <c r="BN135" s="130"/>
    </row>
    <row r="136" spans="1:66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30"/>
      <c r="AH136" s="130"/>
      <c r="AI136" s="130"/>
      <c r="AJ136" s="130"/>
      <c r="AK136" s="130"/>
      <c r="AL136" s="130"/>
      <c r="AM136" s="130"/>
      <c r="AN136" s="130"/>
      <c r="AO136" s="130"/>
      <c r="AP136" s="130"/>
      <c r="AQ136" s="130"/>
      <c r="AR136" s="130"/>
      <c r="AS136" s="130"/>
      <c r="AT136" s="130"/>
      <c r="AU136" s="130"/>
      <c r="AV136" s="130"/>
      <c r="AW136" s="130"/>
      <c r="AX136" s="130"/>
      <c r="AY136" s="130"/>
      <c r="AZ136" s="130"/>
      <c r="BA136" s="130"/>
      <c r="BB136" s="130"/>
      <c r="BC136" s="130"/>
      <c r="BD136" s="130"/>
      <c r="BE136" s="130"/>
      <c r="BF136" s="130"/>
      <c r="BG136" s="130"/>
      <c r="BH136" s="130"/>
      <c r="BI136" s="130"/>
      <c r="BJ136" s="130"/>
      <c r="BK136" s="130"/>
      <c r="BL136" s="130"/>
      <c r="BM136" s="130"/>
      <c r="BN136" s="130"/>
    </row>
    <row r="137" spans="1:66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  <c r="BN137" s="130"/>
    </row>
    <row r="138" spans="1:66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0"/>
      <c r="AW138" s="130"/>
      <c r="AX138" s="130"/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  <c r="BN138" s="130"/>
    </row>
    <row r="139" spans="1:66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  <c r="AG139" s="130"/>
      <c r="AH139" s="130"/>
      <c r="AI139" s="130"/>
      <c r="AJ139" s="130"/>
      <c r="AK139" s="130"/>
      <c r="AL139" s="130"/>
      <c r="AM139" s="130"/>
      <c r="AN139" s="130"/>
      <c r="AO139" s="130"/>
      <c r="AP139" s="130"/>
      <c r="AQ139" s="130"/>
      <c r="AR139" s="130"/>
      <c r="AS139" s="130"/>
      <c r="AT139" s="130"/>
      <c r="AU139" s="130"/>
      <c r="AV139" s="130"/>
      <c r="AW139" s="130"/>
      <c r="AX139" s="130"/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  <c r="BN139" s="130"/>
    </row>
    <row r="140" spans="1:66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30"/>
      <c r="AT140" s="130"/>
      <c r="AU140" s="130"/>
      <c r="AV140" s="130"/>
      <c r="AW140" s="130"/>
      <c r="AX140" s="130"/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  <c r="BN140" s="130"/>
    </row>
    <row r="141" spans="1:66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  <c r="AG141" s="130"/>
      <c r="AH141" s="130"/>
      <c r="AI141" s="130"/>
      <c r="AJ141" s="130"/>
      <c r="AK141" s="130"/>
      <c r="AL141" s="130"/>
      <c r="AM141" s="130"/>
      <c r="AN141" s="130"/>
      <c r="AO141" s="130"/>
      <c r="AP141" s="130"/>
      <c r="AQ141" s="130"/>
      <c r="AR141" s="130"/>
      <c r="AS141" s="130"/>
      <c r="AT141" s="130"/>
      <c r="AU141" s="130"/>
      <c r="AV141" s="130"/>
      <c r="AW141" s="130"/>
      <c r="AX141" s="130"/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/>
      <c r="BI141" s="130"/>
      <c r="BJ141" s="130"/>
      <c r="BK141" s="130"/>
      <c r="BL141" s="130"/>
      <c r="BM141" s="130"/>
      <c r="BN141" s="130"/>
    </row>
    <row r="142" spans="1:66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  <c r="AG142" s="130"/>
      <c r="AH142" s="130"/>
      <c r="AI142" s="130"/>
      <c r="AJ142" s="130"/>
      <c r="AK142" s="130"/>
      <c r="AL142" s="130"/>
      <c r="AM142" s="130"/>
      <c r="AN142" s="130"/>
      <c r="AO142" s="130"/>
      <c r="AP142" s="130"/>
      <c r="AQ142" s="130"/>
      <c r="AR142" s="130"/>
      <c r="AS142" s="130"/>
      <c r="AT142" s="130"/>
      <c r="AU142" s="130"/>
      <c r="AV142" s="130"/>
      <c r="AW142" s="130"/>
      <c r="AX142" s="130"/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  <c r="BL142" s="130"/>
      <c r="BM142" s="130"/>
      <c r="BN142" s="130"/>
    </row>
    <row r="143" spans="1:66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30"/>
      <c r="AT143" s="130"/>
      <c r="AU143" s="130"/>
      <c r="AV143" s="130"/>
      <c r="AW143" s="130"/>
      <c r="AX143" s="130"/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  <c r="BL143" s="130"/>
      <c r="BM143" s="130"/>
      <c r="BN143" s="130"/>
    </row>
    <row r="144" spans="1:66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  <c r="AH144" s="130"/>
      <c r="AI144" s="130"/>
      <c r="AJ144" s="130"/>
      <c r="AK144" s="130"/>
      <c r="AL144" s="130"/>
      <c r="AM144" s="130"/>
      <c r="AN144" s="130"/>
      <c r="AO144" s="130"/>
      <c r="AP144" s="130"/>
      <c r="AQ144" s="130"/>
      <c r="AR144" s="130"/>
      <c r="AS144" s="130"/>
      <c r="AT144" s="130"/>
      <c r="AU144" s="130"/>
      <c r="AV144" s="130"/>
      <c r="AW144" s="130"/>
      <c r="AX144" s="130"/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/>
      <c r="BI144" s="130"/>
      <c r="BJ144" s="130"/>
      <c r="BK144" s="130"/>
      <c r="BL144" s="130"/>
      <c r="BM144" s="130"/>
      <c r="BN144" s="130"/>
    </row>
    <row r="145" spans="1:66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  <c r="AT145" s="130"/>
      <c r="AU145" s="130"/>
      <c r="AV145" s="130"/>
      <c r="AW145" s="130"/>
      <c r="AX145" s="130"/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/>
      <c r="BI145" s="130"/>
      <c r="BJ145" s="130"/>
      <c r="BK145" s="130"/>
      <c r="BL145" s="130"/>
      <c r="BM145" s="130"/>
      <c r="BN145" s="130"/>
    </row>
    <row r="146" spans="1:66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  <c r="AH146" s="130"/>
      <c r="AI146" s="130"/>
      <c r="AJ146" s="130"/>
      <c r="AK146" s="130"/>
      <c r="AL146" s="130"/>
      <c r="AM146" s="130"/>
      <c r="AN146" s="130"/>
      <c r="AO146" s="130"/>
      <c r="AP146" s="130"/>
      <c r="AQ146" s="130"/>
      <c r="AR146" s="130"/>
      <c r="AS146" s="130"/>
      <c r="AT146" s="130"/>
      <c r="AU146" s="130"/>
      <c r="AV146" s="130"/>
      <c r="AW146" s="130"/>
      <c r="AX146" s="130"/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/>
      <c r="BI146" s="130"/>
      <c r="BJ146" s="130"/>
      <c r="BK146" s="130"/>
      <c r="BL146" s="130"/>
      <c r="BM146" s="130"/>
      <c r="BN146" s="130"/>
    </row>
    <row r="147" spans="1:66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  <c r="AH147" s="130"/>
      <c r="AI147" s="130"/>
      <c r="AJ147" s="130"/>
      <c r="AK147" s="130"/>
      <c r="AL147" s="130"/>
      <c r="AM147" s="130"/>
      <c r="AN147" s="130"/>
      <c r="AO147" s="130"/>
      <c r="AP147" s="130"/>
      <c r="AQ147" s="130"/>
      <c r="AR147" s="130"/>
      <c r="AS147" s="130"/>
      <c r="AT147" s="130"/>
      <c r="AU147" s="130"/>
      <c r="AV147" s="130"/>
      <c r="AW147" s="130"/>
      <c r="AX147" s="130"/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  <c r="BL147" s="130"/>
      <c r="BM147" s="130"/>
      <c r="BN147" s="130"/>
    </row>
    <row r="148" spans="1:66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  <c r="AH148" s="130"/>
      <c r="AI148" s="130"/>
      <c r="AJ148" s="130"/>
      <c r="AK148" s="130"/>
      <c r="AL148" s="130"/>
      <c r="AM148" s="130"/>
      <c r="AN148" s="130"/>
      <c r="AO148" s="130"/>
      <c r="AP148" s="130"/>
      <c r="AQ148" s="130"/>
      <c r="AR148" s="130"/>
      <c r="AS148" s="130"/>
      <c r="AT148" s="130"/>
      <c r="AU148" s="130"/>
      <c r="AV148" s="130"/>
      <c r="AW148" s="130"/>
      <c r="AX148" s="130"/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/>
      <c r="BI148" s="130"/>
      <c r="BJ148" s="130"/>
      <c r="BK148" s="130"/>
      <c r="BL148" s="130"/>
      <c r="BM148" s="130"/>
      <c r="BN148" s="130"/>
    </row>
    <row r="149" spans="1:66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  <c r="AH149" s="130"/>
      <c r="AI149" s="130"/>
      <c r="AJ149" s="130"/>
      <c r="AK149" s="130"/>
      <c r="AL149" s="130"/>
      <c r="AM149" s="130"/>
      <c r="AN149" s="130"/>
      <c r="AO149" s="130"/>
      <c r="AP149" s="130"/>
      <c r="AQ149" s="130"/>
      <c r="AR149" s="130"/>
      <c r="AS149" s="130"/>
      <c r="AT149" s="130"/>
      <c r="AU149" s="130"/>
      <c r="AV149" s="130"/>
      <c r="AW149" s="130"/>
      <c r="AX149" s="130"/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/>
      <c r="BI149" s="130"/>
      <c r="BJ149" s="130"/>
      <c r="BK149" s="130"/>
      <c r="BL149" s="130"/>
      <c r="BM149" s="130"/>
      <c r="BN149" s="130"/>
    </row>
    <row r="150" spans="1:66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  <c r="AH150" s="130"/>
      <c r="AI150" s="130"/>
      <c r="AJ150" s="130"/>
      <c r="AK150" s="130"/>
      <c r="AL150" s="130"/>
      <c r="AM150" s="130"/>
      <c r="AN150" s="130"/>
      <c r="AO150" s="130"/>
      <c r="AP150" s="130"/>
      <c r="AQ150" s="130"/>
      <c r="AR150" s="130"/>
      <c r="AS150" s="130"/>
      <c r="AT150" s="130"/>
      <c r="AU150" s="130"/>
      <c r="AV150" s="130"/>
      <c r="AW150" s="130"/>
      <c r="AX150" s="130"/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  <c r="BK150" s="130"/>
      <c r="BL150" s="130"/>
      <c r="BM150" s="130"/>
      <c r="BN150" s="130"/>
    </row>
    <row r="151" spans="1:66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  <c r="AH151" s="130"/>
      <c r="AI151" s="130"/>
      <c r="AJ151" s="130"/>
      <c r="AK151" s="130"/>
      <c r="AL151" s="130"/>
      <c r="AM151" s="130"/>
      <c r="AN151" s="130"/>
      <c r="AO151" s="130"/>
      <c r="AP151" s="130"/>
      <c r="AQ151" s="130"/>
      <c r="AR151" s="130"/>
      <c r="AS151" s="130"/>
      <c r="AT151" s="130"/>
      <c r="AU151" s="130"/>
      <c r="AV151" s="130"/>
      <c r="AW151" s="130"/>
      <c r="AX151" s="130"/>
      <c r="AY151" s="130"/>
      <c r="AZ151" s="130"/>
      <c r="BA151" s="130"/>
      <c r="BB151" s="130"/>
      <c r="BC151" s="130"/>
      <c r="BD151" s="130"/>
      <c r="BE151" s="130"/>
      <c r="BF151" s="130"/>
      <c r="BG151" s="130"/>
      <c r="BH151" s="130"/>
      <c r="BI151" s="130"/>
      <c r="BJ151" s="130"/>
      <c r="BK151" s="130"/>
      <c r="BL151" s="130"/>
      <c r="BM151" s="130"/>
      <c r="BN151" s="130"/>
    </row>
    <row r="152" spans="1:66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  <c r="AT152" s="130"/>
      <c r="AU152" s="130"/>
      <c r="AV152" s="130"/>
      <c r="AW152" s="130"/>
      <c r="AX152" s="130"/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  <c r="BN152" s="130"/>
    </row>
    <row r="153" spans="1:66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  <c r="AH153" s="130"/>
      <c r="AI153" s="130"/>
      <c r="AJ153" s="130"/>
      <c r="AK153" s="130"/>
      <c r="AL153" s="130"/>
      <c r="AM153" s="130"/>
      <c r="AN153" s="130"/>
      <c r="AO153" s="130"/>
      <c r="AP153" s="130"/>
      <c r="AQ153" s="130"/>
      <c r="AR153" s="130"/>
      <c r="AS153" s="130"/>
      <c r="AT153" s="130"/>
      <c r="AU153" s="130"/>
      <c r="AV153" s="130"/>
      <c r="AW153" s="130"/>
      <c r="AX153" s="130"/>
      <c r="AY153" s="130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  <c r="BL153" s="130"/>
      <c r="BM153" s="130"/>
      <c r="BN153" s="130"/>
    </row>
    <row r="154" spans="1:66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30"/>
      <c r="AT154" s="130"/>
      <c r="AU154" s="130"/>
      <c r="AV154" s="130"/>
      <c r="AW154" s="130"/>
      <c r="AX154" s="130"/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  <c r="BN154" s="130"/>
    </row>
    <row r="155" spans="1:66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  <c r="AG155" s="130"/>
      <c r="AH155" s="130"/>
      <c r="AI155" s="130"/>
      <c r="AJ155" s="130"/>
      <c r="AK155" s="130"/>
      <c r="AL155" s="130"/>
      <c r="AM155" s="130"/>
      <c r="AN155" s="130"/>
      <c r="AO155" s="130"/>
      <c r="AP155" s="130"/>
      <c r="AQ155" s="130"/>
      <c r="AR155" s="130"/>
      <c r="AS155" s="130"/>
      <c r="AT155" s="130"/>
      <c r="AU155" s="130"/>
      <c r="AV155" s="130"/>
      <c r="AW155" s="130"/>
      <c r="AX155" s="130"/>
      <c r="AY155" s="130"/>
      <c r="AZ155" s="130"/>
      <c r="BA155" s="130"/>
      <c r="BB155" s="130"/>
      <c r="BC155" s="130"/>
      <c r="BD155" s="130"/>
      <c r="BE155" s="130"/>
      <c r="BF155" s="130"/>
      <c r="BG155" s="130"/>
      <c r="BH155" s="130"/>
      <c r="BI155" s="130"/>
      <c r="BJ155" s="130"/>
      <c r="BK155" s="130"/>
      <c r="BL155" s="130"/>
      <c r="BM155" s="130"/>
      <c r="BN155" s="130"/>
    </row>
    <row r="156" spans="1:66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  <c r="AH156" s="130"/>
      <c r="AI156" s="130"/>
      <c r="AJ156" s="130"/>
      <c r="AK156" s="130"/>
      <c r="AL156" s="130"/>
      <c r="AM156" s="130"/>
      <c r="AN156" s="130"/>
      <c r="AO156" s="130"/>
      <c r="AP156" s="130"/>
      <c r="AQ156" s="130"/>
      <c r="AR156" s="130"/>
      <c r="AS156" s="130"/>
      <c r="AT156" s="130"/>
      <c r="AU156" s="130"/>
      <c r="AV156" s="130"/>
      <c r="AW156" s="130"/>
      <c r="AX156" s="130"/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  <c r="BL156" s="130"/>
      <c r="BM156" s="130"/>
      <c r="BN156" s="130"/>
    </row>
    <row r="157" spans="1:66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  <c r="AG157" s="130"/>
      <c r="AH157" s="130"/>
      <c r="AI157" s="130"/>
      <c r="AJ157" s="130"/>
      <c r="AK157" s="130"/>
      <c r="AL157" s="130"/>
      <c r="AM157" s="130"/>
      <c r="AN157" s="130"/>
      <c r="AO157" s="130"/>
      <c r="AP157" s="130"/>
      <c r="AQ157" s="130"/>
      <c r="AR157" s="130"/>
      <c r="AS157" s="130"/>
      <c r="AT157" s="130"/>
      <c r="AU157" s="130"/>
      <c r="AV157" s="130"/>
      <c r="AW157" s="130"/>
      <c r="AX157" s="130"/>
      <c r="AY157" s="130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  <c r="BL157" s="130"/>
      <c r="BM157" s="130"/>
      <c r="BN157" s="130"/>
    </row>
    <row r="158" spans="1:66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0"/>
      <c r="AH158" s="130"/>
      <c r="AI158" s="130"/>
      <c r="AJ158" s="130"/>
      <c r="AK158" s="130"/>
      <c r="AL158" s="130"/>
      <c r="AM158" s="130"/>
      <c r="AN158" s="130"/>
      <c r="AO158" s="130"/>
      <c r="AP158" s="130"/>
      <c r="AQ158" s="130"/>
      <c r="AR158" s="130"/>
      <c r="AS158" s="130"/>
      <c r="AT158" s="130"/>
      <c r="AU158" s="130"/>
      <c r="AV158" s="130"/>
      <c r="AW158" s="130"/>
      <c r="AX158" s="130"/>
      <c r="AY158" s="130"/>
      <c r="AZ158" s="130"/>
      <c r="BA158" s="130"/>
      <c r="BB158" s="130"/>
      <c r="BC158" s="130"/>
      <c r="BD158" s="130"/>
      <c r="BE158" s="130"/>
      <c r="BF158" s="130"/>
      <c r="BG158" s="130"/>
      <c r="BH158" s="130"/>
      <c r="BI158" s="130"/>
      <c r="BJ158" s="130"/>
      <c r="BK158" s="130"/>
      <c r="BL158" s="130"/>
      <c r="BM158" s="130"/>
      <c r="BN158" s="130"/>
    </row>
    <row r="159" spans="1:66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  <c r="AT159" s="130"/>
      <c r="AU159" s="130"/>
      <c r="AV159" s="130"/>
      <c r="AW159" s="130"/>
      <c r="AX159" s="130"/>
      <c r="AY159" s="130"/>
      <c r="AZ159" s="130"/>
      <c r="BA159" s="130"/>
      <c r="BB159" s="130"/>
      <c r="BC159" s="130"/>
      <c r="BD159" s="130"/>
      <c r="BE159" s="130"/>
      <c r="BF159" s="130"/>
      <c r="BG159" s="130"/>
      <c r="BH159" s="130"/>
      <c r="BI159" s="130"/>
      <c r="BJ159" s="130"/>
      <c r="BK159" s="130"/>
      <c r="BL159" s="130"/>
      <c r="BM159" s="130"/>
      <c r="BN159" s="130"/>
    </row>
    <row r="160" spans="1:66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  <c r="AH160" s="130"/>
      <c r="AI160" s="130"/>
      <c r="AJ160" s="130"/>
      <c r="AK160" s="130"/>
      <c r="AL160" s="130"/>
      <c r="AM160" s="130"/>
      <c r="AN160" s="130"/>
      <c r="AO160" s="130"/>
      <c r="AP160" s="130"/>
      <c r="AQ160" s="130"/>
      <c r="AR160" s="130"/>
      <c r="AS160" s="130"/>
      <c r="AT160" s="130"/>
      <c r="AU160" s="130"/>
      <c r="AV160" s="130"/>
      <c r="AW160" s="130"/>
      <c r="AX160" s="130"/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  <c r="BL160" s="130"/>
      <c r="BM160" s="130"/>
      <c r="BN160" s="130"/>
    </row>
    <row r="161" spans="1:66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  <c r="AG161" s="130"/>
      <c r="AH161" s="130"/>
      <c r="AI161" s="130"/>
      <c r="AJ161" s="130"/>
      <c r="AK161" s="130"/>
      <c r="AL161" s="130"/>
      <c r="AM161" s="130"/>
      <c r="AN161" s="130"/>
      <c r="AO161" s="130"/>
      <c r="AP161" s="130"/>
      <c r="AQ161" s="130"/>
      <c r="AR161" s="130"/>
      <c r="AS161" s="130"/>
      <c r="AT161" s="130"/>
      <c r="AU161" s="130"/>
      <c r="AV161" s="130"/>
      <c r="AW161" s="130"/>
      <c r="AX161" s="130"/>
      <c r="AY161" s="130"/>
      <c r="AZ161" s="130"/>
      <c r="BA161" s="130"/>
      <c r="BB161" s="130"/>
      <c r="BC161" s="130"/>
      <c r="BD161" s="130"/>
      <c r="BE161" s="130"/>
      <c r="BF161" s="130"/>
      <c r="BG161" s="130"/>
      <c r="BH161" s="130"/>
      <c r="BI161" s="130"/>
      <c r="BJ161" s="130"/>
      <c r="BK161" s="130"/>
      <c r="BL161" s="130"/>
      <c r="BM161" s="130"/>
      <c r="BN161" s="130"/>
    </row>
    <row r="162" spans="1:66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  <c r="AH162" s="130"/>
      <c r="AI162" s="130"/>
      <c r="AJ162" s="130"/>
      <c r="AK162" s="130"/>
      <c r="AL162" s="130"/>
      <c r="AM162" s="130"/>
      <c r="AN162" s="130"/>
      <c r="AO162" s="130"/>
      <c r="AP162" s="130"/>
      <c r="AQ162" s="130"/>
      <c r="AR162" s="130"/>
      <c r="AS162" s="130"/>
      <c r="AT162" s="130"/>
      <c r="AU162" s="130"/>
      <c r="AV162" s="130"/>
      <c r="AW162" s="130"/>
      <c r="AX162" s="130"/>
      <c r="AY162" s="130"/>
      <c r="AZ162" s="130"/>
      <c r="BA162" s="130"/>
      <c r="BB162" s="130"/>
      <c r="BC162" s="130"/>
      <c r="BD162" s="130"/>
      <c r="BE162" s="130"/>
      <c r="BF162" s="130"/>
      <c r="BG162" s="130"/>
      <c r="BH162" s="130"/>
      <c r="BI162" s="130"/>
      <c r="BJ162" s="130"/>
      <c r="BK162" s="130"/>
      <c r="BL162" s="130"/>
      <c r="BM162" s="130"/>
      <c r="BN162" s="130"/>
    </row>
    <row r="163" spans="1:66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  <c r="AG163" s="130"/>
      <c r="AH163" s="130"/>
      <c r="AI163" s="130"/>
      <c r="AJ163" s="130"/>
      <c r="AK163" s="130"/>
      <c r="AL163" s="130"/>
      <c r="AM163" s="130"/>
      <c r="AN163" s="130"/>
      <c r="AO163" s="130"/>
      <c r="AP163" s="130"/>
      <c r="AQ163" s="130"/>
      <c r="AR163" s="130"/>
      <c r="AS163" s="130"/>
      <c r="AT163" s="130"/>
      <c r="AU163" s="130"/>
      <c r="AV163" s="130"/>
      <c r="AW163" s="130"/>
      <c r="AX163" s="130"/>
      <c r="AY163" s="130"/>
      <c r="AZ163" s="130"/>
      <c r="BA163" s="130"/>
      <c r="BB163" s="130"/>
      <c r="BC163" s="130"/>
      <c r="BD163" s="130"/>
      <c r="BE163" s="130"/>
      <c r="BF163" s="130"/>
      <c r="BG163" s="130"/>
      <c r="BH163" s="130"/>
      <c r="BI163" s="130"/>
      <c r="BJ163" s="130"/>
      <c r="BK163" s="130"/>
      <c r="BL163" s="130"/>
      <c r="BM163" s="130"/>
      <c r="BN163" s="130"/>
    </row>
    <row r="164" spans="1:66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  <c r="AG164" s="130"/>
      <c r="AH164" s="130"/>
      <c r="AI164" s="130"/>
      <c r="AJ164" s="130"/>
      <c r="AK164" s="130"/>
      <c r="AL164" s="130"/>
      <c r="AM164" s="130"/>
      <c r="AN164" s="130"/>
      <c r="AO164" s="130"/>
      <c r="AP164" s="130"/>
      <c r="AQ164" s="130"/>
      <c r="AR164" s="130"/>
      <c r="AS164" s="130"/>
      <c r="AT164" s="130"/>
      <c r="AU164" s="130"/>
      <c r="AV164" s="130"/>
      <c r="AW164" s="130"/>
      <c r="AX164" s="130"/>
      <c r="AY164" s="130"/>
      <c r="AZ164" s="130"/>
      <c r="BA164" s="130"/>
      <c r="BB164" s="130"/>
      <c r="BC164" s="130"/>
      <c r="BD164" s="130"/>
      <c r="BE164" s="130"/>
      <c r="BF164" s="130"/>
      <c r="BG164" s="130"/>
      <c r="BH164" s="130"/>
      <c r="BI164" s="130"/>
      <c r="BJ164" s="130"/>
      <c r="BK164" s="130"/>
      <c r="BL164" s="130"/>
      <c r="BM164" s="130"/>
      <c r="BN164" s="130"/>
    </row>
    <row r="165" spans="1:66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0"/>
      <c r="AH165" s="130"/>
      <c r="AI165" s="130"/>
      <c r="AJ165" s="130"/>
      <c r="AK165" s="130"/>
      <c r="AL165" s="130"/>
      <c r="AM165" s="130"/>
      <c r="AN165" s="130"/>
      <c r="AO165" s="130"/>
      <c r="AP165" s="130"/>
      <c r="AQ165" s="130"/>
      <c r="AR165" s="130"/>
      <c r="AS165" s="130"/>
      <c r="AT165" s="130"/>
      <c r="AU165" s="130"/>
      <c r="AV165" s="130"/>
      <c r="AW165" s="130"/>
      <c r="AX165" s="130"/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0"/>
      <c r="BJ165" s="130"/>
      <c r="BK165" s="130"/>
      <c r="BL165" s="130"/>
      <c r="BM165" s="130"/>
      <c r="BN165" s="130"/>
    </row>
    <row r="166" spans="1:66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  <c r="AH166" s="130"/>
      <c r="AI166" s="130"/>
      <c r="AJ166" s="130"/>
      <c r="AK166" s="130"/>
      <c r="AL166" s="130"/>
      <c r="AM166" s="130"/>
      <c r="AN166" s="130"/>
      <c r="AO166" s="130"/>
      <c r="AP166" s="130"/>
      <c r="AQ166" s="130"/>
      <c r="AR166" s="130"/>
      <c r="AS166" s="130"/>
      <c r="AT166" s="130"/>
      <c r="AU166" s="130"/>
      <c r="AV166" s="130"/>
      <c r="AW166" s="130"/>
      <c r="AX166" s="130"/>
      <c r="AY166" s="130"/>
      <c r="AZ166" s="130"/>
      <c r="BA166" s="130"/>
      <c r="BB166" s="130"/>
      <c r="BC166" s="130"/>
      <c r="BD166" s="130"/>
      <c r="BE166" s="130"/>
      <c r="BF166" s="130"/>
      <c r="BG166" s="130"/>
      <c r="BH166" s="130"/>
      <c r="BI166" s="130"/>
      <c r="BJ166" s="130"/>
      <c r="BK166" s="130"/>
      <c r="BL166" s="130"/>
      <c r="BM166" s="130"/>
      <c r="BN166" s="130"/>
    </row>
    <row r="167" spans="1:66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  <c r="AG167" s="130"/>
      <c r="AH167" s="130"/>
      <c r="AI167" s="130"/>
      <c r="AJ167" s="130"/>
      <c r="AK167" s="130"/>
      <c r="AL167" s="130"/>
      <c r="AM167" s="130"/>
      <c r="AN167" s="130"/>
      <c r="AO167" s="130"/>
      <c r="AP167" s="130"/>
      <c r="AQ167" s="130"/>
      <c r="AR167" s="130"/>
      <c r="AS167" s="130"/>
      <c r="AT167" s="130"/>
      <c r="AU167" s="130"/>
      <c r="AV167" s="130"/>
      <c r="AW167" s="130"/>
      <c r="AX167" s="130"/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130"/>
      <c r="BK167" s="130"/>
      <c r="BL167" s="130"/>
      <c r="BM167" s="130"/>
      <c r="BN167" s="130"/>
    </row>
    <row r="168" spans="1:66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0"/>
      <c r="AH168" s="130"/>
      <c r="AI168" s="130"/>
      <c r="AJ168" s="130"/>
      <c r="AK168" s="130"/>
      <c r="AL168" s="130"/>
      <c r="AM168" s="130"/>
      <c r="AN168" s="130"/>
      <c r="AO168" s="130"/>
      <c r="AP168" s="130"/>
      <c r="AQ168" s="130"/>
      <c r="AR168" s="130"/>
      <c r="AS168" s="130"/>
      <c r="AT168" s="130"/>
      <c r="AU168" s="130"/>
      <c r="AV168" s="130"/>
      <c r="AW168" s="130"/>
      <c r="AX168" s="130"/>
      <c r="AY168" s="130"/>
      <c r="AZ168" s="130"/>
      <c r="BA168" s="130"/>
      <c r="BB168" s="130"/>
      <c r="BC168" s="130"/>
      <c r="BD168" s="130"/>
      <c r="BE168" s="130"/>
      <c r="BF168" s="130"/>
      <c r="BG168" s="130"/>
      <c r="BH168" s="130"/>
      <c r="BI168" s="130"/>
      <c r="BJ168" s="130"/>
      <c r="BK168" s="130"/>
      <c r="BL168" s="130"/>
      <c r="BM168" s="130"/>
      <c r="BN168" s="130"/>
    </row>
    <row r="169" spans="1:66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130"/>
      <c r="AH169" s="130"/>
      <c r="AI169" s="130"/>
      <c r="AJ169" s="130"/>
      <c r="AK169" s="130"/>
      <c r="AL169" s="130"/>
      <c r="AM169" s="130"/>
      <c r="AN169" s="130"/>
      <c r="AO169" s="130"/>
      <c r="AP169" s="130"/>
      <c r="AQ169" s="130"/>
      <c r="AR169" s="130"/>
      <c r="AS169" s="130"/>
      <c r="AT169" s="130"/>
      <c r="AU169" s="130"/>
      <c r="AV169" s="130"/>
      <c r="AW169" s="130"/>
      <c r="AX169" s="130"/>
      <c r="AY169" s="130"/>
      <c r="AZ169" s="130"/>
      <c r="BA169" s="130"/>
      <c r="BB169" s="130"/>
      <c r="BC169" s="130"/>
      <c r="BD169" s="130"/>
      <c r="BE169" s="130"/>
      <c r="BF169" s="130"/>
      <c r="BG169" s="130"/>
      <c r="BH169" s="130"/>
      <c r="BI169" s="130"/>
      <c r="BJ169" s="130"/>
      <c r="BK169" s="130"/>
      <c r="BL169" s="130"/>
      <c r="BM169" s="130"/>
      <c r="BN169" s="130"/>
    </row>
    <row r="170" spans="1:66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0"/>
      <c r="AH170" s="130"/>
      <c r="AI170" s="130"/>
      <c r="AJ170" s="130"/>
      <c r="AK170" s="130"/>
      <c r="AL170" s="130"/>
      <c r="AM170" s="130"/>
      <c r="AN170" s="130"/>
      <c r="AO170" s="130"/>
      <c r="AP170" s="130"/>
      <c r="AQ170" s="130"/>
      <c r="AR170" s="130"/>
      <c r="AS170" s="130"/>
      <c r="AT170" s="130"/>
      <c r="AU170" s="130"/>
      <c r="AV170" s="130"/>
      <c r="AW170" s="130"/>
      <c r="AX170" s="130"/>
      <c r="AY170" s="130"/>
      <c r="AZ170" s="130"/>
      <c r="BA170" s="130"/>
      <c r="BB170" s="130"/>
      <c r="BC170" s="130"/>
      <c r="BD170" s="130"/>
      <c r="BE170" s="130"/>
      <c r="BF170" s="130"/>
      <c r="BG170" s="130"/>
      <c r="BH170" s="130"/>
      <c r="BI170" s="130"/>
      <c r="BJ170" s="130"/>
      <c r="BK170" s="130"/>
      <c r="BL170" s="130"/>
      <c r="BM170" s="130"/>
      <c r="BN170" s="130"/>
    </row>
    <row r="171" spans="1:66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  <c r="AG171" s="130"/>
      <c r="AH171" s="130"/>
      <c r="AI171" s="130"/>
      <c r="AJ171" s="130"/>
      <c r="AK171" s="130"/>
      <c r="AL171" s="130"/>
      <c r="AM171" s="130"/>
      <c r="AN171" s="130"/>
      <c r="AO171" s="130"/>
      <c r="AP171" s="130"/>
      <c r="AQ171" s="130"/>
      <c r="AR171" s="130"/>
      <c r="AS171" s="130"/>
      <c r="AT171" s="130"/>
      <c r="AU171" s="130"/>
      <c r="AV171" s="130"/>
      <c r="AW171" s="130"/>
      <c r="AX171" s="130"/>
      <c r="AY171" s="130"/>
      <c r="AZ171" s="130"/>
      <c r="BA171" s="130"/>
      <c r="BB171" s="130"/>
      <c r="BC171" s="130"/>
      <c r="BD171" s="130"/>
      <c r="BE171" s="130"/>
      <c r="BF171" s="130"/>
      <c r="BG171" s="130"/>
      <c r="BH171" s="130"/>
      <c r="BI171" s="130"/>
      <c r="BJ171" s="130"/>
      <c r="BK171" s="130"/>
      <c r="BL171" s="130"/>
      <c r="BM171" s="130"/>
      <c r="BN171" s="130"/>
    </row>
    <row r="172" spans="1:66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  <c r="AH172" s="130"/>
      <c r="AI172" s="130"/>
      <c r="AJ172" s="130"/>
      <c r="AK172" s="130"/>
      <c r="AL172" s="130"/>
      <c r="AM172" s="130"/>
      <c r="AN172" s="130"/>
      <c r="AO172" s="130"/>
      <c r="AP172" s="130"/>
      <c r="AQ172" s="130"/>
      <c r="AR172" s="130"/>
      <c r="AS172" s="130"/>
      <c r="AT172" s="130"/>
      <c r="AU172" s="130"/>
      <c r="AV172" s="130"/>
      <c r="AW172" s="130"/>
      <c r="AX172" s="130"/>
      <c r="AY172" s="130"/>
      <c r="AZ172" s="130"/>
      <c r="BA172" s="130"/>
      <c r="BB172" s="130"/>
      <c r="BC172" s="130"/>
      <c r="BD172" s="130"/>
      <c r="BE172" s="130"/>
      <c r="BF172" s="130"/>
      <c r="BG172" s="130"/>
      <c r="BH172" s="130"/>
      <c r="BI172" s="130"/>
      <c r="BJ172" s="130"/>
      <c r="BK172" s="130"/>
      <c r="BL172" s="130"/>
      <c r="BM172" s="130"/>
      <c r="BN172" s="130"/>
    </row>
    <row r="173" spans="1:66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  <c r="AH173" s="130"/>
      <c r="AI173" s="130"/>
      <c r="AJ173" s="130"/>
      <c r="AK173" s="130"/>
      <c r="AL173" s="130"/>
      <c r="AM173" s="130"/>
      <c r="AN173" s="130"/>
      <c r="AO173" s="130"/>
      <c r="AP173" s="130"/>
      <c r="AQ173" s="130"/>
      <c r="AR173" s="130"/>
      <c r="AS173" s="130"/>
      <c r="AT173" s="130"/>
      <c r="AU173" s="130"/>
      <c r="AV173" s="130"/>
      <c r="AW173" s="130"/>
      <c r="AX173" s="130"/>
      <c r="AY173" s="130"/>
      <c r="AZ173" s="130"/>
      <c r="BA173" s="130"/>
      <c r="BB173" s="130"/>
      <c r="BC173" s="130"/>
      <c r="BD173" s="130"/>
      <c r="BE173" s="130"/>
      <c r="BF173" s="130"/>
      <c r="BG173" s="130"/>
      <c r="BH173" s="130"/>
      <c r="BI173" s="130"/>
      <c r="BJ173" s="130"/>
      <c r="BK173" s="130"/>
      <c r="BL173" s="130"/>
      <c r="BM173" s="130"/>
      <c r="BN173" s="130"/>
    </row>
    <row r="174" spans="1:66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  <c r="AH174" s="130"/>
      <c r="AI174" s="130"/>
      <c r="AJ174" s="130"/>
      <c r="AK174" s="130"/>
      <c r="AL174" s="130"/>
      <c r="AM174" s="130"/>
      <c r="AN174" s="130"/>
      <c r="AO174" s="130"/>
      <c r="AP174" s="130"/>
      <c r="AQ174" s="130"/>
      <c r="AR174" s="130"/>
      <c r="AS174" s="130"/>
      <c r="AT174" s="130"/>
      <c r="AU174" s="130"/>
      <c r="AV174" s="130"/>
      <c r="AW174" s="130"/>
      <c r="AX174" s="130"/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130"/>
      <c r="BI174" s="130"/>
      <c r="BJ174" s="130"/>
      <c r="BK174" s="130"/>
      <c r="BL174" s="130"/>
      <c r="BM174" s="130"/>
      <c r="BN174" s="130"/>
    </row>
    <row r="175" spans="1:66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130"/>
      <c r="AH175" s="130"/>
      <c r="AI175" s="130"/>
      <c r="AJ175" s="130"/>
      <c r="AK175" s="130"/>
      <c r="AL175" s="130"/>
      <c r="AM175" s="130"/>
      <c r="AN175" s="130"/>
      <c r="AO175" s="130"/>
      <c r="AP175" s="130"/>
      <c r="AQ175" s="130"/>
      <c r="AR175" s="130"/>
      <c r="AS175" s="130"/>
      <c r="AT175" s="130"/>
      <c r="AU175" s="130"/>
      <c r="AV175" s="130"/>
      <c r="AW175" s="130"/>
      <c r="AX175" s="130"/>
      <c r="AY175" s="130"/>
      <c r="AZ175" s="130"/>
      <c r="BA175" s="130"/>
      <c r="BB175" s="130"/>
      <c r="BC175" s="130"/>
      <c r="BD175" s="130"/>
      <c r="BE175" s="130"/>
      <c r="BF175" s="130"/>
      <c r="BG175" s="130"/>
      <c r="BH175" s="130"/>
      <c r="BI175" s="130"/>
      <c r="BJ175" s="130"/>
      <c r="BK175" s="130"/>
      <c r="BL175" s="130"/>
      <c r="BM175" s="130"/>
      <c r="BN175" s="130"/>
    </row>
    <row r="176" spans="1:66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0"/>
      <c r="AV176" s="130"/>
      <c r="AW176" s="130"/>
      <c r="AX176" s="130"/>
      <c r="AY176" s="130"/>
      <c r="AZ176" s="130"/>
      <c r="BA176" s="130"/>
      <c r="BB176" s="130"/>
      <c r="BC176" s="130"/>
      <c r="BD176" s="130"/>
      <c r="BE176" s="130"/>
      <c r="BF176" s="130"/>
      <c r="BG176" s="130"/>
      <c r="BH176" s="130"/>
      <c r="BI176" s="130"/>
      <c r="BJ176" s="130"/>
      <c r="BK176" s="130"/>
      <c r="BL176" s="130"/>
      <c r="BM176" s="130"/>
      <c r="BN176" s="130"/>
    </row>
    <row r="177" spans="1:66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0"/>
      <c r="AH177" s="130"/>
      <c r="AI177" s="130"/>
      <c r="AJ177" s="130"/>
      <c r="AK177" s="130"/>
      <c r="AL177" s="130"/>
      <c r="AM177" s="130"/>
      <c r="AN177" s="130"/>
      <c r="AO177" s="130"/>
      <c r="AP177" s="130"/>
      <c r="AQ177" s="130"/>
      <c r="AR177" s="130"/>
      <c r="AS177" s="130"/>
      <c r="AT177" s="130"/>
      <c r="AU177" s="130"/>
      <c r="AV177" s="130"/>
      <c r="AW177" s="130"/>
      <c r="AX177" s="130"/>
      <c r="AY177" s="130"/>
      <c r="AZ177" s="130"/>
      <c r="BA177" s="130"/>
      <c r="BB177" s="130"/>
      <c r="BC177" s="130"/>
      <c r="BD177" s="130"/>
      <c r="BE177" s="130"/>
      <c r="BF177" s="130"/>
      <c r="BG177" s="130"/>
      <c r="BH177" s="130"/>
      <c r="BI177" s="130"/>
      <c r="BJ177" s="130"/>
      <c r="BK177" s="130"/>
      <c r="BL177" s="130"/>
      <c r="BM177" s="130"/>
      <c r="BN177" s="130"/>
    </row>
    <row r="178" spans="1:66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  <c r="AV178" s="130"/>
      <c r="AW178" s="130"/>
      <c r="AX178" s="130"/>
      <c r="AY178" s="130"/>
      <c r="AZ178" s="130"/>
      <c r="BA178" s="130"/>
      <c r="BB178" s="130"/>
      <c r="BC178" s="130"/>
      <c r="BD178" s="130"/>
      <c r="BE178" s="130"/>
      <c r="BF178" s="130"/>
      <c r="BG178" s="130"/>
      <c r="BH178" s="130"/>
      <c r="BI178" s="130"/>
      <c r="BJ178" s="130"/>
      <c r="BK178" s="130"/>
      <c r="BL178" s="130"/>
      <c r="BM178" s="130"/>
      <c r="BN178" s="130"/>
    </row>
    <row r="179" spans="1:66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0"/>
      <c r="AH179" s="130"/>
      <c r="AI179" s="130"/>
      <c r="AJ179" s="130"/>
      <c r="AK179" s="130"/>
      <c r="AL179" s="130"/>
      <c r="AM179" s="130"/>
      <c r="AN179" s="130"/>
      <c r="AO179" s="130"/>
      <c r="AP179" s="130"/>
      <c r="AQ179" s="130"/>
      <c r="AR179" s="130"/>
      <c r="AS179" s="130"/>
      <c r="AT179" s="130"/>
      <c r="AU179" s="130"/>
      <c r="AV179" s="130"/>
      <c r="AW179" s="130"/>
      <c r="AX179" s="130"/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130"/>
      <c r="BI179" s="130"/>
      <c r="BJ179" s="130"/>
      <c r="BK179" s="130"/>
      <c r="BL179" s="130"/>
      <c r="BM179" s="130"/>
      <c r="BN179" s="130"/>
    </row>
    <row r="180" spans="1:66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0"/>
      <c r="AH180" s="130"/>
      <c r="AI180" s="130"/>
      <c r="AJ180" s="130"/>
      <c r="AK180" s="130"/>
      <c r="AL180" s="130"/>
      <c r="AM180" s="130"/>
      <c r="AN180" s="130"/>
      <c r="AO180" s="130"/>
      <c r="AP180" s="130"/>
      <c r="AQ180" s="130"/>
      <c r="AR180" s="130"/>
      <c r="AS180" s="130"/>
      <c r="AT180" s="130"/>
      <c r="AU180" s="130"/>
      <c r="AV180" s="130"/>
      <c r="AW180" s="130"/>
      <c r="AX180" s="130"/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130"/>
      <c r="BI180" s="130"/>
      <c r="BJ180" s="130"/>
      <c r="BK180" s="130"/>
      <c r="BL180" s="130"/>
      <c r="BM180" s="130"/>
      <c r="BN180" s="130"/>
    </row>
    <row r="181" spans="1:66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  <c r="AH181" s="130"/>
      <c r="AI181" s="130"/>
      <c r="AJ181" s="130"/>
      <c r="AK181" s="130"/>
      <c r="AL181" s="130"/>
      <c r="AM181" s="130"/>
      <c r="AN181" s="130"/>
      <c r="AO181" s="130"/>
      <c r="AP181" s="130"/>
      <c r="AQ181" s="130"/>
      <c r="AR181" s="130"/>
      <c r="AS181" s="130"/>
      <c r="AT181" s="130"/>
      <c r="AU181" s="130"/>
      <c r="AV181" s="130"/>
      <c r="AW181" s="130"/>
      <c r="AX181" s="130"/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0"/>
      <c r="BJ181" s="130"/>
      <c r="BK181" s="130"/>
      <c r="BL181" s="130"/>
      <c r="BM181" s="130"/>
      <c r="BN181" s="130"/>
    </row>
    <row r="182" spans="1:66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130"/>
      <c r="AH182" s="130"/>
      <c r="AI182" s="130"/>
      <c r="AJ182" s="130"/>
      <c r="AK182" s="130"/>
      <c r="AL182" s="130"/>
      <c r="AM182" s="130"/>
      <c r="AN182" s="130"/>
      <c r="AO182" s="130"/>
      <c r="AP182" s="130"/>
      <c r="AQ182" s="130"/>
      <c r="AR182" s="130"/>
      <c r="AS182" s="130"/>
      <c r="AT182" s="130"/>
      <c r="AU182" s="130"/>
      <c r="AV182" s="130"/>
      <c r="AW182" s="130"/>
      <c r="AX182" s="130"/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130"/>
      <c r="BI182" s="130"/>
      <c r="BJ182" s="130"/>
      <c r="BK182" s="130"/>
      <c r="BL182" s="130"/>
      <c r="BM182" s="130"/>
      <c r="BN182" s="130"/>
    </row>
    <row r="183" spans="1:66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130"/>
      <c r="AI183" s="130"/>
      <c r="AJ183" s="130"/>
      <c r="AK183" s="130"/>
      <c r="AL183" s="130"/>
      <c r="AM183" s="130"/>
      <c r="AN183" s="130"/>
      <c r="AO183" s="130"/>
      <c r="AP183" s="130"/>
      <c r="AQ183" s="130"/>
      <c r="AR183" s="130"/>
      <c r="AS183" s="130"/>
      <c r="AT183" s="130"/>
      <c r="AU183" s="130"/>
      <c r="AV183" s="130"/>
      <c r="AW183" s="130"/>
      <c r="AX183" s="130"/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130"/>
      <c r="BI183" s="130"/>
      <c r="BJ183" s="130"/>
      <c r="BK183" s="130"/>
      <c r="BL183" s="130"/>
      <c r="BM183" s="130"/>
      <c r="BN183" s="130"/>
    </row>
    <row r="184" spans="1:66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130"/>
      <c r="AI184" s="130"/>
      <c r="AJ184" s="130"/>
      <c r="AK184" s="130"/>
      <c r="AL184" s="130"/>
      <c r="AM184" s="130"/>
      <c r="AN184" s="130"/>
      <c r="AO184" s="130"/>
      <c r="AP184" s="130"/>
      <c r="AQ184" s="130"/>
      <c r="AR184" s="130"/>
      <c r="AS184" s="130"/>
      <c r="AT184" s="130"/>
      <c r="AU184" s="130"/>
      <c r="AV184" s="130"/>
      <c r="AW184" s="130"/>
      <c r="AX184" s="130"/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130"/>
      <c r="BI184" s="130"/>
      <c r="BJ184" s="130"/>
      <c r="BK184" s="130"/>
      <c r="BL184" s="130"/>
      <c r="BM184" s="130"/>
      <c r="BN184" s="130"/>
    </row>
    <row r="185" spans="1:66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  <c r="AH185" s="130"/>
      <c r="AI185" s="130"/>
      <c r="AJ185" s="130"/>
      <c r="AK185" s="130"/>
      <c r="AL185" s="130"/>
      <c r="AM185" s="130"/>
      <c r="AN185" s="130"/>
      <c r="AO185" s="130"/>
      <c r="AP185" s="130"/>
      <c r="AQ185" s="130"/>
      <c r="AR185" s="130"/>
      <c r="AS185" s="130"/>
      <c r="AT185" s="130"/>
      <c r="AU185" s="130"/>
      <c r="AV185" s="130"/>
      <c r="AW185" s="130"/>
      <c r="AX185" s="130"/>
      <c r="AY185" s="130"/>
      <c r="AZ185" s="130"/>
      <c r="BA185" s="130"/>
      <c r="BB185" s="130"/>
      <c r="BC185" s="130"/>
      <c r="BD185" s="130"/>
      <c r="BE185" s="130"/>
      <c r="BF185" s="130"/>
      <c r="BG185" s="130"/>
      <c r="BH185" s="130"/>
      <c r="BI185" s="130"/>
      <c r="BJ185" s="130"/>
      <c r="BK185" s="130"/>
      <c r="BL185" s="130"/>
      <c r="BM185" s="130"/>
      <c r="BN185" s="130"/>
    </row>
    <row r="186" spans="1:66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  <c r="AT186" s="130"/>
      <c r="AU186" s="130"/>
      <c r="AV186" s="130"/>
      <c r="AW186" s="130"/>
      <c r="AX186" s="130"/>
      <c r="AY186" s="130"/>
      <c r="AZ186" s="130"/>
      <c r="BA186" s="130"/>
      <c r="BB186" s="130"/>
      <c r="BC186" s="130"/>
      <c r="BD186" s="130"/>
      <c r="BE186" s="130"/>
      <c r="BF186" s="130"/>
      <c r="BG186" s="130"/>
      <c r="BH186" s="130"/>
      <c r="BI186" s="130"/>
      <c r="BJ186" s="130"/>
      <c r="BK186" s="130"/>
      <c r="BL186" s="130"/>
      <c r="BM186" s="130"/>
      <c r="BN186" s="130"/>
    </row>
    <row r="187" spans="1:66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130"/>
      <c r="AH187" s="130"/>
      <c r="AI187" s="130"/>
      <c r="AJ187" s="130"/>
      <c r="AK187" s="130"/>
      <c r="AL187" s="130"/>
      <c r="AM187" s="130"/>
      <c r="AN187" s="130"/>
      <c r="AO187" s="130"/>
      <c r="AP187" s="130"/>
      <c r="AQ187" s="130"/>
      <c r="AR187" s="130"/>
      <c r="AS187" s="130"/>
      <c r="AT187" s="130"/>
      <c r="AU187" s="130"/>
      <c r="AV187" s="130"/>
      <c r="AW187" s="130"/>
      <c r="AX187" s="130"/>
      <c r="AY187" s="130"/>
      <c r="AZ187" s="130"/>
      <c r="BA187" s="130"/>
      <c r="BB187" s="130"/>
      <c r="BC187" s="130"/>
      <c r="BD187" s="130"/>
      <c r="BE187" s="130"/>
      <c r="BF187" s="130"/>
      <c r="BG187" s="130"/>
      <c r="BH187" s="130"/>
      <c r="BI187" s="130"/>
      <c r="BJ187" s="130"/>
      <c r="BK187" s="130"/>
      <c r="BL187" s="130"/>
      <c r="BM187" s="130"/>
      <c r="BN187" s="130"/>
    </row>
    <row r="188" spans="1:66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130"/>
      <c r="AH188" s="130"/>
      <c r="AI188" s="130"/>
      <c r="AJ188" s="130"/>
      <c r="AK188" s="130"/>
      <c r="AL188" s="130"/>
      <c r="AM188" s="130"/>
      <c r="AN188" s="130"/>
      <c r="AO188" s="130"/>
      <c r="AP188" s="130"/>
      <c r="AQ188" s="130"/>
      <c r="AR188" s="130"/>
      <c r="AS188" s="130"/>
      <c r="AT188" s="130"/>
      <c r="AU188" s="130"/>
      <c r="AV188" s="130"/>
      <c r="AW188" s="130"/>
      <c r="AX188" s="130"/>
      <c r="AY188" s="130"/>
      <c r="AZ188" s="130"/>
      <c r="BA188" s="130"/>
      <c r="BB188" s="130"/>
      <c r="BC188" s="130"/>
      <c r="BD188" s="130"/>
      <c r="BE188" s="130"/>
      <c r="BF188" s="130"/>
      <c r="BG188" s="130"/>
      <c r="BH188" s="130"/>
      <c r="BI188" s="130"/>
      <c r="BJ188" s="130"/>
      <c r="BK188" s="130"/>
      <c r="BL188" s="130"/>
      <c r="BM188" s="130"/>
      <c r="BN188" s="130"/>
    </row>
    <row r="189" spans="1:66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130"/>
      <c r="AH189" s="130"/>
      <c r="AI189" s="130"/>
      <c r="AJ189" s="130"/>
      <c r="AK189" s="130"/>
      <c r="AL189" s="130"/>
      <c r="AM189" s="130"/>
      <c r="AN189" s="130"/>
      <c r="AO189" s="130"/>
      <c r="AP189" s="130"/>
      <c r="AQ189" s="130"/>
      <c r="AR189" s="130"/>
      <c r="AS189" s="130"/>
      <c r="AT189" s="130"/>
      <c r="AU189" s="130"/>
      <c r="AV189" s="130"/>
      <c r="AW189" s="130"/>
      <c r="AX189" s="130"/>
      <c r="AY189" s="130"/>
      <c r="AZ189" s="130"/>
      <c r="BA189" s="130"/>
      <c r="BB189" s="130"/>
      <c r="BC189" s="130"/>
      <c r="BD189" s="130"/>
      <c r="BE189" s="130"/>
      <c r="BF189" s="130"/>
      <c r="BG189" s="130"/>
      <c r="BH189" s="130"/>
      <c r="BI189" s="130"/>
      <c r="BJ189" s="130"/>
      <c r="BK189" s="130"/>
      <c r="BL189" s="130"/>
      <c r="BM189" s="130"/>
      <c r="BN189" s="130"/>
    </row>
    <row r="190" spans="1:66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  <c r="AT190" s="130"/>
      <c r="AU190" s="130"/>
      <c r="AV190" s="130"/>
      <c r="AW190" s="130"/>
      <c r="AX190" s="130"/>
      <c r="AY190" s="130"/>
      <c r="AZ190" s="130"/>
      <c r="BA190" s="130"/>
      <c r="BB190" s="130"/>
      <c r="BC190" s="130"/>
      <c r="BD190" s="130"/>
      <c r="BE190" s="130"/>
      <c r="BF190" s="130"/>
      <c r="BG190" s="130"/>
      <c r="BH190" s="130"/>
      <c r="BI190" s="130"/>
      <c r="BJ190" s="130"/>
      <c r="BK190" s="130"/>
      <c r="BL190" s="130"/>
      <c r="BM190" s="130"/>
      <c r="BN190" s="130"/>
    </row>
    <row r="191" spans="1:66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  <c r="AP191" s="130"/>
      <c r="AQ191" s="130"/>
      <c r="AR191" s="130"/>
      <c r="AS191" s="130"/>
      <c r="AT191" s="130"/>
      <c r="AU191" s="130"/>
      <c r="AV191" s="130"/>
      <c r="AW191" s="130"/>
      <c r="AX191" s="130"/>
      <c r="AY191" s="130"/>
      <c r="AZ191" s="130"/>
      <c r="BA191" s="130"/>
      <c r="BB191" s="130"/>
      <c r="BC191" s="130"/>
      <c r="BD191" s="130"/>
      <c r="BE191" s="130"/>
      <c r="BF191" s="130"/>
      <c r="BG191" s="130"/>
      <c r="BH191" s="130"/>
      <c r="BI191" s="130"/>
      <c r="BJ191" s="130"/>
      <c r="BK191" s="130"/>
      <c r="BL191" s="130"/>
      <c r="BM191" s="130"/>
      <c r="BN191" s="130"/>
    </row>
    <row r="192" spans="1:66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  <c r="AQ192" s="130"/>
      <c r="AR192" s="130"/>
      <c r="AS192" s="130"/>
      <c r="AT192" s="130"/>
      <c r="AU192" s="130"/>
      <c r="AV192" s="130"/>
      <c r="AW192" s="130"/>
      <c r="AX192" s="130"/>
      <c r="AY192" s="130"/>
      <c r="AZ192" s="130"/>
      <c r="BA192" s="130"/>
      <c r="BB192" s="130"/>
      <c r="BC192" s="130"/>
      <c r="BD192" s="130"/>
      <c r="BE192" s="130"/>
      <c r="BF192" s="130"/>
      <c r="BG192" s="130"/>
      <c r="BH192" s="130"/>
      <c r="BI192" s="130"/>
      <c r="BJ192" s="130"/>
      <c r="BK192" s="130"/>
      <c r="BL192" s="130"/>
      <c r="BM192" s="130"/>
      <c r="BN192" s="130"/>
    </row>
    <row r="193" spans="1:66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  <c r="AH193" s="130"/>
      <c r="AI193" s="130"/>
      <c r="AJ193" s="130"/>
      <c r="AK193" s="130"/>
      <c r="AL193" s="130"/>
      <c r="AM193" s="130"/>
      <c r="AN193" s="130"/>
      <c r="AO193" s="130"/>
      <c r="AP193" s="130"/>
      <c r="AQ193" s="130"/>
      <c r="AR193" s="130"/>
      <c r="AS193" s="130"/>
      <c r="AT193" s="130"/>
      <c r="AU193" s="130"/>
      <c r="AV193" s="130"/>
      <c r="AW193" s="130"/>
      <c r="AX193" s="130"/>
      <c r="AY193" s="130"/>
      <c r="AZ193" s="130"/>
      <c r="BA193" s="130"/>
      <c r="BB193" s="130"/>
      <c r="BC193" s="130"/>
      <c r="BD193" s="130"/>
      <c r="BE193" s="130"/>
      <c r="BF193" s="130"/>
      <c r="BG193" s="130"/>
      <c r="BH193" s="130"/>
      <c r="BI193" s="130"/>
      <c r="BJ193" s="130"/>
      <c r="BK193" s="130"/>
      <c r="BL193" s="130"/>
      <c r="BM193" s="130"/>
      <c r="BN193" s="130"/>
    </row>
    <row r="194" spans="1:66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130"/>
      <c r="AI194" s="130"/>
      <c r="AJ194" s="130"/>
      <c r="AK194" s="130"/>
      <c r="AL194" s="130"/>
      <c r="AM194" s="130"/>
      <c r="AN194" s="130"/>
      <c r="AO194" s="130"/>
      <c r="AP194" s="130"/>
      <c r="AQ194" s="130"/>
      <c r="AR194" s="130"/>
      <c r="AS194" s="130"/>
      <c r="AT194" s="130"/>
      <c r="AU194" s="130"/>
      <c r="AV194" s="130"/>
      <c r="AW194" s="130"/>
      <c r="AX194" s="130"/>
      <c r="AY194" s="130"/>
      <c r="AZ194" s="130"/>
      <c r="BA194" s="130"/>
      <c r="BB194" s="130"/>
      <c r="BC194" s="130"/>
      <c r="BD194" s="130"/>
      <c r="BE194" s="130"/>
      <c r="BF194" s="130"/>
      <c r="BG194" s="130"/>
      <c r="BH194" s="130"/>
      <c r="BI194" s="130"/>
      <c r="BJ194" s="130"/>
      <c r="BK194" s="130"/>
      <c r="BL194" s="130"/>
      <c r="BM194" s="130"/>
      <c r="BN194" s="130"/>
    </row>
    <row r="195" spans="1:66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30"/>
      <c r="AT195" s="130"/>
      <c r="AU195" s="130"/>
      <c r="AV195" s="130"/>
      <c r="AW195" s="130"/>
      <c r="AX195" s="130"/>
      <c r="AY195" s="130"/>
      <c r="AZ195" s="130"/>
      <c r="BA195" s="130"/>
      <c r="BB195" s="130"/>
      <c r="BC195" s="130"/>
      <c r="BD195" s="130"/>
      <c r="BE195" s="130"/>
      <c r="BF195" s="130"/>
      <c r="BG195" s="130"/>
      <c r="BH195" s="130"/>
      <c r="BI195" s="130"/>
      <c r="BJ195" s="130"/>
      <c r="BK195" s="130"/>
      <c r="BL195" s="130"/>
      <c r="BM195" s="130"/>
      <c r="BN195" s="130"/>
    </row>
    <row r="196" spans="1:66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  <c r="AQ196" s="130"/>
      <c r="AR196" s="130"/>
      <c r="AS196" s="130"/>
      <c r="AT196" s="130"/>
      <c r="AU196" s="130"/>
      <c r="AV196" s="130"/>
      <c r="AW196" s="130"/>
      <c r="AX196" s="130"/>
      <c r="AY196" s="130"/>
      <c r="AZ196" s="130"/>
      <c r="BA196" s="130"/>
      <c r="BB196" s="130"/>
      <c r="BC196" s="130"/>
      <c r="BD196" s="130"/>
      <c r="BE196" s="130"/>
      <c r="BF196" s="130"/>
      <c r="BG196" s="130"/>
      <c r="BH196" s="130"/>
      <c r="BI196" s="130"/>
      <c r="BJ196" s="130"/>
      <c r="BK196" s="130"/>
      <c r="BL196" s="130"/>
      <c r="BM196" s="130"/>
      <c r="BN196" s="130"/>
    </row>
    <row r="197" spans="1:66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  <c r="AG197" s="130"/>
      <c r="AH197" s="130"/>
      <c r="AI197" s="130"/>
      <c r="AJ197" s="130"/>
      <c r="AK197" s="130"/>
      <c r="AL197" s="130"/>
      <c r="AM197" s="130"/>
      <c r="AN197" s="130"/>
      <c r="AO197" s="130"/>
      <c r="AP197" s="130"/>
      <c r="AQ197" s="130"/>
      <c r="AR197" s="130"/>
      <c r="AS197" s="130"/>
      <c r="AT197" s="130"/>
      <c r="AU197" s="130"/>
      <c r="AV197" s="130"/>
      <c r="AW197" s="130"/>
      <c r="AX197" s="130"/>
      <c r="AY197" s="130"/>
      <c r="AZ197" s="130"/>
      <c r="BA197" s="130"/>
      <c r="BB197" s="130"/>
      <c r="BC197" s="130"/>
      <c r="BD197" s="130"/>
      <c r="BE197" s="130"/>
      <c r="BF197" s="130"/>
      <c r="BG197" s="130"/>
      <c r="BH197" s="130"/>
      <c r="BI197" s="130"/>
      <c r="BJ197" s="130"/>
      <c r="BK197" s="130"/>
      <c r="BL197" s="130"/>
      <c r="BM197" s="130"/>
      <c r="BN197" s="130"/>
    </row>
    <row r="198" spans="1:66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  <c r="AQ198" s="130"/>
      <c r="AR198" s="130"/>
      <c r="AS198" s="130"/>
      <c r="AT198" s="130"/>
      <c r="AU198" s="130"/>
      <c r="AV198" s="130"/>
      <c r="AW198" s="130"/>
      <c r="AX198" s="130"/>
      <c r="AY198" s="130"/>
      <c r="AZ198" s="130"/>
      <c r="BA198" s="130"/>
      <c r="BB198" s="130"/>
      <c r="BC198" s="130"/>
      <c r="BD198" s="130"/>
      <c r="BE198" s="130"/>
      <c r="BF198" s="130"/>
      <c r="BG198" s="130"/>
      <c r="BH198" s="130"/>
      <c r="BI198" s="130"/>
      <c r="BJ198" s="130"/>
      <c r="BK198" s="130"/>
      <c r="BL198" s="130"/>
      <c r="BM198" s="130"/>
      <c r="BN198" s="130"/>
    </row>
    <row r="199" spans="1:66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  <c r="AH199" s="130"/>
      <c r="AI199" s="130"/>
      <c r="AJ199" s="130"/>
      <c r="AK199" s="130"/>
      <c r="AL199" s="130"/>
      <c r="AM199" s="130"/>
      <c r="AN199" s="130"/>
      <c r="AO199" s="130"/>
      <c r="AP199" s="130"/>
      <c r="AQ199" s="130"/>
      <c r="AR199" s="130"/>
      <c r="AS199" s="130"/>
      <c r="AT199" s="130"/>
      <c r="AU199" s="130"/>
      <c r="AV199" s="130"/>
      <c r="AW199" s="130"/>
      <c r="AX199" s="130"/>
      <c r="AY199" s="130"/>
      <c r="AZ199" s="130"/>
      <c r="BA199" s="130"/>
      <c r="BB199" s="130"/>
      <c r="BC199" s="130"/>
      <c r="BD199" s="130"/>
      <c r="BE199" s="130"/>
      <c r="BF199" s="130"/>
      <c r="BG199" s="130"/>
      <c r="BH199" s="130"/>
      <c r="BI199" s="130"/>
      <c r="BJ199" s="130"/>
      <c r="BK199" s="130"/>
      <c r="BL199" s="130"/>
      <c r="BM199" s="130"/>
      <c r="BN199" s="130"/>
    </row>
    <row r="200" spans="1:66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130"/>
      <c r="AH200" s="130"/>
      <c r="AI200" s="130"/>
      <c r="AJ200" s="130"/>
      <c r="AK200" s="130"/>
      <c r="AL200" s="130"/>
      <c r="AM200" s="130"/>
      <c r="AN200" s="130"/>
      <c r="AO200" s="130"/>
      <c r="AP200" s="130"/>
      <c r="AQ200" s="130"/>
      <c r="AR200" s="130"/>
      <c r="AS200" s="130"/>
      <c r="AT200" s="130"/>
      <c r="AU200" s="130"/>
      <c r="AV200" s="130"/>
      <c r="AW200" s="130"/>
      <c r="AX200" s="130"/>
      <c r="AY200" s="130"/>
      <c r="AZ200" s="130"/>
      <c r="BA200" s="130"/>
      <c r="BB200" s="130"/>
      <c r="BC200" s="130"/>
      <c r="BD200" s="130"/>
      <c r="BE200" s="130"/>
      <c r="BF200" s="130"/>
      <c r="BG200" s="130"/>
      <c r="BH200" s="130"/>
      <c r="BI200" s="130"/>
      <c r="BJ200" s="130"/>
      <c r="BK200" s="130"/>
      <c r="BL200" s="130"/>
      <c r="BM200" s="130"/>
      <c r="BN200" s="130"/>
    </row>
    <row r="201" spans="1:66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  <c r="AG201" s="130"/>
      <c r="AH201" s="130"/>
      <c r="AI201" s="130"/>
      <c r="AJ201" s="130"/>
      <c r="AK201" s="130"/>
      <c r="AL201" s="130"/>
      <c r="AM201" s="130"/>
      <c r="AN201" s="130"/>
      <c r="AO201" s="130"/>
      <c r="AP201" s="130"/>
      <c r="AQ201" s="130"/>
      <c r="AR201" s="130"/>
      <c r="AS201" s="130"/>
      <c r="AT201" s="130"/>
      <c r="AU201" s="130"/>
      <c r="AV201" s="130"/>
      <c r="AW201" s="130"/>
      <c r="AX201" s="130"/>
      <c r="AY201" s="130"/>
      <c r="AZ201" s="130"/>
      <c r="BA201" s="130"/>
      <c r="BB201" s="130"/>
      <c r="BC201" s="130"/>
      <c r="BD201" s="130"/>
      <c r="BE201" s="130"/>
      <c r="BF201" s="130"/>
      <c r="BG201" s="130"/>
      <c r="BH201" s="130"/>
      <c r="BI201" s="130"/>
      <c r="BJ201" s="130"/>
      <c r="BK201" s="130"/>
      <c r="BL201" s="130"/>
      <c r="BM201" s="130"/>
      <c r="BN201" s="130"/>
    </row>
    <row r="202" spans="1:66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  <c r="AH202" s="130"/>
      <c r="AI202" s="130"/>
      <c r="AJ202" s="130"/>
      <c r="AK202" s="130"/>
      <c r="AL202" s="130"/>
      <c r="AM202" s="130"/>
      <c r="AN202" s="130"/>
      <c r="AO202" s="130"/>
      <c r="AP202" s="130"/>
      <c r="AQ202" s="130"/>
      <c r="AR202" s="130"/>
      <c r="AS202" s="130"/>
      <c r="AT202" s="130"/>
      <c r="AU202" s="130"/>
      <c r="AV202" s="130"/>
      <c r="AW202" s="130"/>
      <c r="AX202" s="130"/>
      <c r="AY202" s="130"/>
      <c r="AZ202" s="130"/>
      <c r="BA202" s="130"/>
      <c r="BB202" s="130"/>
      <c r="BC202" s="130"/>
      <c r="BD202" s="130"/>
      <c r="BE202" s="130"/>
      <c r="BF202" s="130"/>
      <c r="BG202" s="130"/>
      <c r="BH202" s="130"/>
      <c r="BI202" s="130"/>
      <c r="BJ202" s="130"/>
      <c r="BK202" s="130"/>
      <c r="BL202" s="130"/>
      <c r="BM202" s="130"/>
      <c r="BN202" s="130"/>
    </row>
    <row r="203" spans="1:66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  <c r="AH203" s="130"/>
      <c r="AI203" s="130"/>
      <c r="AJ203" s="130"/>
      <c r="AK203" s="130"/>
      <c r="AL203" s="130"/>
      <c r="AM203" s="130"/>
      <c r="AN203" s="130"/>
      <c r="AO203" s="130"/>
      <c r="AP203" s="130"/>
      <c r="AQ203" s="130"/>
      <c r="AR203" s="130"/>
      <c r="AS203" s="130"/>
      <c r="AT203" s="130"/>
      <c r="AU203" s="130"/>
      <c r="AV203" s="130"/>
      <c r="AW203" s="130"/>
      <c r="AX203" s="130"/>
      <c r="AY203" s="130"/>
      <c r="AZ203" s="130"/>
      <c r="BA203" s="130"/>
      <c r="BB203" s="130"/>
      <c r="BC203" s="130"/>
      <c r="BD203" s="130"/>
      <c r="BE203" s="130"/>
      <c r="BF203" s="130"/>
      <c r="BG203" s="130"/>
      <c r="BH203" s="130"/>
      <c r="BI203" s="130"/>
      <c r="BJ203" s="130"/>
      <c r="BK203" s="130"/>
      <c r="BL203" s="130"/>
      <c r="BM203" s="130"/>
      <c r="BN203" s="130"/>
    </row>
    <row r="204" spans="1:66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130"/>
      <c r="AH204" s="130"/>
      <c r="AI204" s="130"/>
      <c r="AJ204" s="130"/>
      <c r="AK204" s="130"/>
      <c r="AL204" s="130"/>
      <c r="AM204" s="130"/>
      <c r="AN204" s="130"/>
      <c r="AO204" s="130"/>
      <c r="AP204" s="130"/>
      <c r="AQ204" s="130"/>
      <c r="AR204" s="130"/>
      <c r="AS204" s="130"/>
      <c r="AT204" s="130"/>
      <c r="AU204" s="130"/>
      <c r="AV204" s="130"/>
      <c r="AW204" s="130"/>
      <c r="AX204" s="130"/>
      <c r="AY204" s="130"/>
      <c r="AZ204" s="130"/>
      <c r="BA204" s="130"/>
      <c r="BB204" s="130"/>
      <c r="BC204" s="130"/>
      <c r="BD204" s="130"/>
      <c r="BE204" s="130"/>
      <c r="BF204" s="130"/>
      <c r="BG204" s="130"/>
      <c r="BH204" s="130"/>
      <c r="BI204" s="130"/>
      <c r="BJ204" s="130"/>
      <c r="BK204" s="130"/>
      <c r="BL204" s="130"/>
      <c r="BM204" s="130"/>
      <c r="BN204" s="130"/>
    </row>
    <row r="205" spans="1:66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  <c r="AG205" s="130"/>
      <c r="AH205" s="130"/>
      <c r="AI205" s="130"/>
      <c r="AJ205" s="130"/>
      <c r="AK205" s="130"/>
      <c r="AL205" s="130"/>
      <c r="AM205" s="130"/>
      <c r="AN205" s="130"/>
      <c r="AO205" s="130"/>
      <c r="AP205" s="130"/>
      <c r="AQ205" s="130"/>
      <c r="AR205" s="130"/>
      <c r="AS205" s="130"/>
      <c r="AT205" s="130"/>
      <c r="AU205" s="130"/>
      <c r="AV205" s="130"/>
      <c r="AW205" s="130"/>
      <c r="AX205" s="130"/>
      <c r="AY205" s="130"/>
      <c r="AZ205" s="130"/>
      <c r="BA205" s="130"/>
      <c r="BB205" s="130"/>
      <c r="BC205" s="130"/>
      <c r="BD205" s="130"/>
      <c r="BE205" s="130"/>
      <c r="BF205" s="130"/>
      <c r="BG205" s="130"/>
      <c r="BH205" s="130"/>
      <c r="BI205" s="130"/>
      <c r="BJ205" s="130"/>
      <c r="BK205" s="130"/>
      <c r="BL205" s="130"/>
      <c r="BM205" s="130"/>
      <c r="BN205" s="130"/>
    </row>
    <row r="206" spans="1:66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130"/>
      <c r="AH206" s="130"/>
      <c r="AI206" s="130"/>
      <c r="AJ206" s="130"/>
      <c r="AK206" s="130"/>
      <c r="AL206" s="130"/>
      <c r="AM206" s="130"/>
      <c r="AN206" s="130"/>
      <c r="AO206" s="130"/>
      <c r="AP206" s="130"/>
      <c r="AQ206" s="130"/>
      <c r="AR206" s="130"/>
      <c r="AS206" s="130"/>
      <c r="AT206" s="130"/>
      <c r="AU206" s="130"/>
      <c r="AV206" s="130"/>
      <c r="AW206" s="130"/>
      <c r="AX206" s="130"/>
      <c r="AY206" s="130"/>
      <c r="AZ206" s="130"/>
      <c r="BA206" s="130"/>
      <c r="BB206" s="130"/>
      <c r="BC206" s="130"/>
      <c r="BD206" s="130"/>
      <c r="BE206" s="130"/>
      <c r="BF206" s="130"/>
      <c r="BG206" s="130"/>
      <c r="BH206" s="130"/>
      <c r="BI206" s="130"/>
      <c r="BJ206" s="130"/>
      <c r="BK206" s="130"/>
      <c r="BL206" s="130"/>
      <c r="BM206" s="130"/>
      <c r="BN206" s="130"/>
    </row>
    <row r="207" spans="1:66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  <c r="AG207" s="130"/>
      <c r="AH207" s="130"/>
      <c r="AI207" s="130"/>
      <c r="AJ207" s="130"/>
      <c r="AK207" s="130"/>
      <c r="AL207" s="130"/>
      <c r="AM207" s="130"/>
      <c r="AN207" s="130"/>
      <c r="AO207" s="130"/>
      <c r="AP207" s="130"/>
      <c r="AQ207" s="130"/>
      <c r="AR207" s="130"/>
      <c r="AS207" s="130"/>
      <c r="AT207" s="130"/>
      <c r="AU207" s="130"/>
      <c r="AV207" s="130"/>
      <c r="AW207" s="130"/>
      <c r="AX207" s="130"/>
      <c r="AY207" s="130"/>
      <c r="AZ207" s="130"/>
      <c r="BA207" s="130"/>
      <c r="BB207" s="130"/>
      <c r="BC207" s="130"/>
      <c r="BD207" s="130"/>
      <c r="BE207" s="130"/>
      <c r="BF207" s="130"/>
      <c r="BG207" s="130"/>
      <c r="BH207" s="130"/>
      <c r="BI207" s="130"/>
      <c r="BJ207" s="130"/>
      <c r="BK207" s="130"/>
      <c r="BL207" s="130"/>
      <c r="BM207" s="130"/>
      <c r="BN207" s="130"/>
    </row>
    <row r="208" spans="1:66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130"/>
      <c r="AH208" s="130"/>
      <c r="AI208" s="130"/>
      <c r="AJ208" s="130"/>
      <c r="AK208" s="130"/>
      <c r="AL208" s="130"/>
      <c r="AM208" s="130"/>
      <c r="AN208" s="130"/>
      <c r="AO208" s="130"/>
      <c r="AP208" s="130"/>
      <c r="AQ208" s="130"/>
      <c r="AR208" s="130"/>
      <c r="AS208" s="130"/>
      <c r="AT208" s="130"/>
      <c r="AU208" s="130"/>
      <c r="AV208" s="130"/>
      <c r="AW208" s="130"/>
      <c r="AX208" s="130"/>
      <c r="AY208" s="130"/>
      <c r="AZ208" s="130"/>
      <c r="BA208" s="130"/>
      <c r="BB208" s="130"/>
      <c r="BC208" s="130"/>
      <c r="BD208" s="130"/>
      <c r="BE208" s="130"/>
      <c r="BF208" s="130"/>
      <c r="BG208" s="130"/>
      <c r="BH208" s="130"/>
      <c r="BI208" s="130"/>
      <c r="BJ208" s="130"/>
      <c r="BK208" s="130"/>
      <c r="BL208" s="130"/>
      <c r="BM208" s="130"/>
      <c r="BN208" s="130"/>
    </row>
    <row r="209" spans="1:66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30"/>
      <c r="AI209" s="130"/>
      <c r="AJ209" s="130"/>
      <c r="AK209" s="130"/>
      <c r="AL209" s="130"/>
      <c r="AM209" s="130"/>
      <c r="AN209" s="130"/>
      <c r="AO209" s="130"/>
      <c r="AP209" s="130"/>
      <c r="AQ209" s="130"/>
      <c r="AR209" s="130"/>
      <c r="AS209" s="130"/>
      <c r="AT209" s="130"/>
      <c r="AU209" s="130"/>
      <c r="AV209" s="130"/>
      <c r="AW209" s="130"/>
      <c r="AX209" s="130"/>
      <c r="AY209" s="130"/>
      <c r="AZ209" s="130"/>
      <c r="BA209" s="130"/>
      <c r="BB209" s="130"/>
      <c r="BC209" s="130"/>
      <c r="BD209" s="130"/>
      <c r="BE209" s="130"/>
      <c r="BF209" s="130"/>
      <c r="BG209" s="130"/>
      <c r="BH209" s="130"/>
      <c r="BI209" s="130"/>
      <c r="BJ209" s="130"/>
      <c r="BK209" s="130"/>
      <c r="BL209" s="130"/>
      <c r="BM209" s="130"/>
      <c r="BN209" s="130"/>
    </row>
    <row r="210" spans="1:66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  <c r="AH210" s="130"/>
      <c r="AI210" s="130"/>
      <c r="AJ210" s="130"/>
      <c r="AK210" s="130"/>
      <c r="AL210" s="130"/>
      <c r="AM210" s="130"/>
      <c r="AN210" s="130"/>
      <c r="AO210" s="130"/>
      <c r="AP210" s="130"/>
      <c r="AQ210" s="130"/>
      <c r="AR210" s="130"/>
      <c r="AS210" s="130"/>
      <c r="AT210" s="130"/>
      <c r="AU210" s="130"/>
      <c r="AV210" s="130"/>
      <c r="AW210" s="130"/>
      <c r="AX210" s="130"/>
      <c r="AY210" s="130"/>
      <c r="AZ210" s="130"/>
      <c r="BA210" s="130"/>
      <c r="BB210" s="130"/>
      <c r="BC210" s="130"/>
      <c r="BD210" s="130"/>
      <c r="BE210" s="130"/>
      <c r="BF210" s="130"/>
      <c r="BG210" s="130"/>
      <c r="BH210" s="130"/>
      <c r="BI210" s="130"/>
      <c r="BJ210" s="130"/>
      <c r="BK210" s="130"/>
      <c r="BL210" s="130"/>
      <c r="BM210" s="130"/>
      <c r="BN210" s="130"/>
    </row>
    <row r="211" spans="1:66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0"/>
      <c r="AJ211" s="130"/>
      <c r="AK211" s="130"/>
      <c r="AL211" s="130"/>
      <c r="AM211" s="130"/>
      <c r="AN211" s="130"/>
      <c r="AO211" s="130"/>
      <c r="AP211" s="130"/>
      <c r="AQ211" s="130"/>
      <c r="AR211" s="130"/>
      <c r="AS211" s="130"/>
      <c r="AT211" s="130"/>
      <c r="AU211" s="130"/>
      <c r="AV211" s="130"/>
      <c r="AW211" s="130"/>
      <c r="AX211" s="130"/>
      <c r="AY211" s="130"/>
      <c r="AZ211" s="130"/>
      <c r="BA211" s="130"/>
      <c r="BB211" s="130"/>
      <c r="BC211" s="130"/>
      <c r="BD211" s="130"/>
      <c r="BE211" s="130"/>
      <c r="BF211" s="130"/>
      <c r="BG211" s="130"/>
      <c r="BH211" s="130"/>
      <c r="BI211" s="130"/>
      <c r="BJ211" s="130"/>
      <c r="BK211" s="130"/>
      <c r="BL211" s="130"/>
      <c r="BM211" s="130"/>
      <c r="BN211" s="130"/>
    </row>
    <row r="212" spans="1:66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J212" s="130"/>
      <c r="AK212" s="130"/>
      <c r="AL212" s="130"/>
      <c r="AM212" s="130"/>
      <c r="AN212" s="130"/>
      <c r="AO212" s="130"/>
      <c r="AP212" s="130"/>
      <c r="AQ212" s="130"/>
      <c r="AR212" s="130"/>
      <c r="AS212" s="130"/>
      <c r="AT212" s="130"/>
      <c r="AU212" s="130"/>
      <c r="AV212" s="130"/>
      <c r="AW212" s="130"/>
      <c r="AX212" s="130"/>
      <c r="AY212" s="130"/>
      <c r="AZ212" s="130"/>
      <c r="BA212" s="130"/>
      <c r="BB212" s="130"/>
      <c r="BC212" s="130"/>
      <c r="BD212" s="130"/>
      <c r="BE212" s="130"/>
      <c r="BF212" s="130"/>
      <c r="BG212" s="130"/>
      <c r="BH212" s="130"/>
      <c r="BI212" s="130"/>
      <c r="BJ212" s="130"/>
      <c r="BK212" s="130"/>
      <c r="BL212" s="130"/>
      <c r="BM212" s="130"/>
      <c r="BN212" s="130"/>
    </row>
    <row r="213" spans="1:66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J213" s="130"/>
      <c r="AK213" s="130"/>
      <c r="AL213" s="130"/>
      <c r="AM213" s="130"/>
      <c r="AN213" s="130"/>
      <c r="AO213" s="130"/>
      <c r="AP213" s="130"/>
      <c r="AQ213" s="130"/>
      <c r="AR213" s="130"/>
      <c r="AS213" s="130"/>
      <c r="AT213" s="130"/>
      <c r="AU213" s="130"/>
      <c r="AV213" s="130"/>
      <c r="AW213" s="130"/>
      <c r="AX213" s="130"/>
      <c r="AY213" s="130"/>
      <c r="AZ213" s="130"/>
      <c r="BA213" s="130"/>
      <c r="BB213" s="130"/>
      <c r="BC213" s="130"/>
      <c r="BD213" s="130"/>
      <c r="BE213" s="130"/>
      <c r="BF213" s="130"/>
      <c r="BG213" s="130"/>
      <c r="BH213" s="130"/>
      <c r="BI213" s="130"/>
      <c r="BJ213" s="130"/>
      <c r="BK213" s="130"/>
      <c r="BL213" s="130"/>
      <c r="BM213" s="130"/>
      <c r="BN213" s="130"/>
    </row>
    <row r="214" spans="1:66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  <c r="AG214" s="130"/>
      <c r="AH214" s="130"/>
      <c r="AI214" s="130"/>
      <c r="AJ214" s="130"/>
      <c r="AK214" s="130"/>
      <c r="AL214" s="130"/>
      <c r="AM214" s="130"/>
      <c r="AN214" s="130"/>
      <c r="AO214" s="130"/>
      <c r="AP214" s="130"/>
      <c r="AQ214" s="130"/>
      <c r="AR214" s="130"/>
      <c r="AS214" s="130"/>
      <c r="AT214" s="130"/>
      <c r="AU214" s="130"/>
      <c r="AV214" s="130"/>
      <c r="AW214" s="130"/>
      <c r="AX214" s="130"/>
      <c r="AY214" s="130"/>
      <c r="AZ214" s="130"/>
      <c r="BA214" s="130"/>
      <c r="BB214" s="130"/>
      <c r="BC214" s="130"/>
      <c r="BD214" s="130"/>
      <c r="BE214" s="130"/>
      <c r="BF214" s="130"/>
      <c r="BG214" s="130"/>
      <c r="BH214" s="130"/>
      <c r="BI214" s="130"/>
      <c r="BJ214" s="130"/>
      <c r="BK214" s="130"/>
      <c r="BL214" s="130"/>
      <c r="BM214" s="130"/>
      <c r="BN214" s="130"/>
    </row>
    <row r="215" spans="1:66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  <c r="AG215" s="130"/>
      <c r="AH215" s="130"/>
      <c r="AI215" s="130"/>
      <c r="AJ215" s="130"/>
      <c r="AK215" s="130"/>
      <c r="AL215" s="130"/>
      <c r="AM215" s="130"/>
      <c r="AN215" s="130"/>
      <c r="AO215" s="130"/>
      <c r="AP215" s="130"/>
      <c r="AQ215" s="130"/>
      <c r="AR215" s="130"/>
      <c r="AS215" s="130"/>
      <c r="AT215" s="130"/>
      <c r="AU215" s="130"/>
      <c r="AV215" s="130"/>
      <c r="AW215" s="130"/>
      <c r="AX215" s="130"/>
      <c r="AY215" s="130"/>
      <c r="AZ215" s="130"/>
      <c r="BA215" s="130"/>
      <c r="BB215" s="130"/>
      <c r="BC215" s="130"/>
      <c r="BD215" s="130"/>
      <c r="BE215" s="130"/>
      <c r="BF215" s="130"/>
      <c r="BG215" s="130"/>
      <c r="BH215" s="130"/>
      <c r="BI215" s="130"/>
      <c r="BJ215" s="130"/>
      <c r="BK215" s="130"/>
      <c r="BL215" s="130"/>
      <c r="BM215" s="130"/>
      <c r="BN215" s="130"/>
    </row>
    <row r="216" spans="1:66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  <c r="AG216" s="130"/>
      <c r="AH216" s="130"/>
      <c r="AI216" s="130"/>
      <c r="AJ216" s="130"/>
      <c r="AK216" s="130"/>
      <c r="AL216" s="130"/>
      <c r="AM216" s="130"/>
      <c r="AN216" s="130"/>
      <c r="AO216" s="130"/>
      <c r="AP216" s="130"/>
      <c r="AQ216" s="130"/>
      <c r="AR216" s="130"/>
      <c r="AS216" s="130"/>
      <c r="AT216" s="130"/>
      <c r="AU216" s="130"/>
      <c r="AV216" s="130"/>
      <c r="AW216" s="130"/>
      <c r="AX216" s="130"/>
      <c r="AY216" s="130"/>
      <c r="AZ216" s="130"/>
      <c r="BA216" s="130"/>
      <c r="BB216" s="130"/>
      <c r="BC216" s="130"/>
      <c r="BD216" s="130"/>
      <c r="BE216" s="130"/>
      <c r="BF216" s="130"/>
      <c r="BG216" s="130"/>
      <c r="BH216" s="130"/>
      <c r="BI216" s="130"/>
      <c r="BJ216" s="130"/>
      <c r="BK216" s="130"/>
      <c r="BL216" s="130"/>
      <c r="BM216" s="130"/>
      <c r="BN216" s="130"/>
    </row>
    <row r="217" spans="1:66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  <c r="AG217" s="130"/>
      <c r="AH217" s="130"/>
      <c r="AI217" s="130"/>
      <c r="AJ217" s="130"/>
      <c r="AK217" s="130"/>
      <c r="AL217" s="130"/>
      <c r="AM217" s="130"/>
      <c r="AN217" s="130"/>
      <c r="AO217" s="130"/>
      <c r="AP217" s="130"/>
      <c r="AQ217" s="130"/>
      <c r="AR217" s="130"/>
      <c r="AS217" s="130"/>
      <c r="AT217" s="130"/>
      <c r="AU217" s="130"/>
      <c r="AV217" s="130"/>
      <c r="AW217" s="130"/>
      <c r="AX217" s="130"/>
      <c r="AY217" s="130"/>
      <c r="AZ217" s="130"/>
      <c r="BA217" s="130"/>
      <c r="BB217" s="130"/>
      <c r="BC217" s="130"/>
      <c r="BD217" s="130"/>
      <c r="BE217" s="130"/>
      <c r="BF217" s="130"/>
      <c r="BG217" s="130"/>
      <c r="BH217" s="130"/>
      <c r="BI217" s="130"/>
      <c r="BJ217" s="130"/>
      <c r="BK217" s="130"/>
      <c r="BL217" s="130"/>
      <c r="BM217" s="130"/>
      <c r="BN217" s="130"/>
    </row>
    <row r="218" spans="1:66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  <c r="AG218" s="130"/>
      <c r="AH218" s="130"/>
      <c r="AI218" s="130"/>
      <c r="AJ218" s="130"/>
      <c r="AK218" s="130"/>
      <c r="AL218" s="130"/>
      <c r="AM218" s="130"/>
      <c r="AN218" s="130"/>
      <c r="AO218" s="130"/>
      <c r="AP218" s="130"/>
      <c r="AQ218" s="130"/>
      <c r="AR218" s="130"/>
      <c r="AS218" s="130"/>
      <c r="AT218" s="130"/>
      <c r="AU218" s="130"/>
      <c r="AV218" s="130"/>
      <c r="AW218" s="130"/>
      <c r="AX218" s="130"/>
      <c r="AY218" s="130"/>
      <c r="AZ218" s="130"/>
      <c r="BA218" s="130"/>
      <c r="BB218" s="130"/>
      <c r="BC218" s="130"/>
      <c r="BD218" s="130"/>
      <c r="BE218" s="130"/>
      <c r="BF218" s="130"/>
      <c r="BG218" s="130"/>
      <c r="BH218" s="130"/>
      <c r="BI218" s="130"/>
      <c r="BJ218" s="130"/>
      <c r="BK218" s="130"/>
      <c r="BL218" s="130"/>
      <c r="BM218" s="130"/>
      <c r="BN218" s="130"/>
    </row>
    <row r="219" spans="1:66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  <c r="AG219" s="130"/>
      <c r="AH219" s="130"/>
      <c r="AI219" s="130"/>
      <c r="AJ219" s="130"/>
      <c r="AK219" s="130"/>
      <c r="AL219" s="130"/>
      <c r="AM219" s="130"/>
      <c r="AN219" s="130"/>
      <c r="AO219" s="130"/>
      <c r="AP219" s="130"/>
      <c r="AQ219" s="130"/>
      <c r="AR219" s="130"/>
      <c r="AS219" s="130"/>
      <c r="AT219" s="130"/>
      <c r="AU219" s="130"/>
      <c r="AV219" s="130"/>
      <c r="AW219" s="130"/>
      <c r="AX219" s="130"/>
      <c r="AY219" s="130"/>
      <c r="AZ219" s="130"/>
      <c r="BA219" s="130"/>
      <c r="BB219" s="130"/>
      <c r="BC219" s="130"/>
      <c r="BD219" s="130"/>
      <c r="BE219" s="130"/>
      <c r="BF219" s="130"/>
      <c r="BG219" s="130"/>
      <c r="BH219" s="130"/>
      <c r="BI219" s="130"/>
      <c r="BJ219" s="130"/>
      <c r="BK219" s="130"/>
      <c r="BL219" s="130"/>
      <c r="BM219" s="130"/>
      <c r="BN219" s="130"/>
    </row>
    <row r="220" spans="1:66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  <c r="AG220" s="130"/>
      <c r="AH220" s="130"/>
      <c r="AI220" s="130"/>
      <c r="AJ220" s="130"/>
      <c r="AK220" s="130"/>
      <c r="AL220" s="130"/>
      <c r="AM220" s="130"/>
      <c r="AN220" s="130"/>
      <c r="AO220" s="130"/>
      <c r="AP220" s="130"/>
      <c r="AQ220" s="130"/>
      <c r="AR220" s="130"/>
      <c r="AS220" s="130"/>
      <c r="AT220" s="130"/>
      <c r="AU220" s="130"/>
      <c r="AV220" s="130"/>
      <c r="AW220" s="130"/>
      <c r="AX220" s="130"/>
      <c r="AY220" s="130"/>
      <c r="AZ220" s="130"/>
      <c r="BA220" s="130"/>
      <c r="BB220" s="130"/>
      <c r="BC220" s="130"/>
      <c r="BD220" s="130"/>
      <c r="BE220" s="130"/>
      <c r="BF220" s="130"/>
      <c r="BG220" s="130"/>
      <c r="BH220" s="130"/>
      <c r="BI220" s="130"/>
      <c r="BJ220" s="130"/>
      <c r="BK220" s="130"/>
      <c r="BL220" s="130"/>
      <c r="BM220" s="130"/>
      <c r="BN220" s="130"/>
    </row>
    <row r="221" spans="1:66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  <c r="AG221" s="130"/>
      <c r="AH221" s="130"/>
      <c r="AI221" s="130"/>
      <c r="AJ221" s="130"/>
      <c r="AK221" s="130"/>
      <c r="AL221" s="130"/>
      <c r="AM221" s="130"/>
      <c r="AN221" s="130"/>
      <c r="AO221" s="130"/>
      <c r="AP221" s="130"/>
      <c r="AQ221" s="130"/>
      <c r="AR221" s="130"/>
      <c r="AS221" s="130"/>
      <c r="AT221" s="130"/>
      <c r="AU221" s="130"/>
      <c r="AV221" s="130"/>
      <c r="AW221" s="130"/>
      <c r="AX221" s="130"/>
      <c r="AY221" s="130"/>
      <c r="AZ221" s="130"/>
      <c r="BA221" s="130"/>
      <c r="BB221" s="130"/>
      <c r="BC221" s="130"/>
      <c r="BD221" s="130"/>
      <c r="BE221" s="130"/>
      <c r="BF221" s="130"/>
      <c r="BG221" s="130"/>
      <c r="BH221" s="130"/>
      <c r="BI221" s="130"/>
      <c r="BJ221" s="130"/>
      <c r="BK221" s="130"/>
      <c r="BL221" s="130"/>
      <c r="BM221" s="130"/>
      <c r="BN221" s="130"/>
    </row>
    <row r="222" spans="1:66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  <c r="AG222" s="130"/>
      <c r="AH222" s="130"/>
      <c r="AI222" s="130"/>
      <c r="AJ222" s="130"/>
      <c r="AK222" s="130"/>
      <c r="AL222" s="130"/>
      <c r="AM222" s="130"/>
      <c r="AN222" s="130"/>
      <c r="AO222" s="130"/>
      <c r="AP222" s="130"/>
      <c r="AQ222" s="130"/>
      <c r="AR222" s="130"/>
      <c r="AS222" s="130"/>
      <c r="AT222" s="130"/>
      <c r="AU222" s="130"/>
      <c r="AV222" s="130"/>
      <c r="AW222" s="130"/>
      <c r="AX222" s="130"/>
      <c r="AY222" s="130"/>
      <c r="AZ222" s="130"/>
      <c r="BA222" s="130"/>
      <c r="BB222" s="130"/>
      <c r="BC222" s="130"/>
      <c r="BD222" s="130"/>
      <c r="BE222" s="130"/>
      <c r="BF222" s="130"/>
      <c r="BG222" s="130"/>
      <c r="BH222" s="130"/>
      <c r="BI222" s="130"/>
      <c r="BJ222" s="130"/>
      <c r="BK222" s="130"/>
      <c r="BL222" s="130"/>
      <c r="BM222" s="130"/>
      <c r="BN222" s="130"/>
    </row>
    <row r="223" spans="1:66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  <c r="AG223" s="130"/>
      <c r="AH223" s="130"/>
      <c r="AI223" s="130"/>
      <c r="AJ223" s="130"/>
      <c r="AK223" s="130"/>
      <c r="AL223" s="130"/>
      <c r="AM223" s="130"/>
      <c r="AN223" s="130"/>
      <c r="AO223" s="130"/>
      <c r="AP223" s="130"/>
      <c r="AQ223" s="130"/>
      <c r="AR223" s="130"/>
      <c r="AS223" s="130"/>
      <c r="AT223" s="130"/>
      <c r="AU223" s="130"/>
      <c r="AV223" s="130"/>
      <c r="AW223" s="130"/>
      <c r="AX223" s="130"/>
      <c r="AY223" s="130"/>
      <c r="AZ223" s="130"/>
      <c r="BA223" s="130"/>
      <c r="BB223" s="130"/>
      <c r="BC223" s="130"/>
      <c r="BD223" s="130"/>
      <c r="BE223" s="130"/>
      <c r="BF223" s="130"/>
      <c r="BG223" s="130"/>
      <c r="BH223" s="130"/>
      <c r="BI223" s="130"/>
      <c r="BJ223" s="130"/>
      <c r="BK223" s="130"/>
      <c r="BL223" s="130"/>
      <c r="BM223" s="130"/>
      <c r="BN223" s="130"/>
    </row>
    <row r="224" spans="1:66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  <c r="AG224" s="130"/>
      <c r="AH224" s="130"/>
      <c r="AI224" s="130"/>
      <c r="AJ224" s="130"/>
      <c r="AK224" s="130"/>
      <c r="AL224" s="130"/>
      <c r="AM224" s="130"/>
      <c r="AN224" s="130"/>
      <c r="AO224" s="130"/>
      <c r="AP224" s="130"/>
      <c r="AQ224" s="130"/>
      <c r="AR224" s="130"/>
      <c r="AS224" s="130"/>
      <c r="AT224" s="130"/>
      <c r="AU224" s="130"/>
      <c r="AV224" s="130"/>
      <c r="AW224" s="130"/>
      <c r="AX224" s="130"/>
      <c r="AY224" s="130"/>
      <c r="AZ224" s="130"/>
      <c r="BA224" s="130"/>
      <c r="BB224" s="130"/>
      <c r="BC224" s="130"/>
      <c r="BD224" s="130"/>
      <c r="BE224" s="130"/>
      <c r="BF224" s="130"/>
      <c r="BG224" s="130"/>
      <c r="BH224" s="130"/>
      <c r="BI224" s="130"/>
      <c r="BJ224" s="130"/>
      <c r="BK224" s="130"/>
      <c r="BL224" s="130"/>
      <c r="BM224" s="130"/>
      <c r="BN224" s="130"/>
    </row>
    <row r="225" spans="1:66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  <c r="AG225" s="130"/>
      <c r="AH225" s="130"/>
      <c r="AI225" s="130"/>
      <c r="AJ225" s="130"/>
      <c r="AK225" s="130"/>
      <c r="AL225" s="130"/>
      <c r="AM225" s="130"/>
      <c r="AN225" s="130"/>
      <c r="AO225" s="130"/>
      <c r="AP225" s="130"/>
      <c r="AQ225" s="130"/>
      <c r="AR225" s="130"/>
      <c r="AS225" s="130"/>
      <c r="AT225" s="130"/>
      <c r="AU225" s="130"/>
      <c r="AV225" s="130"/>
      <c r="AW225" s="130"/>
      <c r="AX225" s="130"/>
      <c r="AY225" s="130"/>
      <c r="AZ225" s="130"/>
      <c r="BA225" s="130"/>
      <c r="BB225" s="130"/>
      <c r="BC225" s="130"/>
      <c r="BD225" s="130"/>
      <c r="BE225" s="130"/>
      <c r="BF225" s="130"/>
      <c r="BG225" s="130"/>
      <c r="BH225" s="130"/>
      <c r="BI225" s="130"/>
      <c r="BJ225" s="130"/>
      <c r="BK225" s="130"/>
      <c r="BL225" s="130"/>
      <c r="BM225" s="130"/>
      <c r="BN225" s="130"/>
    </row>
    <row r="226" spans="1:66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  <c r="AG226" s="130"/>
      <c r="AH226" s="130"/>
      <c r="AI226" s="130"/>
      <c r="AJ226" s="130"/>
      <c r="AK226" s="130"/>
      <c r="AL226" s="130"/>
      <c r="AM226" s="130"/>
      <c r="AN226" s="130"/>
      <c r="AO226" s="130"/>
      <c r="AP226" s="130"/>
      <c r="AQ226" s="130"/>
      <c r="AR226" s="130"/>
      <c r="AS226" s="130"/>
      <c r="AT226" s="130"/>
      <c r="AU226" s="130"/>
      <c r="AV226" s="130"/>
      <c r="AW226" s="130"/>
      <c r="AX226" s="130"/>
      <c r="AY226" s="130"/>
      <c r="AZ226" s="130"/>
      <c r="BA226" s="130"/>
      <c r="BB226" s="130"/>
      <c r="BC226" s="130"/>
      <c r="BD226" s="130"/>
      <c r="BE226" s="130"/>
      <c r="BF226" s="130"/>
      <c r="BG226" s="130"/>
      <c r="BH226" s="130"/>
      <c r="BI226" s="130"/>
      <c r="BJ226" s="130"/>
      <c r="BK226" s="130"/>
      <c r="BL226" s="130"/>
      <c r="BM226" s="130"/>
      <c r="BN226" s="130"/>
    </row>
    <row r="227" spans="1:66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  <c r="AG227" s="130"/>
      <c r="AH227" s="130"/>
      <c r="AI227" s="130"/>
      <c r="AJ227" s="130"/>
      <c r="AK227" s="130"/>
      <c r="AL227" s="130"/>
      <c r="AM227" s="130"/>
      <c r="AN227" s="130"/>
      <c r="AO227" s="130"/>
      <c r="AP227" s="130"/>
      <c r="AQ227" s="130"/>
      <c r="AR227" s="130"/>
      <c r="AS227" s="130"/>
      <c r="AT227" s="130"/>
      <c r="AU227" s="130"/>
      <c r="AV227" s="130"/>
      <c r="AW227" s="130"/>
      <c r="AX227" s="130"/>
      <c r="AY227" s="130"/>
      <c r="AZ227" s="130"/>
      <c r="BA227" s="130"/>
      <c r="BB227" s="130"/>
      <c r="BC227" s="130"/>
      <c r="BD227" s="130"/>
      <c r="BE227" s="130"/>
      <c r="BF227" s="130"/>
      <c r="BG227" s="130"/>
      <c r="BH227" s="130"/>
      <c r="BI227" s="130"/>
      <c r="BJ227" s="130"/>
      <c r="BK227" s="130"/>
      <c r="BL227" s="130"/>
      <c r="BM227" s="130"/>
      <c r="BN227" s="130"/>
    </row>
    <row r="228" spans="1:66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  <c r="AG228" s="130"/>
      <c r="AH228" s="130"/>
      <c r="AI228" s="130"/>
      <c r="AJ228" s="130"/>
      <c r="AK228" s="130"/>
      <c r="AL228" s="130"/>
      <c r="AM228" s="130"/>
      <c r="AN228" s="130"/>
      <c r="AO228" s="130"/>
      <c r="AP228" s="130"/>
      <c r="AQ228" s="130"/>
      <c r="AR228" s="130"/>
      <c r="AS228" s="130"/>
      <c r="AT228" s="130"/>
      <c r="AU228" s="130"/>
      <c r="AV228" s="130"/>
      <c r="AW228" s="130"/>
      <c r="AX228" s="130"/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  <c r="BL228" s="130"/>
      <c r="BM228" s="130"/>
      <c r="BN228" s="13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E138-4027-4597-AE88-A3E55A743FDD}">
  <dimension ref="A1:BN200"/>
  <sheetViews>
    <sheetView showGridLines="0" topLeftCell="I17" zoomScale="70" zoomScaleNormal="70" workbookViewId="0">
      <selection activeCell="K33" sqref="K33"/>
    </sheetView>
  </sheetViews>
  <sheetFormatPr defaultRowHeight="14.5"/>
  <cols>
    <col min="1" max="1" width="43.6328125" customWidth="1"/>
    <col min="2" max="5" width="13.6328125" customWidth="1"/>
    <col min="6" max="6" width="17.1796875" customWidth="1"/>
    <col min="7" max="66" width="11.54296875" bestFit="1" customWidth="1"/>
  </cols>
  <sheetData>
    <row r="1" spans="1:66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  <c r="BM1" s="137"/>
      <c r="BN1" s="137"/>
    </row>
    <row r="2" spans="1:66">
      <c r="A2" s="137"/>
      <c r="B2" s="138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</row>
    <row r="3" spans="1:66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</row>
    <row r="4" spans="1:66">
      <c r="A4" s="135"/>
      <c r="B4" s="135"/>
      <c r="C4" s="135"/>
      <c r="D4" s="135"/>
      <c r="E4" s="135"/>
      <c r="F4" s="135"/>
      <c r="G4" s="135" t="s">
        <v>38</v>
      </c>
      <c r="H4" s="135" t="s">
        <v>38</v>
      </c>
      <c r="I4" s="135" t="s">
        <v>38</v>
      </c>
      <c r="J4" s="135" t="s">
        <v>38</v>
      </c>
      <c r="K4" s="135" t="s">
        <v>38</v>
      </c>
      <c r="L4" s="135" t="s">
        <v>38</v>
      </c>
      <c r="M4" s="135" t="s">
        <v>38</v>
      </c>
      <c r="N4" s="135" t="s">
        <v>38</v>
      </c>
      <c r="O4" s="135" t="s">
        <v>38</v>
      </c>
      <c r="P4" s="135" t="s">
        <v>38</v>
      </c>
      <c r="Q4" s="135" t="s">
        <v>38</v>
      </c>
      <c r="R4" s="135" t="s">
        <v>38</v>
      </c>
      <c r="S4" s="135" t="s">
        <v>38</v>
      </c>
      <c r="T4" s="135" t="s">
        <v>38</v>
      </c>
      <c r="U4" s="135" t="s">
        <v>38</v>
      </c>
      <c r="V4" s="135" t="s">
        <v>38</v>
      </c>
      <c r="W4" s="135" t="s">
        <v>38</v>
      </c>
      <c r="X4" s="135" t="s">
        <v>38</v>
      </c>
      <c r="Y4" s="135" t="s">
        <v>38</v>
      </c>
      <c r="Z4" s="135" t="s">
        <v>38</v>
      </c>
      <c r="AA4" s="135" t="s">
        <v>38</v>
      </c>
      <c r="AB4" s="135" t="s">
        <v>38</v>
      </c>
      <c r="AC4" s="135" t="s">
        <v>38</v>
      </c>
      <c r="AD4" s="135" t="s">
        <v>38</v>
      </c>
      <c r="AE4" s="135" t="s">
        <v>38</v>
      </c>
      <c r="AF4" s="135" t="s">
        <v>38</v>
      </c>
      <c r="AG4" s="135" t="s">
        <v>38</v>
      </c>
      <c r="AH4" s="135" t="s">
        <v>38</v>
      </c>
      <c r="AI4" s="135" t="s">
        <v>38</v>
      </c>
      <c r="AJ4" s="135" t="s">
        <v>38</v>
      </c>
      <c r="AK4" s="135" t="s">
        <v>38</v>
      </c>
      <c r="AL4" s="135" t="s">
        <v>38</v>
      </c>
      <c r="AM4" s="135" t="s">
        <v>38</v>
      </c>
      <c r="AN4" s="135" t="s">
        <v>38</v>
      </c>
      <c r="AO4" s="135" t="s">
        <v>38</v>
      </c>
      <c r="AP4" s="135" t="s">
        <v>38</v>
      </c>
      <c r="AQ4" s="135" t="s">
        <v>38</v>
      </c>
      <c r="AR4" s="135" t="s">
        <v>38</v>
      </c>
      <c r="AS4" s="135" t="s">
        <v>38</v>
      </c>
      <c r="AT4" s="135" t="s">
        <v>38</v>
      </c>
      <c r="AU4" s="135" t="s">
        <v>38</v>
      </c>
      <c r="AV4" s="135" t="s">
        <v>38</v>
      </c>
      <c r="AW4" s="135" t="s">
        <v>38</v>
      </c>
      <c r="AX4" s="135" t="s">
        <v>38</v>
      </c>
      <c r="AY4" s="135" t="s">
        <v>38</v>
      </c>
      <c r="AZ4" s="135" t="s">
        <v>38</v>
      </c>
      <c r="BA4" s="135" t="s">
        <v>38</v>
      </c>
      <c r="BB4" s="135" t="s">
        <v>38</v>
      </c>
      <c r="BC4" s="135" t="s">
        <v>38</v>
      </c>
      <c r="BD4" s="135" t="s">
        <v>38</v>
      </c>
      <c r="BE4" s="135" t="s">
        <v>38</v>
      </c>
      <c r="BF4" s="135" t="s">
        <v>38</v>
      </c>
      <c r="BG4" s="135" t="s">
        <v>38</v>
      </c>
      <c r="BH4" s="135" t="s">
        <v>38</v>
      </c>
      <c r="BI4" s="135" t="s">
        <v>38</v>
      </c>
      <c r="BJ4" s="135" t="s">
        <v>38</v>
      </c>
      <c r="BK4" s="135" t="s">
        <v>38</v>
      </c>
      <c r="BL4" s="135" t="s">
        <v>38</v>
      </c>
      <c r="BM4" s="135" t="s">
        <v>38</v>
      </c>
      <c r="BN4" s="135" t="s">
        <v>38</v>
      </c>
    </row>
    <row r="5" spans="1:66">
      <c r="A5" s="135" t="s">
        <v>273</v>
      </c>
      <c r="B5" s="135"/>
      <c r="C5" s="135"/>
      <c r="D5" s="135"/>
      <c r="E5" s="135"/>
      <c r="F5" s="135" t="s">
        <v>279</v>
      </c>
      <c r="G5" s="135" t="str">
        <f>'Rev. Build'!G10</f>
        <v>Q1-2026</v>
      </c>
      <c r="H5" s="135" t="str">
        <f>'Rev. Build'!H10</f>
        <v>Q2-2026</v>
      </c>
      <c r="I5" s="135" t="str">
        <f>'Rev. Build'!I10</f>
        <v>Q3-2026</v>
      </c>
      <c r="J5" s="135" t="str">
        <f>'Rev. Build'!J10</f>
        <v>Q4-2026</v>
      </c>
      <c r="K5" s="135">
        <f>'Rev. Build'!K10</f>
        <v>2026</v>
      </c>
      <c r="L5" s="135" t="str">
        <f>'Rev. Build'!L10</f>
        <v>Q1-2027</v>
      </c>
      <c r="M5" s="135" t="str">
        <f>'Rev. Build'!M10</f>
        <v>Q2-2027</v>
      </c>
      <c r="N5" s="135" t="str">
        <f>'Rev. Build'!N10</f>
        <v>Q3-2027</v>
      </c>
      <c r="O5" s="135" t="str">
        <f>'Rev. Build'!O10</f>
        <v>Q4-2027</v>
      </c>
      <c r="P5" s="135">
        <f>'Rev. Build'!P10</f>
        <v>2027</v>
      </c>
      <c r="Q5" s="135" t="str">
        <f>'Rev. Build'!Q10</f>
        <v>Q1-2028</v>
      </c>
      <c r="R5" s="135" t="str">
        <f>'Rev. Build'!R10</f>
        <v>Q2-2028</v>
      </c>
      <c r="S5" s="135" t="str">
        <f>'Rev. Build'!S10</f>
        <v>Q3-2028</v>
      </c>
      <c r="T5" s="135" t="str">
        <f>'Rev. Build'!T10</f>
        <v>Q4-2028</v>
      </c>
      <c r="U5" s="135">
        <f>'Rev. Build'!U10</f>
        <v>2028</v>
      </c>
      <c r="V5" s="135" t="str">
        <f>'Rev. Build'!V10</f>
        <v>Q1-2029</v>
      </c>
      <c r="W5" s="135" t="str">
        <f>'Rev. Build'!W10</f>
        <v>Q2-2029</v>
      </c>
      <c r="X5" s="135" t="str">
        <f>'Rev. Build'!X10</f>
        <v>Q3-2029</v>
      </c>
      <c r="Y5" s="135" t="str">
        <f>'Rev. Build'!Y10</f>
        <v>Q4-2029</v>
      </c>
      <c r="Z5" s="135">
        <f>'Rev. Build'!Z10</f>
        <v>2029</v>
      </c>
      <c r="AA5" s="135" t="str">
        <f>'Rev. Build'!AA10</f>
        <v>Q1-2030</v>
      </c>
      <c r="AB5" s="135" t="str">
        <f>'Rev. Build'!AB10</f>
        <v>Q2-2030</v>
      </c>
      <c r="AC5" s="135" t="str">
        <f>'Rev. Build'!AC10</f>
        <v>Q3-2030</v>
      </c>
      <c r="AD5" s="135" t="str">
        <f>'Rev. Build'!AD10</f>
        <v>Q4-2030</v>
      </c>
      <c r="AE5" s="135">
        <f>'Rev. Build'!AE10</f>
        <v>2030</v>
      </c>
      <c r="AF5" s="135" t="str">
        <f>'Rev. Build'!AF10</f>
        <v>Q1-2031</v>
      </c>
      <c r="AG5" s="135" t="str">
        <f>'Rev. Build'!AG10</f>
        <v>Q2-2031</v>
      </c>
      <c r="AH5" s="135" t="str">
        <f>'Rev. Build'!AH10</f>
        <v>Q3-2031</v>
      </c>
      <c r="AI5" s="135" t="str">
        <f>'Rev. Build'!AI10</f>
        <v>Q4-2031</v>
      </c>
      <c r="AJ5" s="135">
        <f>'Rev. Build'!AJ10</f>
        <v>2031</v>
      </c>
      <c r="AK5" s="135" t="str">
        <f>'Rev. Build'!AK10</f>
        <v>Q1-2032</v>
      </c>
      <c r="AL5" s="135" t="str">
        <f>'Rev. Build'!AL10</f>
        <v>Q2-2032</v>
      </c>
      <c r="AM5" s="135" t="str">
        <f>'Rev. Build'!AM10</f>
        <v>Q3-2032</v>
      </c>
      <c r="AN5" s="135" t="str">
        <f>'Rev. Build'!AN10</f>
        <v>Q4-2032</v>
      </c>
      <c r="AO5" s="135">
        <f>'Rev. Build'!AO10</f>
        <v>2032</v>
      </c>
      <c r="AP5" s="135" t="str">
        <f>'Rev. Build'!AP10</f>
        <v>Q1-2033</v>
      </c>
      <c r="AQ5" s="135" t="str">
        <f>'Rev. Build'!AQ10</f>
        <v>Q2-2033</v>
      </c>
      <c r="AR5" s="135" t="str">
        <f>'Rev. Build'!AR10</f>
        <v>Q3-2033</v>
      </c>
      <c r="AS5" s="135" t="str">
        <f>'Rev. Build'!AS10</f>
        <v>Q4-2033</v>
      </c>
      <c r="AT5" s="135">
        <f>'Rev. Build'!AT10</f>
        <v>2033</v>
      </c>
      <c r="AU5" s="135" t="str">
        <f>'Rev. Build'!AU10</f>
        <v>Q1-2034</v>
      </c>
      <c r="AV5" s="135" t="str">
        <f>'Rev. Build'!AV10</f>
        <v>Q2-2034</v>
      </c>
      <c r="AW5" s="135" t="str">
        <f>'Rev. Build'!AW10</f>
        <v>Q3-2034</v>
      </c>
      <c r="AX5" s="135" t="str">
        <f>'Rev. Build'!AX10</f>
        <v>Q4-2034</v>
      </c>
      <c r="AY5" s="135">
        <f>'Rev. Build'!AY10</f>
        <v>2034</v>
      </c>
      <c r="AZ5" s="135" t="str">
        <f>'Rev. Build'!AZ10</f>
        <v>Q1-2035</v>
      </c>
      <c r="BA5" s="135" t="str">
        <f>'Rev. Build'!BA10</f>
        <v>Q2-2035</v>
      </c>
      <c r="BB5" s="135" t="str">
        <f>'Rev. Build'!BB10</f>
        <v>Q3-2035</v>
      </c>
      <c r="BC5" s="135" t="str">
        <f>'Rev. Build'!BC10</f>
        <v>Q4-2035</v>
      </c>
      <c r="BD5" s="135">
        <f>'Rev. Build'!BD10</f>
        <v>2035</v>
      </c>
      <c r="BE5" s="135" t="str">
        <f>'Rev. Build'!BE10</f>
        <v>Q1-2036</v>
      </c>
      <c r="BF5" s="135" t="str">
        <f>'Rev. Build'!BF10</f>
        <v>Q2-2036</v>
      </c>
      <c r="BG5" s="135" t="str">
        <f>'Rev. Build'!BG10</f>
        <v>Q3-2036</v>
      </c>
      <c r="BH5" s="135" t="str">
        <f>'Rev. Build'!BH10</f>
        <v>Q4-2036</v>
      </c>
      <c r="BI5" s="135">
        <f>'Rev. Build'!BI10</f>
        <v>2036</v>
      </c>
      <c r="BJ5" s="135" t="str">
        <f>'Rev. Build'!BJ10</f>
        <v>Q1-2037</v>
      </c>
      <c r="BK5" s="135" t="str">
        <f>'Rev. Build'!BK10</f>
        <v>Q2-2037</v>
      </c>
      <c r="BL5" s="135" t="str">
        <f>'Rev. Build'!BL10</f>
        <v>Q3-2037</v>
      </c>
      <c r="BM5" s="135" t="str">
        <f>'Rev. Build'!BM10</f>
        <v>Q4-2037</v>
      </c>
      <c r="BN5" s="135">
        <f>'Rev. Build'!BN10</f>
        <v>2037</v>
      </c>
    </row>
    <row r="6" spans="1:66">
      <c r="A6" s="136" t="s">
        <v>280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</row>
    <row r="7" spans="1:66">
      <c r="A7" s="130" t="s">
        <v>281</v>
      </c>
      <c r="B7" s="130"/>
      <c r="C7" s="130"/>
      <c r="D7" s="130"/>
      <c r="E7" s="130"/>
      <c r="F7" s="130" t="str">
        <f>'Customer''s Questionnaire'!I9</f>
        <v>Round C</v>
      </c>
      <c r="G7" s="130" t="str">
        <f>'Customer''s Questionnaire'!$I$9</f>
        <v>Round C</v>
      </c>
      <c r="H7" s="130"/>
      <c r="I7" s="130"/>
      <c r="J7" s="130"/>
      <c r="K7" s="130"/>
      <c r="L7" s="130" t="str">
        <f>IFERROR(_xlfn.XLOOKUP($F$8&amp;L9,Benchmark_Table!$F:$F,Benchmark_Table!$B:$B,G7),G7)</f>
        <v>Series C</v>
      </c>
      <c r="M7" s="130"/>
      <c r="N7" s="130"/>
      <c r="O7" s="130"/>
      <c r="P7" s="130"/>
      <c r="Q7" s="130" t="str">
        <f>IFERROR(_xlfn.XLOOKUP($F$8&amp;Q9,Benchmark_Table!$F:$F,Benchmark_Table!$B:$B,L7),L7)</f>
        <v>Series C</v>
      </c>
      <c r="R7" s="130"/>
      <c r="S7" s="130"/>
      <c r="T7" s="130"/>
      <c r="U7" s="130"/>
      <c r="V7" s="130" t="str">
        <f>IFERROR(_xlfn.XLOOKUP($F$8&amp;V9,Benchmark_Table!$F:$F,Benchmark_Table!$B:$B,Q7),Q7)</f>
        <v>Series D/E</v>
      </c>
      <c r="W7" s="130"/>
      <c r="X7" s="130"/>
      <c r="Y7" s="130"/>
      <c r="Z7" s="130"/>
      <c r="AA7" s="130" t="str">
        <f>IFERROR(_xlfn.XLOOKUP($F$8&amp;AA9,Benchmark_Table!$F:$F,Benchmark_Table!$B:$B,V7),V7)</f>
        <v>Pre-IPO</v>
      </c>
      <c r="AB7" s="130"/>
      <c r="AC7" s="130"/>
      <c r="AD7" s="130"/>
      <c r="AE7" s="130"/>
      <c r="AF7" s="130" t="str">
        <f>IFERROR(_xlfn.XLOOKUP($F$8&amp;AF9,Benchmark_Table!$F:$F,Benchmark_Table!$B:$B,AA7),AA7)</f>
        <v>Pre-IPO</v>
      </c>
      <c r="AG7" s="130"/>
      <c r="AH7" s="130"/>
      <c r="AI7" s="130"/>
      <c r="AJ7" s="130"/>
      <c r="AK7" s="130" t="str">
        <f>IFERROR(_xlfn.XLOOKUP($F$8&amp;AK9,Benchmark_Table!$F:$F,Benchmark_Table!$B:$B,AF7),AF7)</f>
        <v>Pre-IPO</v>
      </c>
      <c r="AL7" s="130"/>
      <c r="AM7" s="130"/>
      <c r="AN7" s="130"/>
      <c r="AO7" s="130"/>
      <c r="AP7" s="130" t="str">
        <f>IFERROR(_xlfn.XLOOKUP($F$8&amp;AP9,Benchmark_Table!$F:$F,Benchmark_Table!$B:$B,AK7),AK7)</f>
        <v>Pre-IPO</v>
      </c>
      <c r="AQ7" s="130"/>
      <c r="AR7" s="130"/>
      <c r="AS7" s="130"/>
      <c r="AT7" s="130"/>
      <c r="AU7" s="130" t="str">
        <f>IFERROR(_xlfn.XLOOKUP($F$8&amp;AU9,Benchmark_Table!$F:$F,Benchmark_Table!$B:$B,AP7),AP7)</f>
        <v>Pre-IPO</v>
      </c>
      <c r="AV7" s="130"/>
      <c r="AW7" s="130"/>
      <c r="AX7" s="130"/>
      <c r="AY7" s="130"/>
      <c r="AZ7" s="130" t="str">
        <f>IFERROR(_xlfn.XLOOKUP($F$8&amp;AZ9,Benchmark_Table!$F:$F,Benchmark_Table!$B:$B,AU7),AU7)</f>
        <v>Pre-IPO</v>
      </c>
      <c r="BA7" s="130"/>
      <c r="BB7" s="130"/>
      <c r="BC7" s="130"/>
      <c r="BD7" s="130"/>
      <c r="BE7" s="130" t="str">
        <f>IFERROR(_xlfn.XLOOKUP($F$8&amp;BE9,Benchmark_Table!$F:$F,Benchmark_Table!$B:$B,AZ7),AZ7)</f>
        <v>Pre-IPO</v>
      </c>
      <c r="BF7" s="130"/>
      <c r="BG7" s="130"/>
      <c r="BH7" s="130"/>
      <c r="BI7" s="130"/>
      <c r="BJ7" s="130" t="str">
        <f>IFERROR(_xlfn.XLOOKUP($F$8&amp;BJ9,Benchmark_Table!$F:$F,Benchmark_Table!$B:$B,BE7),BE7)</f>
        <v>Pre-IPO</v>
      </c>
      <c r="BK7" s="130"/>
      <c r="BL7" s="130"/>
      <c r="BM7" s="130"/>
      <c r="BN7" s="130"/>
    </row>
    <row r="8" spans="1:66">
      <c r="A8" s="130" t="s">
        <v>282</v>
      </c>
      <c r="B8" s="130"/>
      <c r="C8" s="130"/>
      <c r="D8" s="130"/>
      <c r="E8" s="130"/>
      <c r="F8" s="130" t="str">
        <f>'Customer''s Questionnaire'!I8</f>
        <v>Food-Tech / Ag-Tech</v>
      </c>
      <c r="G8" s="130" t="str">
        <f>'Customer''s Questionnaire'!$I$8</f>
        <v>Food-Tech / Ag-Tech</v>
      </c>
      <c r="H8" s="130"/>
      <c r="I8" s="130"/>
      <c r="J8" s="130"/>
      <c r="K8" s="130"/>
      <c r="L8" s="130" t="str">
        <f>G8</f>
        <v>Food-Tech / Ag-Tech</v>
      </c>
      <c r="M8" s="130"/>
      <c r="N8" s="130"/>
      <c r="O8" s="130"/>
      <c r="P8" s="130"/>
      <c r="Q8" s="130" t="str">
        <f>L8</f>
        <v>Food-Tech / Ag-Tech</v>
      </c>
      <c r="R8" s="130"/>
      <c r="S8" s="130"/>
      <c r="T8" s="130"/>
      <c r="U8" s="130"/>
      <c r="V8" s="130" t="str">
        <f>Q8</f>
        <v>Food-Tech / Ag-Tech</v>
      </c>
      <c r="W8" s="130"/>
      <c r="X8" s="130"/>
      <c r="Y8" s="130"/>
      <c r="Z8" s="130"/>
      <c r="AA8" s="130" t="str">
        <f>V8</f>
        <v>Food-Tech / Ag-Tech</v>
      </c>
      <c r="AB8" s="130"/>
      <c r="AC8" s="130"/>
      <c r="AD8" s="130"/>
      <c r="AE8" s="130"/>
      <c r="AF8" s="130" t="str">
        <f>AA8</f>
        <v>Food-Tech / Ag-Tech</v>
      </c>
      <c r="AG8" s="130"/>
      <c r="AH8" s="130"/>
      <c r="AI8" s="130"/>
      <c r="AJ8" s="130"/>
      <c r="AK8" s="130" t="str">
        <f>AF8</f>
        <v>Food-Tech / Ag-Tech</v>
      </c>
      <c r="AL8" s="130"/>
      <c r="AM8" s="130"/>
      <c r="AN8" s="130"/>
      <c r="AO8" s="130"/>
      <c r="AP8" s="130" t="str">
        <f>AK8</f>
        <v>Food-Tech / Ag-Tech</v>
      </c>
      <c r="AQ8" s="130"/>
      <c r="AR8" s="130"/>
      <c r="AS8" s="130"/>
      <c r="AT8" s="130"/>
      <c r="AU8" s="130" t="str">
        <f>AP8</f>
        <v>Food-Tech / Ag-Tech</v>
      </c>
      <c r="AV8" s="130"/>
      <c r="AW8" s="130"/>
      <c r="AX8" s="130"/>
      <c r="AY8" s="130"/>
      <c r="AZ8" s="130" t="str">
        <f>AU8</f>
        <v>Food-Tech / Ag-Tech</v>
      </c>
      <c r="BA8" s="130"/>
      <c r="BB8" s="130"/>
      <c r="BC8" s="130"/>
      <c r="BD8" s="130"/>
      <c r="BE8" s="130" t="str">
        <f>AZ8</f>
        <v>Food-Tech / Ag-Tech</v>
      </c>
      <c r="BF8" s="130"/>
      <c r="BG8" s="130"/>
      <c r="BH8" s="130"/>
      <c r="BI8" s="130"/>
      <c r="BJ8" s="130" t="str">
        <f>BE8</f>
        <v>Food-Tech / Ag-Tech</v>
      </c>
      <c r="BK8" s="130"/>
      <c r="BL8" s="130"/>
      <c r="BM8" s="130"/>
      <c r="BN8" s="130"/>
    </row>
    <row r="9" spans="1:66">
      <c r="A9" s="130" t="s">
        <v>67</v>
      </c>
      <c r="B9" s="130"/>
      <c r="C9" s="130"/>
      <c r="D9" s="130"/>
      <c r="E9" s="130"/>
      <c r="F9" s="134">
        <f>'Customer''s Questionnaire'!$I$11</f>
        <v>7</v>
      </c>
      <c r="G9" s="130">
        <f>'Customer''s Questionnaire'!$I$11</f>
        <v>7</v>
      </c>
      <c r="H9" s="130"/>
      <c r="I9" s="130"/>
      <c r="J9" s="130"/>
      <c r="K9" s="130"/>
      <c r="L9" s="130">
        <f>G9+1</f>
        <v>8</v>
      </c>
      <c r="M9" s="130"/>
      <c r="N9" s="130"/>
      <c r="O9" s="130"/>
      <c r="P9" s="130"/>
      <c r="Q9" s="130">
        <f>L9+1</f>
        <v>9</v>
      </c>
      <c r="R9" s="130"/>
      <c r="S9" s="130"/>
      <c r="T9" s="130"/>
      <c r="U9" s="130"/>
      <c r="V9" s="130">
        <f>Q9+1</f>
        <v>10</v>
      </c>
      <c r="W9" s="130"/>
      <c r="X9" s="130"/>
      <c r="Y9" s="130"/>
      <c r="Z9" s="130"/>
      <c r="AA9" s="130">
        <f>V9+1</f>
        <v>11</v>
      </c>
      <c r="AB9" s="130"/>
      <c r="AC9" s="130"/>
      <c r="AD9" s="130"/>
      <c r="AE9" s="130"/>
      <c r="AF9" s="130">
        <f>AA9+1</f>
        <v>12</v>
      </c>
      <c r="AG9" s="130"/>
      <c r="AH9" s="130"/>
      <c r="AI9" s="130"/>
      <c r="AJ9" s="130"/>
      <c r="AK9" s="130">
        <f>AF9+1</f>
        <v>13</v>
      </c>
      <c r="AL9" s="130"/>
      <c r="AM9" s="130"/>
      <c r="AN9" s="130"/>
      <c r="AO9" s="130"/>
      <c r="AP9" s="130">
        <f>AK9+1</f>
        <v>14</v>
      </c>
      <c r="AQ9" s="130"/>
      <c r="AR9" s="130"/>
      <c r="AS9" s="130"/>
      <c r="AT9" s="130"/>
      <c r="AU9" s="130">
        <f>AP9+1</f>
        <v>15</v>
      </c>
      <c r="AV9" s="130"/>
      <c r="AW9" s="130"/>
      <c r="AX9" s="130"/>
      <c r="AY9" s="130"/>
      <c r="AZ9" s="130">
        <f>AU9+1</f>
        <v>16</v>
      </c>
      <c r="BA9" s="130"/>
      <c r="BB9" s="130"/>
      <c r="BC9" s="130"/>
      <c r="BD9" s="130"/>
      <c r="BE9" s="130">
        <f>AZ9+1</f>
        <v>17</v>
      </c>
      <c r="BF9" s="130"/>
      <c r="BG9" s="130"/>
      <c r="BH9" s="130"/>
      <c r="BI9" s="130"/>
      <c r="BJ9" s="130">
        <f>BE9+1</f>
        <v>18</v>
      </c>
      <c r="BK9" s="130"/>
      <c r="BL9" s="130"/>
      <c r="BM9" s="130"/>
      <c r="BN9" s="130"/>
    </row>
    <row r="10" spans="1:66">
      <c r="A10" s="130" t="s">
        <v>317</v>
      </c>
      <c r="B10" s="130"/>
      <c r="C10" s="130"/>
      <c r="D10" s="130"/>
      <c r="E10" s="130"/>
      <c r="F10" s="134" t="str">
        <f>'Customer''s Questionnaire'!$J$10</f>
        <v>Too High</v>
      </c>
      <c r="G10" s="130" t="str">
        <f>'Customer''s Questionnaire'!$J$10</f>
        <v>Too High</v>
      </c>
      <c r="H10" s="130"/>
      <c r="I10" s="130"/>
      <c r="J10" s="130"/>
      <c r="K10" s="130"/>
      <c r="L10" s="130" t="str">
        <f>G10</f>
        <v>Too High</v>
      </c>
      <c r="M10" s="130"/>
      <c r="N10" s="130"/>
      <c r="O10" s="130"/>
      <c r="P10" s="130"/>
      <c r="Q10" s="130" t="str">
        <f>L10</f>
        <v>Too High</v>
      </c>
      <c r="R10" s="130"/>
      <c r="S10" s="130"/>
      <c r="T10" s="130"/>
      <c r="U10" s="130"/>
      <c r="V10" s="130" t="str">
        <f>Q10</f>
        <v>Too High</v>
      </c>
      <c r="W10" s="130"/>
      <c r="X10" s="130"/>
      <c r="Y10" s="130"/>
      <c r="Z10" s="130"/>
      <c r="AA10" s="130" t="str">
        <f>V10</f>
        <v>Too High</v>
      </c>
      <c r="AB10" s="130"/>
      <c r="AC10" s="130"/>
      <c r="AD10" s="130"/>
      <c r="AE10" s="130"/>
      <c r="AF10" s="130" t="str">
        <f>AA10</f>
        <v>Too High</v>
      </c>
      <c r="AG10" s="130"/>
      <c r="AH10" s="130"/>
      <c r="AI10" s="130"/>
      <c r="AJ10" s="130"/>
      <c r="AK10" s="130" t="str">
        <f>AF10</f>
        <v>Too High</v>
      </c>
      <c r="AL10" s="130"/>
      <c r="AM10" s="130"/>
      <c r="AN10" s="130"/>
      <c r="AO10" s="130"/>
      <c r="AP10" s="130" t="str">
        <f>AK10</f>
        <v>Too High</v>
      </c>
      <c r="AQ10" s="130"/>
      <c r="AR10" s="130"/>
      <c r="AS10" s="130"/>
      <c r="AT10" s="130"/>
      <c r="AU10" s="130" t="str">
        <f>AP10</f>
        <v>Too High</v>
      </c>
      <c r="AV10" s="130"/>
      <c r="AW10" s="130"/>
      <c r="AX10" s="130"/>
      <c r="AY10" s="130"/>
      <c r="AZ10" s="130" t="str">
        <f>AU10</f>
        <v>Too High</v>
      </c>
      <c r="BA10" s="130"/>
      <c r="BB10" s="130"/>
      <c r="BC10" s="130"/>
      <c r="BD10" s="130"/>
      <c r="BE10" s="130" t="str">
        <f>AZ10</f>
        <v>Too High</v>
      </c>
      <c r="BF10" s="130"/>
      <c r="BG10" s="130"/>
      <c r="BH10" s="130"/>
      <c r="BI10" s="130"/>
      <c r="BJ10" s="130" t="str">
        <f>BE10</f>
        <v>Too High</v>
      </c>
      <c r="BK10" s="130"/>
      <c r="BL10" s="130"/>
      <c r="BM10" s="130"/>
      <c r="BN10" s="130"/>
    </row>
    <row r="11" spans="1:66">
      <c r="A11" s="130" t="s">
        <v>283</v>
      </c>
      <c r="B11" s="130"/>
      <c r="C11" s="130"/>
      <c r="D11" s="130"/>
      <c r="E11" s="130"/>
      <c r="F11" s="130"/>
      <c r="G11" s="139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H11" s="139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I11" s="139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J11" s="139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K11" s="139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</v>
      </c>
      <c r="L11" s="139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0.33</v>
      </c>
      <c r="M11" s="139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0.33</v>
      </c>
      <c r="N11" s="139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0.33</v>
      </c>
      <c r="O11" s="139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0.33</v>
      </c>
      <c r="P11" s="139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0.33</v>
      </c>
      <c r="Q11" s="139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0.33</v>
      </c>
      <c r="R11" s="139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0.33</v>
      </c>
      <c r="S11" s="139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0.33</v>
      </c>
      <c r="T11" s="139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0.33</v>
      </c>
      <c r="U11" s="139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0.33</v>
      </c>
      <c r="V11" s="139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0.28000000000000003</v>
      </c>
      <c r="W11" s="139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0.28000000000000003</v>
      </c>
      <c r="X11" s="139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0.28000000000000003</v>
      </c>
      <c r="Y11" s="139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0.28000000000000003</v>
      </c>
      <c r="Z11" s="139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0.28000000000000003</v>
      </c>
      <c r="AA11" s="139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0.2</v>
      </c>
      <c r="AB11" s="139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0.2</v>
      </c>
      <c r="AC11" s="139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0.2</v>
      </c>
      <c r="AD11" s="139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0.2</v>
      </c>
      <c r="AE11" s="139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0.2</v>
      </c>
      <c r="AF11" s="139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0.2</v>
      </c>
      <c r="AG11" s="139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0.2</v>
      </c>
      <c r="AH11" s="139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0.2</v>
      </c>
      <c r="AI11" s="139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0.2</v>
      </c>
      <c r="AJ11" s="139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0.2</v>
      </c>
      <c r="AK11" s="139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0.2</v>
      </c>
      <c r="AL11" s="139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0.2</v>
      </c>
      <c r="AM11" s="139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0.2</v>
      </c>
      <c r="AN11" s="139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0.2</v>
      </c>
      <c r="AO11" s="139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0.2</v>
      </c>
      <c r="AP11" s="139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0.2</v>
      </c>
      <c r="AQ11" s="139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0.2</v>
      </c>
      <c r="AR11" s="139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0.2</v>
      </c>
      <c r="AS11" s="139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0.2</v>
      </c>
      <c r="AT11" s="139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0.2</v>
      </c>
      <c r="AU11" s="139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0.2</v>
      </c>
      <c r="AV11" s="139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0.2</v>
      </c>
      <c r="AW11" s="139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0.2</v>
      </c>
      <c r="AX11" s="139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0.2</v>
      </c>
      <c r="AY11" s="139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0.2</v>
      </c>
      <c r="AZ11" s="139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0.2</v>
      </c>
      <c r="BA11" s="139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0.2</v>
      </c>
      <c r="BB11" s="139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0.2</v>
      </c>
      <c r="BC11" s="139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0.2</v>
      </c>
      <c r="BD11" s="139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0.2</v>
      </c>
      <c r="BE11" s="139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0.2</v>
      </c>
      <c r="BF11" s="139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0.2</v>
      </c>
      <c r="BG11" s="139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0.2</v>
      </c>
      <c r="BH11" s="139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0.2</v>
      </c>
      <c r="BI11" s="139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0.2</v>
      </c>
      <c r="BJ11" s="139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0.2</v>
      </c>
      <c r="BK11" s="139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0.2</v>
      </c>
      <c r="BL11" s="139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0.2</v>
      </c>
      <c r="BM11" s="139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0.2</v>
      </c>
      <c r="BN11" s="139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0.2</v>
      </c>
    </row>
    <row r="12" spans="1:66">
      <c r="A12" s="130" t="s">
        <v>284</v>
      </c>
      <c r="B12" s="130"/>
      <c r="C12" s="130"/>
      <c r="D12" s="130"/>
      <c r="E12" s="130" t="s">
        <v>285</v>
      </c>
      <c r="F12" s="151">
        <v>100000</v>
      </c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</row>
    <row r="13" spans="1:66">
      <c r="A13" s="149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</row>
    <row r="14" spans="1:66">
      <c r="A14" s="130" t="s">
        <v>286</v>
      </c>
      <c r="B14" s="130"/>
      <c r="C14" s="130"/>
      <c r="D14" s="130"/>
      <c r="E14" s="130"/>
      <c r="F14" s="130"/>
      <c r="G14" s="131">
        <f>K14</f>
        <v>3</v>
      </c>
      <c r="H14" s="131">
        <f>K14</f>
        <v>3</v>
      </c>
      <c r="I14" s="131">
        <f>K14</f>
        <v>3</v>
      </c>
      <c r="J14" s="131">
        <f>K14</f>
        <v>3</v>
      </c>
      <c r="K14" s="141">
        <f>IFERROR('Customer''s Questionnaire'!I69*1,0)</f>
        <v>3</v>
      </c>
      <c r="L14" s="131">
        <f>P14</f>
        <v>4</v>
      </c>
      <c r="M14" s="131">
        <f>P14</f>
        <v>4</v>
      </c>
      <c r="N14" s="131">
        <f>P14</f>
        <v>4</v>
      </c>
      <c r="O14" s="131">
        <f>P14</f>
        <v>4</v>
      </c>
      <c r="P14" s="131">
        <f>IFERROR('Customer''s Questionnaire'!J69*1,0)</f>
        <v>4</v>
      </c>
      <c r="Q14" s="131">
        <f>U14</f>
        <v>5.32</v>
      </c>
      <c r="R14" s="131">
        <f>U14</f>
        <v>5.32</v>
      </c>
      <c r="S14" s="131">
        <f>U14</f>
        <v>5.32</v>
      </c>
      <c r="T14" s="131">
        <f>U14</f>
        <v>5.32</v>
      </c>
      <c r="U14" s="131">
        <f>P14*(1+Q11)</f>
        <v>5.32</v>
      </c>
      <c r="V14" s="131">
        <f>Z14</f>
        <v>6.8096000000000005</v>
      </c>
      <c r="W14" s="131">
        <f>Z14</f>
        <v>6.8096000000000005</v>
      </c>
      <c r="X14" s="131">
        <f>Z14</f>
        <v>6.8096000000000005</v>
      </c>
      <c r="Y14" s="131">
        <f>Z14</f>
        <v>6.8096000000000005</v>
      </c>
      <c r="Z14" s="131">
        <f>U14*(1+V11)</f>
        <v>6.8096000000000005</v>
      </c>
      <c r="AA14" s="131">
        <f>AE14</f>
        <v>8.171520000000001</v>
      </c>
      <c r="AB14" s="131">
        <f>AE14</f>
        <v>8.171520000000001</v>
      </c>
      <c r="AC14" s="131">
        <f>AE14</f>
        <v>8.171520000000001</v>
      </c>
      <c r="AD14" s="131">
        <f>AE14</f>
        <v>8.171520000000001</v>
      </c>
      <c r="AE14" s="131">
        <f>Z14*(1+AA11)</f>
        <v>8.171520000000001</v>
      </c>
      <c r="AF14" s="131">
        <f>AJ14</f>
        <v>9.8058240000000012</v>
      </c>
      <c r="AG14" s="131">
        <f>AJ14</f>
        <v>9.8058240000000012</v>
      </c>
      <c r="AH14" s="131">
        <f>AJ14</f>
        <v>9.8058240000000012</v>
      </c>
      <c r="AI14" s="131">
        <f>AJ14</f>
        <v>9.8058240000000012</v>
      </c>
      <c r="AJ14" s="131">
        <f>AE14*(1+AF11)</f>
        <v>9.8058240000000012</v>
      </c>
      <c r="AK14" s="131">
        <f>AO14</f>
        <v>11.766988800000002</v>
      </c>
      <c r="AL14" s="131">
        <f>AO14</f>
        <v>11.766988800000002</v>
      </c>
      <c r="AM14" s="131">
        <f>AO14</f>
        <v>11.766988800000002</v>
      </c>
      <c r="AN14" s="131">
        <f>AO14</f>
        <v>11.766988800000002</v>
      </c>
      <c r="AO14" s="131">
        <f>AJ14*(1+AK11)</f>
        <v>11.766988800000002</v>
      </c>
      <c r="AP14" s="131">
        <f>AT14</f>
        <v>14.120386560000002</v>
      </c>
      <c r="AQ14" s="131">
        <f>AT14</f>
        <v>14.120386560000002</v>
      </c>
      <c r="AR14" s="131">
        <f>AT14</f>
        <v>14.120386560000002</v>
      </c>
      <c r="AS14" s="131">
        <f>AT14</f>
        <v>14.120386560000002</v>
      </c>
      <c r="AT14" s="131">
        <f>AO14*(1+AP11)</f>
        <v>14.120386560000002</v>
      </c>
      <c r="AU14" s="131">
        <f>AY14</f>
        <v>16.944463872</v>
      </c>
      <c r="AV14" s="131">
        <f>AY14</f>
        <v>16.944463872</v>
      </c>
      <c r="AW14" s="131">
        <f>AY14</f>
        <v>16.944463872</v>
      </c>
      <c r="AX14" s="131">
        <f>AY14</f>
        <v>16.944463872</v>
      </c>
      <c r="AY14" s="131">
        <f>AT14*(1+AU11)</f>
        <v>16.944463872</v>
      </c>
      <c r="AZ14" s="131">
        <f>BD14</f>
        <v>20.333356646399999</v>
      </c>
      <c r="BA14" s="131">
        <f>BD14</f>
        <v>20.333356646399999</v>
      </c>
      <c r="BB14" s="131">
        <f>BD14</f>
        <v>20.333356646399999</v>
      </c>
      <c r="BC14" s="131">
        <f>BD14</f>
        <v>20.333356646399999</v>
      </c>
      <c r="BD14" s="131">
        <f>AY14*(1+AZ11)</f>
        <v>20.333356646399999</v>
      </c>
      <c r="BE14" s="131">
        <f>BI14</f>
        <v>24.400027975679997</v>
      </c>
      <c r="BF14" s="131">
        <f>BI14</f>
        <v>24.400027975679997</v>
      </c>
      <c r="BG14" s="131">
        <f>BI14</f>
        <v>24.400027975679997</v>
      </c>
      <c r="BH14" s="131">
        <f>BI14</f>
        <v>24.400027975679997</v>
      </c>
      <c r="BI14" s="131">
        <f>BD14*(1+BE11)</f>
        <v>24.400027975679997</v>
      </c>
      <c r="BJ14" s="131">
        <f>BN14</f>
        <v>29.280033570815995</v>
      </c>
      <c r="BK14" s="131">
        <f>BN14</f>
        <v>29.280033570815995</v>
      </c>
      <c r="BL14" s="131">
        <f>BN14</f>
        <v>29.280033570815995</v>
      </c>
      <c r="BM14" s="131">
        <f>BN14</f>
        <v>29.280033570815995</v>
      </c>
      <c r="BN14" s="131">
        <f>BI14*(1+BJ11)</f>
        <v>29.280033570815995</v>
      </c>
    </row>
    <row r="15" spans="1:66">
      <c r="A15" s="130" t="s">
        <v>287</v>
      </c>
      <c r="B15" s="130"/>
      <c r="C15" s="130"/>
      <c r="D15" s="130"/>
      <c r="E15" s="130"/>
      <c r="F15" s="130"/>
      <c r="G15" s="133">
        <f>G14*$F12/4</f>
        <v>75000</v>
      </c>
      <c r="H15" s="133">
        <f>H14*$F12/4</f>
        <v>75000</v>
      </c>
      <c r="I15" s="133">
        <f>I14*$F12/4</f>
        <v>75000</v>
      </c>
      <c r="J15" s="133">
        <f>J14*$F12/4</f>
        <v>75000</v>
      </c>
      <c r="K15" s="133">
        <f>SUM(G15:J15)</f>
        <v>300000</v>
      </c>
      <c r="L15" s="133">
        <f>L14*$F12/4</f>
        <v>100000</v>
      </c>
      <c r="M15" s="133">
        <f>M14*$F12/4</f>
        <v>100000</v>
      </c>
      <c r="N15" s="133">
        <f>N14*$F12/4</f>
        <v>100000</v>
      </c>
      <c r="O15" s="133">
        <f>O14*$F12/4</f>
        <v>100000</v>
      </c>
      <c r="P15" s="133">
        <f>SUM(L15:O15)</f>
        <v>400000</v>
      </c>
      <c r="Q15" s="133">
        <f>Q14*$F12/4</f>
        <v>133000</v>
      </c>
      <c r="R15" s="133">
        <f>R14*$F12/4</f>
        <v>133000</v>
      </c>
      <c r="S15" s="133">
        <f>S14*$F12/4</f>
        <v>133000</v>
      </c>
      <c r="T15" s="133">
        <f>T14*$F12/4</f>
        <v>133000</v>
      </c>
      <c r="U15" s="133">
        <f>SUM(Q15:T15)</f>
        <v>532000</v>
      </c>
      <c r="V15" s="133">
        <f>V14*$F12/4</f>
        <v>170240</v>
      </c>
      <c r="W15" s="133">
        <f>W14*$F12/4</f>
        <v>170240</v>
      </c>
      <c r="X15" s="133">
        <f>X14*$F12/4</f>
        <v>170240</v>
      </c>
      <c r="Y15" s="133">
        <f>Y14*$F12/4</f>
        <v>170240</v>
      </c>
      <c r="Z15" s="133">
        <f>SUM(V15:Y15)</f>
        <v>680960</v>
      </c>
      <c r="AA15" s="133">
        <f>AA14*$F12/4</f>
        <v>204288.00000000003</v>
      </c>
      <c r="AB15" s="133">
        <f>AB14*$F12/4</f>
        <v>204288.00000000003</v>
      </c>
      <c r="AC15" s="133">
        <f>AC14*$F12/4</f>
        <v>204288.00000000003</v>
      </c>
      <c r="AD15" s="133">
        <f>AD14*$F12/4</f>
        <v>204288.00000000003</v>
      </c>
      <c r="AE15" s="133">
        <f>SUM(AA15:AD15)</f>
        <v>817152.00000000012</v>
      </c>
      <c r="AF15" s="133">
        <f>AF14*$F12/4</f>
        <v>245145.60000000003</v>
      </c>
      <c r="AG15" s="133">
        <f>AG14*$F12/4</f>
        <v>245145.60000000003</v>
      </c>
      <c r="AH15" s="133">
        <f>AH14*$F12/4</f>
        <v>245145.60000000003</v>
      </c>
      <c r="AI15" s="133">
        <f>AI14*$F12/4</f>
        <v>245145.60000000003</v>
      </c>
      <c r="AJ15" s="133">
        <f>SUM(AF15:AI15)</f>
        <v>980582.40000000014</v>
      </c>
      <c r="AK15" s="133">
        <f>AK14*$F12/4</f>
        <v>294174.72000000003</v>
      </c>
      <c r="AL15" s="133">
        <f>AL14*$F12/4</f>
        <v>294174.72000000003</v>
      </c>
      <c r="AM15" s="133">
        <f>AM14*$F12/4</f>
        <v>294174.72000000003</v>
      </c>
      <c r="AN15" s="133">
        <f>AN14*$F12/4</f>
        <v>294174.72000000003</v>
      </c>
      <c r="AO15" s="133">
        <f>SUM(AK15:AN15)</f>
        <v>1176698.8800000001</v>
      </c>
      <c r="AP15" s="133">
        <f>AP14*$F12/4</f>
        <v>353009.66400000005</v>
      </c>
      <c r="AQ15" s="133">
        <f>AQ14*$F12/4</f>
        <v>353009.66400000005</v>
      </c>
      <c r="AR15" s="133">
        <f>AR14*$F12/4</f>
        <v>353009.66400000005</v>
      </c>
      <c r="AS15" s="133">
        <f>AS14*$F12/4</f>
        <v>353009.66400000005</v>
      </c>
      <c r="AT15" s="133">
        <f>SUM(AP15:AS15)</f>
        <v>1412038.6560000002</v>
      </c>
      <c r="AU15" s="133">
        <f>AU14*$F12/4</f>
        <v>423611.5968</v>
      </c>
      <c r="AV15" s="133">
        <f>AV14*$F12/4</f>
        <v>423611.5968</v>
      </c>
      <c r="AW15" s="133">
        <f>AW14*$F12/4</f>
        <v>423611.5968</v>
      </c>
      <c r="AX15" s="133">
        <f>AX14*$F12/4</f>
        <v>423611.5968</v>
      </c>
      <c r="AY15" s="133">
        <f>SUM(AU15:AX15)</f>
        <v>1694446.3872</v>
      </c>
      <c r="AZ15" s="133">
        <f>AZ14*$F12/4</f>
        <v>508333.91615999996</v>
      </c>
      <c r="BA15" s="133">
        <f>BA14*$F12/4</f>
        <v>508333.91615999996</v>
      </c>
      <c r="BB15" s="133">
        <f>BB14*$F12/4</f>
        <v>508333.91615999996</v>
      </c>
      <c r="BC15" s="133">
        <f>BC14*$F12/4</f>
        <v>508333.91615999996</v>
      </c>
      <c r="BD15" s="133">
        <f>SUM(AZ15:BC15)</f>
        <v>2033335.6646399999</v>
      </c>
      <c r="BE15" s="133">
        <f>BE14*$F12/4</f>
        <v>610000.69939199998</v>
      </c>
      <c r="BF15" s="133">
        <f>BF14*$F12/4</f>
        <v>610000.69939199998</v>
      </c>
      <c r="BG15" s="133">
        <f>BG14*$F12/4</f>
        <v>610000.69939199998</v>
      </c>
      <c r="BH15" s="133">
        <f>BH14*$F12/4</f>
        <v>610000.69939199998</v>
      </c>
      <c r="BI15" s="133">
        <f>SUM(BE15:BH15)</f>
        <v>2440002.7975679999</v>
      </c>
      <c r="BJ15" s="133">
        <f>BJ14*$F12/4</f>
        <v>732000.83927039988</v>
      </c>
      <c r="BK15" s="133">
        <f>BK14*$F12/4</f>
        <v>732000.83927039988</v>
      </c>
      <c r="BL15" s="133">
        <f>BL14*$F12/4</f>
        <v>732000.83927039988</v>
      </c>
      <c r="BM15" s="133">
        <f>BM14*$F12/4</f>
        <v>732000.83927039988</v>
      </c>
      <c r="BN15" s="133">
        <f>SUM(BJ15:BM15)</f>
        <v>2928003.3570815995</v>
      </c>
    </row>
    <row r="16" spans="1:66">
      <c r="A16" s="130" t="s">
        <v>288</v>
      </c>
      <c r="B16" s="130"/>
      <c r="C16" s="130"/>
      <c r="D16" s="130"/>
      <c r="E16" s="130"/>
      <c r="F16" s="130"/>
      <c r="G16" s="140">
        <v>0</v>
      </c>
      <c r="H16" s="140">
        <v>0</v>
      </c>
      <c r="I16" s="140">
        <v>0</v>
      </c>
      <c r="J16" s="140">
        <v>0</v>
      </c>
      <c r="K16" s="133">
        <f>SUM(G16:J16)</f>
        <v>0</v>
      </c>
      <c r="L16" s="140">
        <v>0</v>
      </c>
      <c r="M16" s="140">
        <v>0</v>
      </c>
      <c r="N16" s="140">
        <v>0</v>
      </c>
      <c r="O16" s="140">
        <v>0</v>
      </c>
      <c r="P16" s="133">
        <f>SUM(L16:O16)</f>
        <v>0</v>
      </c>
      <c r="Q16" s="140">
        <v>0</v>
      </c>
      <c r="R16" s="140">
        <v>0</v>
      </c>
      <c r="S16" s="140">
        <v>0</v>
      </c>
      <c r="T16" s="140">
        <v>0</v>
      </c>
      <c r="U16" s="133">
        <f>SUM(Q16:T16)</f>
        <v>0</v>
      </c>
      <c r="V16" s="140">
        <v>0</v>
      </c>
      <c r="W16" s="140">
        <v>0</v>
      </c>
      <c r="X16" s="140">
        <v>0</v>
      </c>
      <c r="Y16" s="140">
        <v>0</v>
      </c>
      <c r="Z16" s="133">
        <f>SUM(V16:Y16)</f>
        <v>0</v>
      </c>
      <c r="AA16" s="140">
        <v>0</v>
      </c>
      <c r="AB16" s="140">
        <v>0</v>
      </c>
      <c r="AC16" s="140">
        <v>0</v>
      </c>
      <c r="AD16" s="140">
        <v>0</v>
      </c>
      <c r="AE16" s="133">
        <f>SUM(AA16:AD16)</f>
        <v>0</v>
      </c>
      <c r="AF16" s="140">
        <v>0</v>
      </c>
      <c r="AG16" s="140">
        <v>0</v>
      </c>
      <c r="AH16" s="140">
        <v>0</v>
      </c>
      <c r="AI16" s="140">
        <v>0</v>
      </c>
      <c r="AJ16" s="133">
        <f>SUM(AF16:AI16)</f>
        <v>0</v>
      </c>
      <c r="AK16" s="140">
        <v>0</v>
      </c>
      <c r="AL16" s="140">
        <v>0</v>
      </c>
      <c r="AM16" s="140">
        <v>0</v>
      </c>
      <c r="AN16" s="140">
        <v>0</v>
      </c>
      <c r="AO16" s="133">
        <f>SUM(AK16:AN16)</f>
        <v>0</v>
      </c>
      <c r="AP16" s="140">
        <v>0</v>
      </c>
      <c r="AQ16" s="140">
        <v>0</v>
      </c>
      <c r="AR16" s="140">
        <v>0</v>
      </c>
      <c r="AS16" s="140">
        <v>0</v>
      </c>
      <c r="AT16" s="133">
        <f>SUM(AP16:AS16)</f>
        <v>0</v>
      </c>
      <c r="AU16" s="140">
        <v>0</v>
      </c>
      <c r="AV16" s="140">
        <v>0</v>
      </c>
      <c r="AW16" s="140">
        <v>0</v>
      </c>
      <c r="AX16" s="140">
        <v>0</v>
      </c>
      <c r="AY16" s="133">
        <f>SUM(AU16:AX16)</f>
        <v>0</v>
      </c>
      <c r="AZ16" s="140">
        <v>0</v>
      </c>
      <c r="BA16" s="140">
        <v>0</v>
      </c>
      <c r="BB16" s="140">
        <v>0</v>
      </c>
      <c r="BC16" s="140">
        <v>0</v>
      </c>
      <c r="BD16" s="133">
        <f>SUM(AZ16:BC16)</f>
        <v>0</v>
      </c>
      <c r="BE16" s="140">
        <v>0</v>
      </c>
      <c r="BF16" s="140">
        <v>0</v>
      </c>
      <c r="BG16" s="140">
        <v>0</v>
      </c>
      <c r="BH16" s="140">
        <v>0</v>
      </c>
      <c r="BI16" s="133">
        <f>SUM(BE16:BH16)</f>
        <v>0</v>
      </c>
      <c r="BJ16" s="140">
        <v>0</v>
      </c>
      <c r="BK16" s="140">
        <v>0</v>
      </c>
      <c r="BL16" s="140">
        <v>0</v>
      </c>
      <c r="BM16" s="140">
        <v>0</v>
      </c>
      <c r="BN16" s="133">
        <f>SUM(BJ16:BM16)</f>
        <v>0</v>
      </c>
    </row>
    <row r="17" spans="1:66">
      <c r="A17" s="130" t="s">
        <v>289</v>
      </c>
      <c r="B17" s="130"/>
      <c r="C17" s="130"/>
      <c r="D17" s="130"/>
      <c r="E17" s="130"/>
      <c r="F17" s="130"/>
      <c r="G17" s="140">
        <v>0</v>
      </c>
      <c r="H17" s="140">
        <v>0</v>
      </c>
      <c r="I17" s="140">
        <v>0</v>
      </c>
      <c r="J17" s="140">
        <v>0</v>
      </c>
      <c r="K17" s="133">
        <f>SUM(G17:J17)</f>
        <v>0</v>
      </c>
      <c r="L17" s="140">
        <v>0</v>
      </c>
      <c r="M17" s="140">
        <v>0</v>
      </c>
      <c r="N17" s="140">
        <v>0</v>
      </c>
      <c r="O17" s="140">
        <v>0</v>
      </c>
      <c r="P17" s="133">
        <f>SUM(L17:O17)</f>
        <v>0</v>
      </c>
      <c r="Q17" s="140">
        <v>0</v>
      </c>
      <c r="R17" s="140">
        <v>0</v>
      </c>
      <c r="S17" s="140">
        <v>0</v>
      </c>
      <c r="T17" s="140">
        <v>0</v>
      </c>
      <c r="U17" s="133">
        <f>SUM(Q17:T17)</f>
        <v>0</v>
      </c>
      <c r="V17" s="140">
        <v>0</v>
      </c>
      <c r="W17" s="140">
        <v>0</v>
      </c>
      <c r="X17" s="140">
        <v>0</v>
      </c>
      <c r="Y17" s="140">
        <v>0</v>
      </c>
      <c r="Z17" s="133">
        <f>SUM(V17:Y17)</f>
        <v>0</v>
      </c>
      <c r="AA17" s="140">
        <v>0</v>
      </c>
      <c r="AB17" s="140">
        <v>0</v>
      </c>
      <c r="AC17" s="140">
        <v>0</v>
      </c>
      <c r="AD17" s="140">
        <v>0</v>
      </c>
      <c r="AE17" s="133">
        <f>SUM(AA17:AD17)</f>
        <v>0</v>
      </c>
      <c r="AF17" s="140">
        <v>0</v>
      </c>
      <c r="AG17" s="140">
        <v>0</v>
      </c>
      <c r="AH17" s="140">
        <v>0</v>
      </c>
      <c r="AI17" s="140">
        <v>0</v>
      </c>
      <c r="AJ17" s="133">
        <f>SUM(AF17:AI17)</f>
        <v>0</v>
      </c>
      <c r="AK17" s="140">
        <v>0</v>
      </c>
      <c r="AL17" s="140">
        <v>0</v>
      </c>
      <c r="AM17" s="140">
        <v>0</v>
      </c>
      <c r="AN17" s="140">
        <v>0</v>
      </c>
      <c r="AO17" s="133">
        <f>SUM(AK17:AN17)</f>
        <v>0</v>
      </c>
      <c r="AP17" s="140">
        <v>0</v>
      </c>
      <c r="AQ17" s="140">
        <v>0</v>
      </c>
      <c r="AR17" s="140">
        <v>0</v>
      </c>
      <c r="AS17" s="140">
        <v>0</v>
      </c>
      <c r="AT17" s="133">
        <f>SUM(AP17:AS17)</f>
        <v>0</v>
      </c>
      <c r="AU17" s="140">
        <v>0</v>
      </c>
      <c r="AV17" s="140">
        <v>0</v>
      </c>
      <c r="AW17" s="140">
        <v>0</v>
      </c>
      <c r="AX17" s="140">
        <v>0</v>
      </c>
      <c r="AY17" s="133">
        <f>SUM(AU17:AX17)</f>
        <v>0</v>
      </c>
      <c r="AZ17" s="140">
        <v>0</v>
      </c>
      <c r="BA17" s="140">
        <v>0</v>
      </c>
      <c r="BB17" s="140">
        <v>0</v>
      </c>
      <c r="BC17" s="140">
        <v>0</v>
      </c>
      <c r="BD17" s="133">
        <f>SUM(AZ17:BC17)</f>
        <v>0</v>
      </c>
      <c r="BE17" s="140">
        <v>0</v>
      </c>
      <c r="BF17" s="140">
        <v>0</v>
      </c>
      <c r="BG17" s="140">
        <v>0</v>
      </c>
      <c r="BH17" s="140">
        <v>0</v>
      </c>
      <c r="BI17" s="133">
        <f>SUM(BE17:BH17)</f>
        <v>0</v>
      </c>
      <c r="BJ17" s="140">
        <v>0</v>
      </c>
      <c r="BK17" s="140">
        <v>0</v>
      </c>
      <c r="BL17" s="140">
        <v>0</v>
      </c>
      <c r="BM17" s="140">
        <v>0</v>
      </c>
      <c r="BN17" s="133">
        <f>SUM(BJ17:BM17)</f>
        <v>0</v>
      </c>
    </row>
    <row r="18" spans="1:66">
      <c r="A18" s="143" t="s">
        <v>290</v>
      </c>
      <c r="B18" s="143"/>
      <c r="C18" s="143"/>
      <c r="D18" s="143"/>
      <c r="E18" s="143"/>
      <c r="F18" s="143"/>
      <c r="G18" s="146">
        <f t="shared" ref="G18:AL18" si="0">G15+G16+G17</f>
        <v>75000</v>
      </c>
      <c r="H18" s="146">
        <f t="shared" si="0"/>
        <v>75000</v>
      </c>
      <c r="I18" s="146">
        <f t="shared" si="0"/>
        <v>75000</v>
      </c>
      <c r="J18" s="146">
        <f t="shared" si="0"/>
        <v>75000</v>
      </c>
      <c r="K18" s="146">
        <f t="shared" si="0"/>
        <v>300000</v>
      </c>
      <c r="L18" s="146">
        <f t="shared" si="0"/>
        <v>100000</v>
      </c>
      <c r="M18" s="146">
        <f t="shared" si="0"/>
        <v>100000</v>
      </c>
      <c r="N18" s="146">
        <f t="shared" si="0"/>
        <v>100000</v>
      </c>
      <c r="O18" s="146">
        <f t="shared" si="0"/>
        <v>100000</v>
      </c>
      <c r="P18" s="146">
        <f t="shared" si="0"/>
        <v>400000</v>
      </c>
      <c r="Q18" s="146">
        <f t="shared" si="0"/>
        <v>133000</v>
      </c>
      <c r="R18" s="146">
        <f t="shared" si="0"/>
        <v>133000</v>
      </c>
      <c r="S18" s="146">
        <f t="shared" si="0"/>
        <v>133000</v>
      </c>
      <c r="T18" s="146">
        <f t="shared" si="0"/>
        <v>133000</v>
      </c>
      <c r="U18" s="146">
        <f t="shared" si="0"/>
        <v>532000</v>
      </c>
      <c r="V18" s="146">
        <f t="shared" si="0"/>
        <v>170240</v>
      </c>
      <c r="W18" s="146">
        <f t="shared" si="0"/>
        <v>170240</v>
      </c>
      <c r="X18" s="146">
        <f t="shared" si="0"/>
        <v>170240</v>
      </c>
      <c r="Y18" s="146">
        <f t="shared" si="0"/>
        <v>170240</v>
      </c>
      <c r="Z18" s="146">
        <f t="shared" si="0"/>
        <v>680960</v>
      </c>
      <c r="AA18" s="146">
        <f t="shared" si="0"/>
        <v>204288.00000000003</v>
      </c>
      <c r="AB18" s="146">
        <f t="shared" si="0"/>
        <v>204288.00000000003</v>
      </c>
      <c r="AC18" s="146">
        <f t="shared" si="0"/>
        <v>204288.00000000003</v>
      </c>
      <c r="AD18" s="146">
        <f t="shared" si="0"/>
        <v>204288.00000000003</v>
      </c>
      <c r="AE18" s="146">
        <f t="shared" si="0"/>
        <v>817152.00000000012</v>
      </c>
      <c r="AF18" s="146">
        <f t="shared" si="0"/>
        <v>245145.60000000003</v>
      </c>
      <c r="AG18" s="146">
        <f t="shared" si="0"/>
        <v>245145.60000000003</v>
      </c>
      <c r="AH18" s="146">
        <f t="shared" si="0"/>
        <v>245145.60000000003</v>
      </c>
      <c r="AI18" s="146">
        <f t="shared" si="0"/>
        <v>245145.60000000003</v>
      </c>
      <c r="AJ18" s="146">
        <f t="shared" si="0"/>
        <v>980582.40000000014</v>
      </c>
      <c r="AK18" s="146">
        <f t="shared" si="0"/>
        <v>294174.72000000003</v>
      </c>
      <c r="AL18" s="146">
        <f t="shared" si="0"/>
        <v>294174.72000000003</v>
      </c>
      <c r="AM18" s="146">
        <f t="shared" ref="AM18:BN18" si="1">AM15+AM16+AM17</f>
        <v>294174.72000000003</v>
      </c>
      <c r="AN18" s="146">
        <f t="shared" si="1"/>
        <v>294174.72000000003</v>
      </c>
      <c r="AO18" s="146">
        <f t="shared" si="1"/>
        <v>1176698.8800000001</v>
      </c>
      <c r="AP18" s="146">
        <f t="shared" si="1"/>
        <v>353009.66400000005</v>
      </c>
      <c r="AQ18" s="146">
        <f t="shared" si="1"/>
        <v>353009.66400000005</v>
      </c>
      <c r="AR18" s="146">
        <f t="shared" si="1"/>
        <v>353009.66400000005</v>
      </c>
      <c r="AS18" s="146">
        <f t="shared" si="1"/>
        <v>353009.66400000005</v>
      </c>
      <c r="AT18" s="146">
        <f t="shared" si="1"/>
        <v>1412038.6560000002</v>
      </c>
      <c r="AU18" s="146">
        <f t="shared" si="1"/>
        <v>423611.5968</v>
      </c>
      <c r="AV18" s="146">
        <f t="shared" si="1"/>
        <v>423611.5968</v>
      </c>
      <c r="AW18" s="146">
        <f t="shared" si="1"/>
        <v>423611.5968</v>
      </c>
      <c r="AX18" s="146">
        <f t="shared" si="1"/>
        <v>423611.5968</v>
      </c>
      <c r="AY18" s="146">
        <f t="shared" si="1"/>
        <v>1694446.3872</v>
      </c>
      <c r="AZ18" s="146">
        <f t="shared" si="1"/>
        <v>508333.91615999996</v>
      </c>
      <c r="BA18" s="146">
        <f t="shared" si="1"/>
        <v>508333.91615999996</v>
      </c>
      <c r="BB18" s="146">
        <f t="shared" si="1"/>
        <v>508333.91615999996</v>
      </c>
      <c r="BC18" s="146">
        <f t="shared" si="1"/>
        <v>508333.91615999996</v>
      </c>
      <c r="BD18" s="146">
        <f t="shared" si="1"/>
        <v>2033335.6646399999</v>
      </c>
      <c r="BE18" s="146">
        <f t="shared" si="1"/>
        <v>610000.69939199998</v>
      </c>
      <c r="BF18" s="146">
        <f t="shared" si="1"/>
        <v>610000.69939199998</v>
      </c>
      <c r="BG18" s="146">
        <f t="shared" si="1"/>
        <v>610000.69939199998</v>
      </c>
      <c r="BH18" s="146">
        <f t="shared" si="1"/>
        <v>610000.69939199998</v>
      </c>
      <c r="BI18" s="146">
        <f t="shared" si="1"/>
        <v>2440002.7975679999</v>
      </c>
      <c r="BJ18" s="146">
        <f t="shared" si="1"/>
        <v>732000.83927039988</v>
      </c>
      <c r="BK18" s="146">
        <f t="shared" si="1"/>
        <v>732000.83927039988</v>
      </c>
      <c r="BL18" s="146">
        <f t="shared" si="1"/>
        <v>732000.83927039988</v>
      </c>
      <c r="BM18" s="146">
        <f t="shared" si="1"/>
        <v>732000.83927039988</v>
      </c>
      <c r="BN18" s="146">
        <f t="shared" si="1"/>
        <v>2928003.3570815995</v>
      </c>
    </row>
    <row r="19" spans="1:66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</row>
    <row r="20" spans="1:66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</row>
    <row r="21" spans="1:66">
      <c r="A21" s="136" t="s">
        <v>291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</row>
    <row r="22" spans="1:66">
      <c r="A22" s="130" t="s">
        <v>281</v>
      </c>
      <c r="B22" s="130"/>
      <c r="C22" s="130"/>
      <c r="D22" s="130"/>
      <c r="E22" s="130"/>
      <c r="F22" s="130" t="str">
        <f>'Customer''s Questionnaire'!I9</f>
        <v>Round C</v>
      </c>
      <c r="G22" s="130" t="str">
        <f>G7</f>
        <v>Round C</v>
      </c>
      <c r="H22" s="130"/>
      <c r="I22" s="130"/>
      <c r="J22" s="130"/>
      <c r="K22" s="130"/>
      <c r="L22" s="130" t="str">
        <f>L7</f>
        <v>Series C</v>
      </c>
      <c r="M22" s="130"/>
      <c r="N22" s="130"/>
      <c r="O22" s="130"/>
      <c r="P22" s="130"/>
      <c r="Q22" s="130" t="str">
        <f>Q7</f>
        <v>Series C</v>
      </c>
      <c r="R22" s="130"/>
      <c r="S22" s="130"/>
      <c r="T22" s="130"/>
      <c r="U22" s="130"/>
      <c r="V22" s="130" t="str">
        <f>V7</f>
        <v>Series D/E</v>
      </c>
      <c r="W22" s="130"/>
      <c r="X22" s="130"/>
      <c r="Y22" s="130"/>
      <c r="Z22" s="130"/>
      <c r="AA22" s="130" t="str">
        <f>AA7</f>
        <v>Pre-IPO</v>
      </c>
      <c r="AB22" s="130"/>
      <c r="AC22" s="130"/>
      <c r="AD22" s="130"/>
      <c r="AE22" s="130"/>
      <c r="AF22" s="130" t="str">
        <f>AF7</f>
        <v>Pre-IPO</v>
      </c>
      <c r="AG22" s="130"/>
      <c r="AH22" s="130"/>
      <c r="AI22" s="130"/>
      <c r="AJ22" s="130"/>
      <c r="AK22" s="130" t="str">
        <f>AK7</f>
        <v>Pre-IPO</v>
      </c>
      <c r="AL22" s="130"/>
      <c r="AM22" s="130"/>
      <c r="AN22" s="130"/>
      <c r="AO22" s="130"/>
      <c r="AP22" s="130" t="str">
        <f>AP7</f>
        <v>Pre-IPO</v>
      </c>
      <c r="AQ22" s="130"/>
      <c r="AR22" s="130"/>
      <c r="AS22" s="130"/>
      <c r="AT22" s="130"/>
      <c r="AU22" s="130" t="str">
        <f>AU7</f>
        <v>Pre-IPO</v>
      </c>
      <c r="AV22" s="130"/>
      <c r="AW22" s="130"/>
      <c r="AX22" s="130"/>
      <c r="AY22" s="130"/>
      <c r="AZ22" s="130" t="str">
        <f>AZ7</f>
        <v>Pre-IPO</v>
      </c>
      <c r="BA22" s="130"/>
      <c r="BB22" s="130"/>
      <c r="BC22" s="130"/>
      <c r="BD22" s="130"/>
      <c r="BE22" s="130" t="str">
        <f>BE7</f>
        <v>Pre-IPO</v>
      </c>
      <c r="BF22" s="130"/>
      <c r="BG22" s="130"/>
      <c r="BH22" s="130"/>
      <c r="BI22" s="130"/>
      <c r="BJ22" s="130" t="str">
        <f>BJ7</f>
        <v>Pre-IPO</v>
      </c>
      <c r="BK22" s="130"/>
      <c r="BL22" s="130"/>
      <c r="BM22" s="130"/>
      <c r="BN22" s="130"/>
    </row>
    <row r="23" spans="1:66">
      <c r="A23" s="130" t="s">
        <v>282</v>
      </c>
      <c r="B23" s="130"/>
      <c r="C23" s="130"/>
      <c r="D23" s="130"/>
      <c r="E23" s="130"/>
      <c r="F23" s="130" t="str">
        <f>'Customer''s Questionnaire'!I8</f>
        <v>Food-Tech / Ag-Tech</v>
      </c>
      <c r="G23" s="130" t="str">
        <f>G8</f>
        <v>Food-Tech / Ag-Tech</v>
      </c>
      <c r="H23" s="130"/>
      <c r="I23" s="130"/>
      <c r="J23" s="130"/>
      <c r="K23" s="130"/>
      <c r="L23" s="130" t="str">
        <f>L8</f>
        <v>Food-Tech / Ag-Tech</v>
      </c>
      <c r="M23" s="130"/>
      <c r="N23" s="130"/>
      <c r="O23" s="130"/>
      <c r="P23" s="130"/>
      <c r="Q23" s="130" t="str">
        <f>Q8</f>
        <v>Food-Tech / Ag-Tech</v>
      </c>
      <c r="R23" s="130"/>
      <c r="S23" s="130"/>
      <c r="T23" s="130"/>
      <c r="U23" s="130"/>
      <c r="V23" s="130" t="str">
        <f>V8</f>
        <v>Food-Tech / Ag-Tech</v>
      </c>
      <c r="W23" s="130"/>
      <c r="X23" s="130"/>
      <c r="Y23" s="130"/>
      <c r="Z23" s="130"/>
      <c r="AA23" s="130" t="str">
        <f>AA8</f>
        <v>Food-Tech / Ag-Tech</v>
      </c>
      <c r="AB23" s="130"/>
      <c r="AC23" s="130"/>
      <c r="AD23" s="130"/>
      <c r="AE23" s="130"/>
      <c r="AF23" s="130" t="str">
        <f>AF8</f>
        <v>Food-Tech / Ag-Tech</v>
      </c>
      <c r="AG23" s="130"/>
      <c r="AH23" s="130"/>
      <c r="AI23" s="130"/>
      <c r="AJ23" s="130"/>
      <c r="AK23" s="130" t="str">
        <f>AK8</f>
        <v>Food-Tech / Ag-Tech</v>
      </c>
      <c r="AL23" s="130"/>
      <c r="AM23" s="130"/>
      <c r="AN23" s="130"/>
      <c r="AO23" s="130"/>
      <c r="AP23" s="130" t="str">
        <f>AP8</f>
        <v>Food-Tech / Ag-Tech</v>
      </c>
      <c r="AQ23" s="130"/>
      <c r="AR23" s="130"/>
      <c r="AS23" s="130"/>
      <c r="AT23" s="130"/>
      <c r="AU23" s="130" t="str">
        <f>AU8</f>
        <v>Food-Tech / Ag-Tech</v>
      </c>
      <c r="AV23" s="130"/>
      <c r="AW23" s="130"/>
      <c r="AX23" s="130"/>
      <c r="AY23" s="130"/>
      <c r="AZ23" s="130" t="str">
        <f>AZ8</f>
        <v>Food-Tech / Ag-Tech</v>
      </c>
      <c r="BA23" s="130"/>
      <c r="BB23" s="130"/>
      <c r="BC23" s="130"/>
      <c r="BD23" s="130"/>
      <c r="BE23" s="130" t="str">
        <f>BE8</f>
        <v>Food-Tech / Ag-Tech</v>
      </c>
      <c r="BF23" s="130"/>
      <c r="BG23" s="130"/>
      <c r="BH23" s="130"/>
      <c r="BI23" s="130"/>
      <c r="BJ23" s="130" t="str">
        <f>BJ8</f>
        <v>Food-Tech / Ag-Tech</v>
      </c>
      <c r="BK23" s="130"/>
      <c r="BL23" s="130"/>
      <c r="BM23" s="130"/>
      <c r="BN23" s="130"/>
    </row>
    <row r="24" spans="1:66">
      <c r="A24" s="130" t="s">
        <v>67</v>
      </c>
      <c r="B24" s="130"/>
      <c r="C24" s="130"/>
      <c r="D24" s="130"/>
      <c r="E24" s="130"/>
      <c r="F24" s="134">
        <f>'Customer''s Questionnaire'!$I$11</f>
        <v>7</v>
      </c>
      <c r="G24" s="130">
        <f>G9</f>
        <v>7</v>
      </c>
      <c r="H24" s="130"/>
      <c r="I24" s="130"/>
      <c r="J24" s="130"/>
      <c r="K24" s="130"/>
      <c r="L24" s="130">
        <f>L9</f>
        <v>8</v>
      </c>
      <c r="M24" s="130"/>
      <c r="N24" s="130"/>
      <c r="O24" s="130"/>
      <c r="P24" s="130"/>
      <c r="Q24" s="130">
        <f>Q9</f>
        <v>9</v>
      </c>
      <c r="R24" s="130"/>
      <c r="S24" s="130"/>
      <c r="T24" s="130"/>
      <c r="U24" s="130"/>
      <c r="V24" s="130">
        <f>V9</f>
        <v>10</v>
      </c>
      <c r="W24" s="130"/>
      <c r="X24" s="130"/>
      <c r="Y24" s="130"/>
      <c r="Z24" s="130"/>
      <c r="AA24" s="130">
        <f>AA9</f>
        <v>11</v>
      </c>
      <c r="AB24" s="130"/>
      <c r="AC24" s="130"/>
      <c r="AD24" s="130"/>
      <c r="AE24" s="130"/>
      <c r="AF24" s="130">
        <f>AF9</f>
        <v>12</v>
      </c>
      <c r="AG24" s="130"/>
      <c r="AH24" s="130"/>
      <c r="AI24" s="130"/>
      <c r="AJ24" s="130"/>
      <c r="AK24" s="130">
        <f>AK9</f>
        <v>13</v>
      </c>
      <c r="AL24" s="130"/>
      <c r="AM24" s="130"/>
      <c r="AN24" s="130"/>
      <c r="AO24" s="130"/>
      <c r="AP24" s="130">
        <f>AP9</f>
        <v>14</v>
      </c>
      <c r="AQ24" s="130"/>
      <c r="AR24" s="130"/>
      <c r="AS24" s="130"/>
      <c r="AT24" s="130"/>
      <c r="AU24" s="130">
        <f>AU9</f>
        <v>15</v>
      </c>
      <c r="AV24" s="130"/>
      <c r="AW24" s="130"/>
      <c r="AX24" s="130"/>
      <c r="AY24" s="130"/>
      <c r="AZ24" s="130">
        <f>AZ9</f>
        <v>16</v>
      </c>
      <c r="BA24" s="130"/>
      <c r="BB24" s="130"/>
      <c r="BC24" s="130"/>
      <c r="BD24" s="130"/>
      <c r="BE24" s="130">
        <f>BE9</f>
        <v>17</v>
      </c>
      <c r="BF24" s="130"/>
      <c r="BG24" s="130"/>
      <c r="BH24" s="130"/>
      <c r="BI24" s="130"/>
      <c r="BJ24" s="130">
        <f>BJ9</f>
        <v>18</v>
      </c>
      <c r="BK24" s="130"/>
      <c r="BL24" s="130"/>
      <c r="BM24" s="130"/>
      <c r="BN24" s="130"/>
    </row>
    <row r="25" spans="1:66">
      <c r="A25" s="130" t="s">
        <v>317</v>
      </c>
      <c r="B25" s="130"/>
      <c r="C25" s="130"/>
      <c r="D25" s="130"/>
      <c r="E25" s="130"/>
      <c r="F25" s="134" t="str">
        <f>'Customer''s Questionnaire'!$J$10</f>
        <v>Too High</v>
      </c>
      <c r="G25" s="130" t="str">
        <f>G10</f>
        <v>Too High</v>
      </c>
      <c r="H25" s="130"/>
      <c r="I25" s="130"/>
      <c r="J25" s="130"/>
      <c r="K25" s="130"/>
      <c r="L25" s="130" t="str">
        <f>L10</f>
        <v>Too High</v>
      </c>
      <c r="M25" s="130"/>
      <c r="N25" s="130"/>
      <c r="O25" s="130"/>
      <c r="P25" s="130"/>
      <c r="Q25" s="130" t="str">
        <f>Q10</f>
        <v>Too High</v>
      </c>
      <c r="R25" s="130"/>
      <c r="S25" s="130"/>
      <c r="T25" s="130"/>
      <c r="U25" s="130"/>
      <c r="V25" s="130" t="str">
        <f>V10</f>
        <v>Too High</v>
      </c>
      <c r="W25" s="130"/>
      <c r="X25" s="130"/>
      <c r="Y25" s="130"/>
      <c r="Z25" s="130"/>
      <c r="AA25" s="130" t="str">
        <f>AA10</f>
        <v>Too High</v>
      </c>
      <c r="AB25" s="130"/>
      <c r="AC25" s="130"/>
      <c r="AD25" s="130"/>
      <c r="AE25" s="130"/>
      <c r="AF25" s="130" t="str">
        <f>AF10</f>
        <v>Too High</v>
      </c>
      <c r="AG25" s="130"/>
      <c r="AH25" s="130"/>
      <c r="AI25" s="130"/>
      <c r="AJ25" s="130"/>
      <c r="AK25" s="130" t="str">
        <f>AK10</f>
        <v>Too High</v>
      </c>
      <c r="AL25" s="130"/>
      <c r="AM25" s="130"/>
      <c r="AN25" s="130"/>
      <c r="AO25" s="130"/>
      <c r="AP25" s="130" t="str">
        <f>AP10</f>
        <v>Too High</v>
      </c>
      <c r="AQ25" s="130"/>
      <c r="AR25" s="130"/>
      <c r="AS25" s="130"/>
      <c r="AT25" s="130"/>
      <c r="AU25" s="130" t="str">
        <f>AU10</f>
        <v>Too High</v>
      </c>
      <c r="AV25" s="130"/>
      <c r="AW25" s="130"/>
      <c r="AX25" s="130"/>
      <c r="AY25" s="130"/>
      <c r="AZ25" s="130" t="str">
        <f>AZ10</f>
        <v>Too High</v>
      </c>
      <c r="BA25" s="130"/>
      <c r="BB25" s="130"/>
      <c r="BC25" s="130"/>
      <c r="BD25" s="130"/>
      <c r="BE25" s="130" t="str">
        <f>BE10</f>
        <v>Too High</v>
      </c>
      <c r="BF25" s="130"/>
      <c r="BG25" s="130"/>
      <c r="BH25" s="130"/>
      <c r="BI25" s="130"/>
      <c r="BJ25" s="130" t="str">
        <f>BJ10</f>
        <v>Too High</v>
      </c>
      <c r="BK25" s="130"/>
      <c r="BL25" s="130"/>
      <c r="BM25" s="130"/>
      <c r="BN25" s="130"/>
    </row>
    <row r="26" spans="1:66">
      <c r="A26" s="130" t="s">
        <v>292</v>
      </c>
      <c r="B26" s="130"/>
      <c r="C26" s="130"/>
      <c r="D26" s="130"/>
      <c r="E26" s="130"/>
      <c r="F26" s="134"/>
      <c r="G26" s="139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H26" s="139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I26" s="139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J26" s="139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K26" s="139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</v>
      </c>
      <c r="L26" s="139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0.45</v>
      </c>
      <c r="M26" s="139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0.45</v>
      </c>
      <c r="N26" s="139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0.45</v>
      </c>
      <c r="O26" s="139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0.45</v>
      </c>
      <c r="P26" s="139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0.45</v>
      </c>
      <c r="Q26" s="139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0.45</v>
      </c>
      <c r="R26" s="139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0.45</v>
      </c>
      <c r="S26" s="139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0.45</v>
      </c>
      <c r="T26" s="139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0.45</v>
      </c>
      <c r="U26" s="139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0.45</v>
      </c>
      <c r="V26" s="139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0.32</v>
      </c>
      <c r="W26" s="139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0.32</v>
      </c>
      <c r="X26" s="139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0.32</v>
      </c>
      <c r="Y26" s="139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0.32</v>
      </c>
      <c r="Z26" s="139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0.32</v>
      </c>
      <c r="AA26" s="139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0.22</v>
      </c>
      <c r="AB26" s="139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0.22</v>
      </c>
      <c r="AC26" s="139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0.22</v>
      </c>
      <c r="AD26" s="139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0.22</v>
      </c>
      <c r="AE26" s="139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0.22</v>
      </c>
      <c r="AF26" s="139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0.22</v>
      </c>
      <c r="AG26" s="139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0.22</v>
      </c>
      <c r="AH26" s="139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0.22</v>
      </c>
      <c r="AI26" s="139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0.22</v>
      </c>
      <c r="AJ26" s="139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0.22</v>
      </c>
      <c r="AK26" s="139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0.22</v>
      </c>
      <c r="AL26" s="139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0.22</v>
      </c>
      <c r="AM26" s="139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0.22</v>
      </c>
      <c r="AN26" s="139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0.22</v>
      </c>
      <c r="AO26" s="139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0.22</v>
      </c>
      <c r="AP26" s="139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0.22</v>
      </c>
      <c r="AQ26" s="139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0.22</v>
      </c>
      <c r="AR26" s="139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0.22</v>
      </c>
      <c r="AS26" s="139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0.22</v>
      </c>
      <c r="AT26" s="139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0.22</v>
      </c>
      <c r="AU26" s="139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0.22</v>
      </c>
      <c r="AV26" s="139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0.22</v>
      </c>
      <c r="AW26" s="139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0.22</v>
      </c>
      <c r="AX26" s="139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0.22</v>
      </c>
      <c r="AY26" s="139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0.22</v>
      </c>
      <c r="AZ26" s="139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0.22</v>
      </c>
      <c r="BA26" s="139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0.22</v>
      </c>
      <c r="BB26" s="139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0.22</v>
      </c>
      <c r="BC26" s="139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0.22</v>
      </c>
      <c r="BD26" s="139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0.22</v>
      </c>
      <c r="BE26" s="139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0.22</v>
      </c>
      <c r="BF26" s="139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0.22</v>
      </c>
      <c r="BG26" s="139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0.22</v>
      </c>
      <c r="BH26" s="139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0.22</v>
      </c>
      <c r="BI26" s="139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0.22</v>
      </c>
      <c r="BJ26" s="139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0.22</v>
      </c>
      <c r="BK26" s="139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0.22</v>
      </c>
      <c r="BL26" s="139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0.22</v>
      </c>
      <c r="BM26" s="139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0.22</v>
      </c>
      <c r="BN26" s="139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0.22</v>
      </c>
    </row>
    <row r="27" spans="1:66">
      <c r="A27" s="130" t="s">
        <v>293</v>
      </c>
      <c r="B27" s="130"/>
      <c r="C27" s="130"/>
      <c r="D27" s="130"/>
      <c r="E27" s="130" t="s">
        <v>285</v>
      </c>
      <c r="F27" s="152">
        <v>100000</v>
      </c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</row>
    <row r="28" spans="1:66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  <c r="BI28" s="149"/>
      <c r="BJ28" s="149"/>
      <c r="BK28" s="149"/>
      <c r="BL28" s="149"/>
      <c r="BM28" s="149"/>
      <c r="BN28" s="149"/>
    </row>
    <row r="29" spans="1:66">
      <c r="A29" s="130" t="s">
        <v>294</v>
      </c>
      <c r="B29" s="130"/>
      <c r="C29" s="130"/>
      <c r="D29" s="130"/>
      <c r="E29" s="130"/>
      <c r="F29" s="130"/>
      <c r="G29" s="131">
        <f>K29</f>
        <v>4</v>
      </c>
      <c r="H29" s="131">
        <f>K29</f>
        <v>4</v>
      </c>
      <c r="I29" s="131">
        <f>K29</f>
        <v>4</v>
      </c>
      <c r="J29" s="131">
        <f>K29</f>
        <v>4</v>
      </c>
      <c r="K29" s="131">
        <f>IFERROR('Customer''s Questionnaire'!I70*1,0)</f>
        <v>4</v>
      </c>
      <c r="L29" s="131">
        <f>P29</f>
        <v>5</v>
      </c>
      <c r="M29" s="131">
        <f>P29</f>
        <v>5</v>
      </c>
      <c r="N29" s="131">
        <f>P29</f>
        <v>5</v>
      </c>
      <c r="O29" s="131">
        <f>P29</f>
        <v>5</v>
      </c>
      <c r="P29" s="131">
        <f>IFERROR('Customer''s Questionnaire'!J70*1,0)</f>
        <v>5</v>
      </c>
      <c r="Q29" s="131">
        <f>U29</f>
        <v>7.25</v>
      </c>
      <c r="R29" s="131">
        <f>U29</f>
        <v>7.25</v>
      </c>
      <c r="S29" s="131">
        <f>U29</f>
        <v>7.25</v>
      </c>
      <c r="T29" s="131">
        <f>U29</f>
        <v>7.25</v>
      </c>
      <c r="U29" s="131">
        <f>P29*(1+Q26)</f>
        <v>7.25</v>
      </c>
      <c r="V29" s="131">
        <f>Z29</f>
        <v>9.57</v>
      </c>
      <c r="W29" s="131">
        <f>Z29</f>
        <v>9.57</v>
      </c>
      <c r="X29" s="131">
        <f>Z29</f>
        <v>9.57</v>
      </c>
      <c r="Y29" s="131">
        <f>Z29</f>
        <v>9.57</v>
      </c>
      <c r="Z29" s="131">
        <f>U29*(1+V26)</f>
        <v>9.57</v>
      </c>
      <c r="AA29" s="131">
        <f>AE29</f>
        <v>11.6754</v>
      </c>
      <c r="AB29" s="131">
        <f>AE29</f>
        <v>11.6754</v>
      </c>
      <c r="AC29" s="131">
        <f>AE29</f>
        <v>11.6754</v>
      </c>
      <c r="AD29" s="131">
        <f>AE29</f>
        <v>11.6754</v>
      </c>
      <c r="AE29" s="131">
        <f>Z29*(1+AA26)</f>
        <v>11.6754</v>
      </c>
      <c r="AF29" s="131">
        <f>AJ29</f>
        <v>14.243988</v>
      </c>
      <c r="AG29" s="131">
        <f>AJ29</f>
        <v>14.243988</v>
      </c>
      <c r="AH29" s="131">
        <f>AJ29</f>
        <v>14.243988</v>
      </c>
      <c r="AI29" s="131">
        <f>AJ29</f>
        <v>14.243988</v>
      </c>
      <c r="AJ29" s="131">
        <f>AE29*(1+AF26)</f>
        <v>14.243988</v>
      </c>
      <c r="AK29" s="131">
        <f>AO29</f>
        <v>17.377665359999998</v>
      </c>
      <c r="AL29" s="131">
        <f>AO29</f>
        <v>17.377665359999998</v>
      </c>
      <c r="AM29" s="131">
        <f>AO29</f>
        <v>17.377665359999998</v>
      </c>
      <c r="AN29" s="131">
        <f>AO29</f>
        <v>17.377665359999998</v>
      </c>
      <c r="AO29" s="131">
        <f>AJ29*(1+AK26)</f>
        <v>17.377665359999998</v>
      </c>
      <c r="AP29" s="131">
        <f>AT29</f>
        <v>21.200751739199998</v>
      </c>
      <c r="AQ29" s="131">
        <f>AT29</f>
        <v>21.200751739199998</v>
      </c>
      <c r="AR29" s="131">
        <f>AT29</f>
        <v>21.200751739199998</v>
      </c>
      <c r="AS29" s="131">
        <f>AT29</f>
        <v>21.200751739199998</v>
      </c>
      <c r="AT29" s="131">
        <f>AO29*(1+AP26)</f>
        <v>21.200751739199998</v>
      </c>
      <c r="AU29" s="131">
        <f>AY29</f>
        <v>25.864917121823996</v>
      </c>
      <c r="AV29" s="131">
        <f>AY29</f>
        <v>25.864917121823996</v>
      </c>
      <c r="AW29" s="131">
        <f>AY29</f>
        <v>25.864917121823996</v>
      </c>
      <c r="AX29" s="131">
        <f>AY29</f>
        <v>25.864917121823996</v>
      </c>
      <c r="AY29" s="131">
        <f>AT29*(1+AU26)</f>
        <v>25.864917121823996</v>
      </c>
      <c r="AZ29" s="131">
        <f>BD29</f>
        <v>31.555198888625274</v>
      </c>
      <c r="BA29" s="131">
        <f>BD29</f>
        <v>31.555198888625274</v>
      </c>
      <c r="BB29" s="131">
        <f>BD29</f>
        <v>31.555198888625274</v>
      </c>
      <c r="BC29" s="131">
        <f>BD29</f>
        <v>31.555198888625274</v>
      </c>
      <c r="BD29" s="131">
        <f>AY29*(1+AZ26)</f>
        <v>31.555198888625274</v>
      </c>
      <c r="BE29" s="131">
        <f>BI29</f>
        <v>38.497342644122831</v>
      </c>
      <c r="BF29" s="131">
        <f>BI29</f>
        <v>38.497342644122831</v>
      </c>
      <c r="BG29" s="131">
        <f>BI29</f>
        <v>38.497342644122831</v>
      </c>
      <c r="BH29" s="131">
        <f>BI29</f>
        <v>38.497342644122831</v>
      </c>
      <c r="BI29" s="131">
        <f>BD29*(1+BE26)</f>
        <v>38.497342644122831</v>
      </c>
      <c r="BJ29" s="131">
        <f>BN29</f>
        <v>46.966758025829854</v>
      </c>
      <c r="BK29" s="131">
        <f>BN29</f>
        <v>46.966758025829854</v>
      </c>
      <c r="BL29" s="131">
        <f>BN29</f>
        <v>46.966758025829854</v>
      </c>
      <c r="BM29" s="131">
        <f>BN29</f>
        <v>46.966758025829854</v>
      </c>
      <c r="BN29" s="131">
        <f>BI29*(1+BJ26)</f>
        <v>46.966758025829854</v>
      </c>
    </row>
    <row r="30" spans="1:66">
      <c r="A30" s="130" t="s">
        <v>295</v>
      </c>
      <c r="B30" s="130"/>
      <c r="C30" s="130"/>
      <c r="D30" s="130"/>
      <c r="E30" s="130"/>
      <c r="F30" s="130"/>
      <c r="G30" s="133">
        <f>G29*$F27/4</f>
        <v>100000</v>
      </c>
      <c r="H30" s="133">
        <f>H29*$F27/4</f>
        <v>100000</v>
      </c>
      <c r="I30" s="133">
        <f>I29*$F27/4</f>
        <v>100000</v>
      </c>
      <c r="J30" s="133">
        <f>J29*$F27/4</f>
        <v>100000</v>
      </c>
      <c r="K30" s="133">
        <f>SUM(G30:J30)</f>
        <v>400000</v>
      </c>
      <c r="L30" s="133">
        <f>L29*$F27/4</f>
        <v>125000</v>
      </c>
      <c r="M30" s="133">
        <f>M29*$F27/4</f>
        <v>125000</v>
      </c>
      <c r="N30" s="133">
        <f>N29*$F27/4</f>
        <v>125000</v>
      </c>
      <c r="O30" s="133">
        <f>O29*$F27/4</f>
        <v>125000</v>
      </c>
      <c r="P30" s="133">
        <f>SUM(L30:O30)</f>
        <v>500000</v>
      </c>
      <c r="Q30" s="133">
        <f>Q29*$F27/4</f>
        <v>181250</v>
      </c>
      <c r="R30" s="133">
        <f>R29*$F27/4</f>
        <v>181250</v>
      </c>
      <c r="S30" s="133">
        <f>S29*$F27/4</f>
        <v>181250</v>
      </c>
      <c r="T30" s="133">
        <f>T29*$F27/4</f>
        <v>181250</v>
      </c>
      <c r="U30" s="133">
        <f>SUM(Q30:T30)</f>
        <v>725000</v>
      </c>
      <c r="V30" s="133">
        <f>V29*$F27/4</f>
        <v>239250</v>
      </c>
      <c r="W30" s="133">
        <f>W29*$F27/4</f>
        <v>239250</v>
      </c>
      <c r="X30" s="133">
        <f>X29*$F27/4</f>
        <v>239250</v>
      </c>
      <c r="Y30" s="133">
        <f>Y29*$F27/4</f>
        <v>239250</v>
      </c>
      <c r="Z30" s="133">
        <f>SUM(V30:Y30)</f>
        <v>957000</v>
      </c>
      <c r="AA30" s="133">
        <f>AA29*$F27/4</f>
        <v>291885</v>
      </c>
      <c r="AB30" s="133">
        <f>AB29*$F27/4</f>
        <v>291885</v>
      </c>
      <c r="AC30" s="133">
        <f>AC29*$F27/4</f>
        <v>291885</v>
      </c>
      <c r="AD30" s="133">
        <f>AD29*$F27/4</f>
        <v>291885</v>
      </c>
      <c r="AE30" s="133">
        <f>SUM(AA30:AD30)</f>
        <v>1167540</v>
      </c>
      <c r="AF30" s="133">
        <f>AF29*$F27/4</f>
        <v>356099.7</v>
      </c>
      <c r="AG30" s="133">
        <f>AG29*$F27/4</f>
        <v>356099.7</v>
      </c>
      <c r="AH30" s="133">
        <f>AH29*$F27/4</f>
        <v>356099.7</v>
      </c>
      <c r="AI30" s="133">
        <f>AI29*$F27/4</f>
        <v>356099.7</v>
      </c>
      <c r="AJ30" s="133">
        <f>SUM(AF30:AI30)</f>
        <v>1424398.8</v>
      </c>
      <c r="AK30" s="133">
        <f>AK29*$F27/4</f>
        <v>434441.63399999996</v>
      </c>
      <c r="AL30" s="133">
        <f>AL29*$F27/4</f>
        <v>434441.63399999996</v>
      </c>
      <c r="AM30" s="133">
        <f>AM29*$F27/4</f>
        <v>434441.63399999996</v>
      </c>
      <c r="AN30" s="133">
        <f>AN29*$F27/4</f>
        <v>434441.63399999996</v>
      </c>
      <c r="AO30" s="133">
        <f>SUM(AK30:AN30)</f>
        <v>1737766.5359999998</v>
      </c>
      <c r="AP30" s="133">
        <f>AP29*$F27/4</f>
        <v>530018.79347999999</v>
      </c>
      <c r="AQ30" s="133">
        <f>AQ29*$F27/4</f>
        <v>530018.79347999999</v>
      </c>
      <c r="AR30" s="133">
        <f>AR29*$F27/4</f>
        <v>530018.79347999999</v>
      </c>
      <c r="AS30" s="133">
        <f>AS29*$F27/4</f>
        <v>530018.79347999999</v>
      </c>
      <c r="AT30" s="133">
        <f>SUM(AP30:AS30)</f>
        <v>2120075.17392</v>
      </c>
      <c r="AU30" s="133">
        <f>AU29*$F27/4</f>
        <v>646622.92804559995</v>
      </c>
      <c r="AV30" s="133">
        <f>AV29*$F27/4</f>
        <v>646622.92804559995</v>
      </c>
      <c r="AW30" s="133">
        <f>AW29*$F27/4</f>
        <v>646622.92804559995</v>
      </c>
      <c r="AX30" s="133">
        <f>AX29*$F27/4</f>
        <v>646622.92804559995</v>
      </c>
      <c r="AY30" s="133">
        <f>SUM(AU30:AX30)</f>
        <v>2586491.7121823998</v>
      </c>
      <c r="AZ30" s="133">
        <f>AZ29*$F27/4</f>
        <v>788879.97221563186</v>
      </c>
      <c r="BA30" s="133">
        <f>BA29*$F27/4</f>
        <v>788879.97221563186</v>
      </c>
      <c r="BB30" s="133">
        <f>BB29*$F27/4</f>
        <v>788879.97221563186</v>
      </c>
      <c r="BC30" s="133">
        <f>BC29*$F27/4</f>
        <v>788879.97221563186</v>
      </c>
      <c r="BD30" s="133">
        <f>SUM(AZ30:BC30)</f>
        <v>3155519.8888625274</v>
      </c>
      <c r="BE30" s="133">
        <f>BE29*$F27/4</f>
        <v>962433.56610307074</v>
      </c>
      <c r="BF30" s="133">
        <f>BF29*$F27/4</f>
        <v>962433.56610307074</v>
      </c>
      <c r="BG30" s="133">
        <f>BG29*$F27/4</f>
        <v>962433.56610307074</v>
      </c>
      <c r="BH30" s="133">
        <f>BH29*$F27/4</f>
        <v>962433.56610307074</v>
      </c>
      <c r="BI30" s="133">
        <f>SUM(BE30:BH30)</f>
        <v>3849734.264412283</v>
      </c>
      <c r="BJ30" s="133">
        <f>BJ29*$F27/4</f>
        <v>1174168.9506457464</v>
      </c>
      <c r="BK30" s="133">
        <f>BK29*$F27/4</f>
        <v>1174168.9506457464</v>
      </c>
      <c r="BL30" s="133">
        <f>BL29*$F27/4</f>
        <v>1174168.9506457464</v>
      </c>
      <c r="BM30" s="133">
        <f>BM29*$F27/4</f>
        <v>1174168.9506457464</v>
      </c>
      <c r="BN30" s="133">
        <f>SUM(BJ30:BM30)</f>
        <v>4696675.8025829857</v>
      </c>
    </row>
    <row r="31" spans="1:66">
      <c r="A31" s="130" t="s">
        <v>296</v>
      </c>
      <c r="B31" s="130"/>
      <c r="C31" s="130"/>
      <c r="D31" s="130"/>
      <c r="E31" s="130"/>
      <c r="F31" s="130"/>
      <c r="G31" s="140">
        <v>0</v>
      </c>
      <c r="H31" s="140">
        <v>0</v>
      </c>
      <c r="I31" s="140">
        <v>0</v>
      </c>
      <c r="J31" s="140">
        <v>0</v>
      </c>
      <c r="K31" s="133">
        <f>SUM(G31:J31)</f>
        <v>0</v>
      </c>
      <c r="L31" s="140">
        <v>0</v>
      </c>
      <c r="M31" s="140">
        <v>0</v>
      </c>
      <c r="N31" s="140">
        <v>0</v>
      </c>
      <c r="O31" s="140">
        <v>0</v>
      </c>
      <c r="P31" s="133">
        <f>SUM(L31:O31)</f>
        <v>0</v>
      </c>
      <c r="Q31" s="140">
        <v>0</v>
      </c>
      <c r="R31" s="140">
        <v>0</v>
      </c>
      <c r="S31" s="140">
        <v>0</v>
      </c>
      <c r="T31" s="140">
        <v>0</v>
      </c>
      <c r="U31" s="133">
        <f>SUM(Q31:T31)</f>
        <v>0</v>
      </c>
      <c r="V31" s="140">
        <v>0</v>
      </c>
      <c r="W31" s="140">
        <v>0</v>
      </c>
      <c r="X31" s="140">
        <v>0</v>
      </c>
      <c r="Y31" s="140">
        <v>0</v>
      </c>
      <c r="Z31" s="133">
        <f>SUM(V31:Y31)</f>
        <v>0</v>
      </c>
      <c r="AA31" s="140">
        <v>0</v>
      </c>
      <c r="AB31" s="140">
        <v>0</v>
      </c>
      <c r="AC31" s="140">
        <v>0</v>
      </c>
      <c r="AD31" s="140">
        <v>0</v>
      </c>
      <c r="AE31" s="133">
        <f>SUM(AA31:AD31)</f>
        <v>0</v>
      </c>
      <c r="AF31" s="140">
        <v>0</v>
      </c>
      <c r="AG31" s="140">
        <v>0</v>
      </c>
      <c r="AH31" s="140">
        <v>0</v>
      </c>
      <c r="AI31" s="140">
        <v>0</v>
      </c>
      <c r="AJ31" s="133">
        <f>SUM(AF31:AI31)</f>
        <v>0</v>
      </c>
      <c r="AK31" s="140">
        <v>0</v>
      </c>
      <c r="AL31" s="140">
        <v>0</v>
      </c>
      <c r="AM31" s="140">
        <v>0</v>
      </c>
      <c r="AN31" s="140">
        <v>0</v>
      </c>
      <c r="AO31" s="133">
        <f>SUM(AK31:AN31)</f>
        <v>0</v>
      </c>
      <c r="AP31" s="140">
        <v>0</v>
      </c>
      <c r="AQ31" s="140">
        <v>0</v>
      </c>
      <c r="AR31" s="140">
        <v>0</v>
      </c>
      <c r="AS31" s="140">
        <v>0</v>
      </c>
      <c r="AT31" s="133">
        <f>SUM(AP31:AS31)</f>
        <v>0</v>
      </c>
      <c r="AU31" s="140">
        <v>0</v>
      </c>
      <c r="AV31" s="140">
        <v>0</v>
      </c>
      <c r="AW31" s="140">
        <v>0</v>
      </c>
      <c r="AX31" s="140">
        <v>0</v>
      </c>
      <c r="AY31" s="133">
        <f>SUM(AU31:AX31)</f>
        <v>0</v>
      </c>
      <c r="AZ31" s="140">
        <v>0</v>
      </c>
      <c r="BA31" s="140">
        <v>0</v>
      </c>
      <c r="BB31" s="140">
        <v>0</v>
      </c>
      <c r="BC31" s="140">
        <v>0</v>
      </c>
      <c r="BD31" s="133">
        <f>SUM(AZ31:BC31)</f>
        <v>0</v>
      </c>
      <c r="BE31" s="140">
        <v>0</v>
      </c>
      <c r="BF31" s="140">
        <v>0</v>
      </c>
      <c r="BG31" s="140">
        <v>0</v>
      </c>
      <c r="BH31" s="140">
        <v>0</v>
      </c>
      <c r="BI31" s="133">
        <f>SUM(BE31:BH31)</f>
        <v>0</v>
      </c>
      <c r="BJ31" s="140">
        <v>0</v>
      </c>
      <c r="BK31" s="140">
        <v>0</v>
      </c>
      <c r="BL31" s="140">
        <v>0</v>
      </c>
      <c r="BM31" s="140">
        <v>0</v>
      </c>
      <c r="BN31" s="133">
        <f>SUM(BJ31:BM31)</f>
        <v>0</v>
      </c>
    </row>
    <row r="32" spans="1:66">
      <c r="A32" s="130" t="s">
        <v>297</v>
      </c>
      <c r="B32" s="130"/>
      <c r="C32" s="130"/>
      <c r="D32" s="130"/>
      <c r="E32" s="130"/>
      <c r="F32" s="130"/>
      <c r="G32" s="140">
        <v>0</v>
      </c>
      <c r="H32" s="140">
        <v>0</v>
      </c>
      <c r="I32" s="140">
        <v>0</v>
      </c>
      <c r="J32" s="140">
        <v>0</v>
      </c>
      <c r="K32" s="133">
        <f>SUM(G32:J32)</f>
        <v>0</v>
      </c>
      <c r="L32" s="140">
        <v>0</v>
      </c>
      <c r="M32" s="140">
        <v>0</v>
      </c>
      <c r="N32" s="140">
        <v>0</v>
      </c>
      <c r="O32" s="140">
        <v>0</v>
      </c>
      <c r="P32" s="133">
        <f>SUM(L32:O32)</f>
        <v>0</v>
      </c>
      <c r="Q32" s="140">
        <v>0</v>
      </c>
      <c r="R32" s="140">
        <v>0</v>
      </c>
      <c r="S32" s="140">
        <v>0</v>
      </c>
      <c r="T32" s="140">
        <v>0</v>
      </c>
      <c r="U32" s="133">
        <f>SUM(Q32:T32)</f>
        <v>0</v>
      </c>
      <c r="V32" s="140">
        <v>0</v>
      </c>
      <c r="W32" s="140">
        <v>0</v>
      </c>
      <c r="X32" s="140">
        <v>0</v>
      </c>
      <c r="Y32" s="140">
        <v>0</v>
      </c>
      <c r="Z32" s="133">
        <f>SUM(V32:Y32)</f>
        <v>0</v>
      </c>
      <c r="AA32" s="140">
        <v>0</v>
      </c>
      <c r="AB32" s="140">
        <v>0</v>
      </c>
      <c r="AC32" s="140">
        <v>0</v>
      </c>
      <c r="AD32" s="140">
        <v>0</v>
      </c>
      <c r="AE32" s="133">
        <f>SUM(AA32:AD32)</f>
        <v>0</v>
      </c>
      <c r="AF32" s="140">
        <v>0</v>
      </c>
      <c r="AG32" s="140">
        <v>0</v>
      </c>
      <c r="AH32" s="140">
        <v>0</v>
      </c>
      <c r="AI32" s="140">
        <v>0</v>
      </c>
      <c r="AJ32" s="133">
        <f>SUM(AF32:AI32)</f>
        <v>0</v>
      </c>
      <c r="AK32" s="140">
        <v>0</v>
      </c>
      <c r="AL32" s="140">
        <v>0</v>
      </c>
      <c r="AM32" s="140">
        <v>0</v>
      </c>
      <c r="AN32" s="140">
        <v>0</v>
      </c>
      <c r="AO32" s="133">
        <f>SUM(AK32:AN32)</f>
        <v>0</v>
      </c>
      <c r="AP32" s="140">
        <v>0</v>
      </c>
      <c r="AQ32" s="140">
        <v>0</v>
      </c>
      <c r="AR32" s="140">
        <v>0</v>
      </c>
      <c r="AS32" s="140">
        <v>0</v>
      </c>
      <c r="AT32" s="133">
        <f>SUM(AP32:AS32)</f>
        <v>0</v>
      </c>
      <c r="AU32" s="140">
        <v>0</v>
      </c>
      <c r="AV32" s="140">
        <v>0</v>
      </c>
      <c r="AW32" s="140">
        <v>0</v>
      </c>
      <c r="AX32" s="140">
        <v>0</v>
      </c>
      <c r="AY32" s="133">
        <f>SUM(AU32:AX32)</f>
        <v>0</v>
      </c>
      <c r="AZ32" s="140">
        <v>0</v>
      </c>
      <c r="BA32" s="140">
        <v>0</v>
      </c>
      <c r="BB32" s="140">
        <v>0</v>
      </c>
      <c r="BC32" s="140">
        <v>0</v>
      </c>
      <c r="BD32" s="133">
        <f>SUM(AZ32:BC32)</f>
        <v>0</v>
      </c>
      <c r="BE32" s="140">
        <v>0</v>
      </c>
      <c r="BF32" s="140">
        <v>0</v>
      </c>
      <c r="BG32" s="140">
        <v>0</v>
      </c>
      <c r="BH32" s="140">
        <v>0</v>
      </c>
      <c r="BI32" s="133">
        <f>SUM(BE32:BH32)</f>
        <v>0</v>
      </c>
      <c r="BJ32" s="140">
        <v>0</v>
      </c>
      <c r="BK32" s="140">
        <v>0</v>
      </c>
      <c r="BL32" s="140">
        <v>0</v>
      </c>
      <c r="BM32" s="140">
        <v>0</v>
      </c>
      <c r="BN32" s="133">
        <f>SUM(BJ32:BM32)</f>
        <v>0</v>
      </c>
    </row>
    <row r="33" spans="1:66">
      <c r="A33" s="143" t="s">
        <v>298</v>
      </c>
      <c r="B33" s="143"/>
      <c r="C33" s="143"/>
      <c r="D33" s="143"/>
      <c r="E33" s="143"/>
      <c r="F33" s="143"/>
      <c r="G33" s="146">
        <f t="shared" ref="G33:AL33" si="2">G30+G31+G32</f>
        <v>100000</v>
      </c>
      <c r="H33" s="146">
        <f t="shared" si="2"/>
        <v>100000</v>
      </c>
      <c r="I33" s="146">
        <f t="shared" si="2"/>
        <v>100000</v>
      </c>
      <c r="J33" s="146">
        <f t="shared" si="2"/>
        <v>100000</v>
      </c>
      <c r="K33" s="146">
        <f t="shared" si="2"/>
        <v>400000</v>
      </c>
      <c r="L33" s="146">
        <f t="shared" si="2"/>
        <v>125000</v>
      </c>
      <c r="M33" s="146">
        <f t="shared" si="2"/>
        <v>125000</v>
      </c>
      <c r="N33" s="146">
        <f t="shared" si="2"/>
        <v>125000</v>
      </c>
      <c r="O33" s="146">
        <f t="shared" si="2"/>
        <v>125000</v>
      </c>
      <c r="P33" s="146">
        <f t="shared" si="2"/>
        <v>500000</v>
      </c>
      <c r="Q33" s="146">
        <f t="shared" si="2"/>
        <v>181250</v>
      </c>
      <c r="R33" s="146">
        <f t="shared" si="2"/>
        <v>181250</v>
      </c>
      <c r="S33" s="146">
        <f t="shared" si="2"/>
        <v>181250</v>
      </c>
      <c r="T33" s="146">
        <f t="shared" si="2"/>
        <v>181250</v>
      </c>
      <c r="U33" s="146">
        <f t="shared" si="2"/>
        <v>725000</v>
      </c>
      <c r="V33" s="146">
        <f t="shared" si="2"/>
        <v>239250</v>
      </c>
      <c r="W33" s="146">
        <f t="shared" si="2"/>
        <v>239250</v>
      </c>
      <c r="X33" s="146">
        <f t="shared" si="2"/>
        <v>239250</v>
      </c>
      <c r="Y33" s="146">
        <f t="shared" si="2"/>
        <v>239250</v>
      </c>
      <c r="Z33" s="146">
        <f t="shared" si="2"/>
        <v>957000</v>
      </c>
      <c r="AA33" s="146">
        <f t="shared" si="2"/>
        <v>291885</v>
      </c>
      <c r="AB33" s="146">
        <f t="shared" si="2"/>
        <v>291885</v>
      </c>
      <c r="AC33" s="146">
        <f t="shared" si="2"/>
        <v>291885</v>
      </c>
      <c r="AD33" s="146">
        <f t="shared" si="2"/>
        <v>291885</v>
      </c>
      <c r="AE33" s="146">
        <f t="shared" si="2"/>
        <v>1167540</v>
      </c>
      <c r="AF33" s="146">
        <f t="shared" si="2"/>
        <v>356099.7</v>
      </c>
      <c r="AG33" s="146">
        <f t="shared" si="2"/>
        <v>356099.7</v>
      </c>
      <c r="AH33" s="146">
        <f t="shared" si="2"/>
        <v>356099.7</v>
      </c>
      <c r="AI33" s="146">
        <f t="shared" si="2"/>
        <v>356099.7</v>
      </c>
      <c r="AJ33" s="146">
        <f t="shared" si="2"/>
        <v>1424398.8</v>
      </c>
      <c r="AK33" s="146">
        <f t="shared" si="2"/>
        <v>434441.63399999996</v>
      </c>
      <c r="AL33" s="146">
        <f t="shared" si="2"/>
        <v>434441.63399999996</v>
      </c>
      <c r="AM33" s="146">
        <f t="shared" ref="AM33:BN33" si="3">AM30+AM31+AM32</f>
        <v>434441.63399999996</v>
      </c>
      <c r="AN33" s="146">
        <f t="shared" si="3"/>
        <v>434441.63399999996</v>
      </c>
      <c r="AO33" s="146">
        <f t="shared" si="3"/>
        <v>1737766.5359999998</v>
      </c>
      <c r="AP33" s="146">
        <f t="shared" si="3"/>
        <v>530018.79347999999</v>
      </c>
      <c r="AQ33" s="146">
        <f t="shared" si="3"/>
        <v>530018.79347999999</v>
      </c>
      <c r="AR33" s="146">
        <f t="shared" si="3"/>
        <v>530018.79347999999</v>
      </c>
      <c r="AS33" s="146">
        <f t="shared" si="3"/>
        <v>530018.79347999999</v>
      </c>
      <c r="AT33" s="146">
        <f t="shared" si="3"/>
        <v>2120075.17392</v>
      </c>
      <c r="AU33" s="146">
        <f t="shared" si="3"/>
        <v>646622.92804559995</v>
      </c>
      <c r="AV33" s="146">
        <f t="shared" si="3"/>
        <v>646622.92804559995</v>
      </c>
      <c r="AW33" s="146">
        <f t="shared" si="3"/>
        <v>646622.92804559995</v>
      </c>
      <c r="AX33" s="146">
        <f t="shared" si="3"/>
        <v>646622.92804559995</v>
      </c>
      <c r="AY33" s="146">
        <f t="shared" si="3"/>
        <v>2586491.7121823998</v>
      </c>
      <c r="AZ33" s="146">
        <f t="shared" si="3"/>
        <v>788879.97221563186</v>
      </c>
      <c r="BA33" s="146">
        <f t="shared" si="3"/>
        <v>788879.97221563186</v>
      </c>
      <c r="BB33" s="146">
        <f t="shared" si="3"/>
        <v>788879.97221563186</v>
      </c>
      <c r="BC33" s="146">
        <f t="shared" si="3"/>
        <v>788879.97221563186</v>
      </c>
      <c r="BD33" s="146">
        <f t="shared" si="3"/>
        <v>3155519.8888625274</v>
      </c>
      <c r="BE33" s="146">
        <f t="shared" si="3"/>
        <v>962433.56610307074</v>
      </c>
      <c r="BF33" s="146">
        <f t="shared" si="3"/>
        <v>962433.56610307074</v>
      </c>
      <c r="BG33" s="146">
        <f t="shared" si="3"/>
        <v>962433.56610307074</v>
      </c>
      <c r="BH33" s="146">
        <f t="shared" si="3"/>
        <v>962433.56610307074</v>
      </c>
      <c r="BI33" s="146">
        <f t="shared" si="3"/>
        <v>3849734.264412283</v>
      </c>
      <c r="BJ33" s="146">
        <f t="shared" si="3"/>
        <v>1174168.9506457464</v>
      </c>
      <c r="BK33" s="146">
        <f t="shared" si="3"/>
        <v>1174168.9506457464</v>
      </c>
      <c r="BL33" s="146">
        <f t="shared" si="3"/>
        <v>1174168.9506457464</v>
      </c>
      <c r="BM33" s="146">
        <f t="shared" si="3"/>
        <v>1174168.9506457464</v>
      </c>
      <c r="BN33" s="146">
        <f t="shared" si="3"/>
        <v>4696675.8025829857</v>
      </c>
    </row>
    <row r="34" spans="1:66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</row>
    <row r="35" spans="1:66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</row>
    <row r="36" spans="1:66">
      <c r="A36" s="136" t="s">
        <v>299</v>
      </c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  <c r="BN36" s="130"/>
    </row>
    <row r="37" spans="1:66">
      <c r="A37" s="130" t="s">
        <v>281</v>
      </c>
      <c r="B37" s="130"/>
      <c r="C37" s="130"/>
      <c r="D37" s="130"/>
      <c r="E37" s="130"/>
      <c r="F37" s="130" t="str">
        <f>'Customer''s Questionnaire'!I9</f>
        <v>Round C</v>
      </c>
      <c r="G37" s="130" t="str">
        <f>G7</f>
        <v>Round C</v>
      </c>
      <c r="H37" s="130"/>
      <c r="I37" s="130"/>
      <c r="J37" s="130"/>
      <c r="K37" s="130"/>
      <c r="L37" s="130" t="str">
        <f>L7</f>
        <v>Series C</v>
      </c>
      <c r="M37" s="130"/>
      <c r="N37" s="130"/>
      <c r="O37" s="130"/>
      <c r="P37" s="130"/>
      <c r="Q37" s="130" t="str">
        <f>Q7</f>
        <v>Series C</v>
      </c>
      <c r="R37" s="130"/>
      <c r="S37" s="130"/>
      <c r="T37" s="130"/>
      <c r="U37" s="130"/>
      <c r="V37" s="130" t="str">
        <f>V7</f>
        <v>Series D/E</v>
      </c>
      <c r="W37" s="130"/>
      <c r="X37" s="130"/>
      <c r="Y37" s="130"/>
      <c r="Z37" s="130"/>
      <c r="AA37" s="130" t="str">
        <f>AA7</f>
        <v>Pre-IPO</v>
      </c>
      <c r="AB37" s="130"/>
      <c r="AC37" s="130"/>
      <c r="AD37" s="130"/>
      <c r="AE37" s="130"/>
      <c r="AF37" s="130" t="str">
        <f>AF7</f>
        <v>Pre-IPO</v>
      </c>
      <c r="AG37" s="130"/>
      <c r="AH37" s="130"/>
      <c r="AI37" s="130"/>
      <c r="AJ37" s="130"/>
      <c r="AK37" s="130" t="str">
        <f>AK7</f>
        <v>Pre-IPO</v>
      </c>
      <c r="AL37" s="130"/>
      <c r="AM37" s="130"/>
      <c r="AN37" s="130"/>
      <c r="AO37" s="130"/>
      <c r="AP37" s="130" t="str">
        <f>AP7</f>
        <v>Pre-IPO</v>
      </c>
      <c r="AQ37" s="130"/>
      <c r="AR37" s="130"/>
      <c r="AS37" s="130"/>
      <c r="AT37" s="130"/>
      <c r="AU37" s="130" t="str">
        <f>AU7</f>
        <v>Pre-IPO</v>
      </c>
      <c r="AV37" s="130"/>
      <c r="AW37" s="130"/>
      <c r="AX37" s="130"/>
      <c r="AY37" s="130"/>
      <c r="AZ37" s="130" t="str">
        <f>AZ7</f>
        <v>Pre-IPO</v>
      </c>
      <c r="BA37" s="130"/>
      <c r="BB37" s="130"/>
      <c r="BC37" s="130"/>
      <c r="BD37" s="130"/>
      <c r="BE37" s="130" t="str">
        <f>BE7</f>
        <v>Pre-IPO</v>
      </c>
      <c r="BF37" s="130"/>
      <c r="BG37" s="130"/>
      <c r="BH37" s="130"/>
      <c r="BI37" s="130"/>
      <c r="BJ37" s="130" t="str">
        <f>BJ7</f>
        <v>Pre-IPO</v>
      </c>
      <c r="BK37" s="130"/>
      <c r="BL37" s="130"/>
      <c r="BM37" s="130"/>
      <c r="BN37" s="130"/>
    </row>
    <row r="38" spans="1:66">
      <c r="A38" s="130" t="s">
        <v>282</v>
      </c>
      <c r="B38" s="130"/>
      <c r="C38" s="130"/>
      <c r="D38" s="130"/>
      <c r="E38" s="130"/>
      <c r="F38" s="130" t="str">
        <f>'Customer''s Questionnaire'!I8</f>
        <v>Food-Tech / Ag-Tech</v>
      </c>
      <c r="G38" s="130" t="str">
        <f>G8</f>
        <v>Food-Tech / Ag-Tech</v>
      </c>
      <c r="H38" s="130"/>
      <c r="I38" s="130"/>
      <c r="J38" s="130"/>
      <c r="K38" s="130"/>
      <c r="L38" s="130" t="str">
        <f>L8</f>
        <v>Food-Tech / Ag-Tech</v>
      </c>
      <c r="M38" s="130"/>
      <c r="N38" s="130"/>
      <c r="O38" s="130"/>
      <c r="P38" s="130"/>
      <c r="Q38" s="130" t="str">
        <f>Q8</f>
        <v>Food-Tech / Ag-Tech</v>
      </c>
      <c r="R38" s="130"/>
      <c r="S38" s="130"/>
      <c r="T38" s="130"/>
      <c r="U38" s="130"/>
      <c r="V38" s="130" t="str">
        <f>V8</f>
        <v>Food-Tech / Ag-Tech</v>
      </c>
      <c r="W38" s="130"/>
      <c r="X38" s="130"/>
      <c r="Y38" s="130"/>
      <c r="Z38" s="130"/>
      <c r="AA38" s="130" t="str">
        <f>AA8</f>
        <v>Food-Tech / Ag-Tech</v>
      </c>
      <c r="AB38" s="130"/>
      <c r="AC38" s="130"/>
      <c r="AD38" s="130"/>
      <c r="AE38" s="130"/>
      <c r="AF38" s="130" t="str">
        <f>AF8</f>
        <v>Food-Tech / Ag-Tech</v>
      </c>
      <c r="AG38" s="130"/>
      <c r="AH38" s="130"/>
      <c r="AI38" s="130"/>
      <c r="AJ38" s="130"/>
      <c r="AK38" s="130" t="str">
        <f>AK8</f>
        <v>Food-Tech / Ag-Tech</v>
      </c>
      <c r="AL38" s="130"/>
      <c r="AM38" s="130"/>
      <c r="AN38" s="130"/>
      <c r="AO38" s="130"/>
      <c r="AP38" s="130" t="str">
        <f>AP8</f>
        <v>Food-Tech / Ag-Tech</v>
      </c>
      <c r="AQ38" s="130"/>
      <c r="AR38" s="130"/>
      <c r="AS38" s="130"/>
      <c r="AT38" s="130"/>
      <c r="AU38" s="130" t="str">
        <f>AU8</f>
        <v>Food-Tech / Ag-Tech</v>
      </c>
      <c r="AV38" s="130"/>
      <c r="AW38" s="130"/>
      <c r="AX38" s="130"/>
      <c r="AY38" s="130"/>
      <c r="AZ38" s="130" t="str">
        <f>AZ8</f>
        <v>Food-Tech / Ag-Tech</v>
      </c>
      <c r="BA38" s="130"/>
      <c r="BB38" s="130"/>
      <c r="BC38" s="130"/>
      <c r="BD38" s="130"/>
      <c r="BE38" s="130" t="str">
        <f>BE8</f>
        <v>Food-Tech / Ag-Tech</v>
      </c>
      <c r="BF38" s="130"/>
      <c r="BG38" s="130"/>
      <c r="BH38" s="130"/>
      <c r="BI38" s="130"/>
      <c r="BJ38" s="130" t="str">
        <f>BJ8</f>
        <v>Food-Tech / Ag-Tech</v>
      </c>
      <c r="BK38" s="130"/>
      <c r="BL38" s="130"/>
      <c r="BM38" s="130"/>
      <c r="BN38" s="130"/>
    </row>
    <row r="39" spans="1:66">
      <c r="A39" s="130" t="s">
        <v>67</v>
      </c>
      <c r="B39" s="130"/>
      <c r="C39" s="130"/>
      <c r="D39" s="130"/>
      <c r="E39" s="130"/>
      <c r="F39" s="134">
        <f>'Customer''s Questionnaire'!$I$11</f>
        <v>7</v>
      </c>
      <c r="G39" s="130">
        <f>G9</f>
        <v>7</v>
      </c>
      <c r="H39" s="130"/>
      <c r="I39" s="130"/>
      <c r="J39" s="130"/>
      <c r="K39" s="130"/>
      <c r="L39" s="130">
        <f>L9</f>
        <v>8</v>
      </c>
      <c r="M39" s="130"/>
      <c r="N39" s="130"/>
      <c r="O39" s="130"/>
      <c r="P39" s="130"/>
      <c r="Q39" s="130">
        <f>Q9</f>
        <v>9</v>
      </c>
      <c r="R39" s="130"/>
      <c r="S39" s="130"/>
      <c r="T39" s="130"/>
      <c r="U39" s="130"/>
      <c r="V39" s="130">
        <f>V9</f>
        <v>10</v>
      </c>
      <c r="W39" s="130"/>
      <c r="X39" s="130"/>
      <c r="Y39" s="130"/>
      <c r="Z39" s="130"/>
      <c r="AA39" s="130">
        <f>AA9</f>
        <v>11</v>
      </c>
      <c r="AB39" s="130"/>
      <c r="AC39" s="130"/>
      <c r="AD39" s="130"/>
      <c r="AE39" s="130"/>
      <c r="AF39" s="130">
        <f>AF9</f>
        <v>12</v>
      </c>
      <c r="AG39" s="130"/>
      <c r="AH39" s="130"/>
      <c r="AI39" s="130"/>
      <c r="AJ39" s="130"/>
      <c r="AK39" s="130">
        <f>AK9</f>
        <v>13</v>
      </c>
      <c r="AL39" s="130"/>
      <c r="AM39" s="130"/>
      <c r="AN39" s="130"/>
      <c r="AO39" s="130"/>
      <c r="AP39" s="130">
        <f>AP9</f>
        <v>14</v>
      </c>
      <c r="AQ39" s="130"/>
      <c r="AR39" s="130"/>
      <c r="AS39" s="130"/>
      <c r="AT39" s="130"/>
      <c r="AU39" s="130">
        <f>AU9</f>
        <v>15</v>
      </c>
      <c r="AV39" s="130"/>
      <c r="AW39" s="130"/>
      <c r="AX39" s="130"/>
      <c r="AY39" s="130"/>
      <c r="AZ39" s="130">
        <f>AZ9</f>
        <v>16</v>
      </c>
      <c r="BA39" s="130"/>
      <c r="BB39" s="130"/>
      <c r="BC39" s="130"/>
      <c r="BD39" s="130"/>
      <c r="BE39" s="130">
        <f>BE9</f>
        <v>17</v>
      </c>
      <c r="BF39" s="130"/>
      <c r="BG39" s="130"/>
      <c r="BH39" s="130"/>
      <c r="BI39" s="130"/>
      <c r="BJ39" s="130">
        <f>BJ9</f>
        <v>18</v>
      </c>
      <c r="BK39" s="130"/>
      <c r="BL39" s="130"/>
      <c r="BM39" s="130"/>
      <c r="BN39" s="130"/>
    </row>
    <row r="40" spans="1:66">
      <c r="A40" s="130" t="s">
        <v>317</v>
      </c>
      <c r="B40" s="130"/>
      <c r="C40" s="130"/>
      <c r="D40" s="130"/>
      <c r="E40" s="130"/>
      <c r="F40" s="134" t="str">
        <f>'Customer''s Questionnaire'!$J$10</f>
        <v>Too High</v>
      </c>
      <c r="G40" s="130" t="str">
        <f>G10</f>
        <v>Too High</v>
      </c>
      <c r="H40" s="130"/>
      <c r="I40" s="130"/>
      <c r="J40" s="130"/>
      <c r="K40" s="130"/>
      <c r="L40" s="130" t="str">
        <f>L10</f>
        <v>Too High</v>
      </c>
      <c r="M40" s="130"/>
      <c r="N40" s="130"/>
      <c r="O40" s="130"/>
      <c r="P40" s="130"/>
      <c r="Q40" s="130" t="str">
        <f>Q10</f>
        <v>Too High</v>
      </c>
      <c r="R40" s="130"/>
      <c r="S40" s="130"/>
      <c r="T40" s="130"/>
      <c r="U40" s="130"/>
      <c r="V40" s="130" t="str">
        <f>V10</f>
        <v>Too High</v>
      </c>
      <c r="W40" s="130"/>
      <c r="X40" s="130"/>
      <c r="Y40" s="130"/>
      <c r="Z40" s="130"/>
      <c r="AA40" s="130" t="str">
        <f>AA10</f>
        <v>Too High</v>
      </c>
      <c r="AB40" s="130"/>
      <c r="AC40" s="130"/>
      <c r="AD40" s="130"/>
      <c r="AE40" s="130"/>
      <c r="AF40" s="130" t="str">
        <f>AF10</f>
        <v>Too High</v>
      </c>
      <c r="AG40" s="130"/>
      <c r="AH40" s="130"/>
      <c r="AI40" s="130"/>
      <c r="AJ40" s="130"/>
      <c r="AK40" s="130" t="str">
        <f>AK10</f>
        <v>Too High</v>
      </c>
      <c r="AL40" s="130"/>
      <c r="AM40" s="130"/>
      <c r="AN40" s="130"/>
      <c r="AO40" s="130"/>
      <c r="AP40" s="130" t="str">
        <f>AP10</f>
        <v>Too High</v>
      </c>
      <c r="AQ40" s="130"/>
      <c r="AR40" s="130"/>
      <c r="AS40" s="130"/>
      <c r="AT40" s="130"/>
      <c r="AU40" s="130" t="str">
        <f>AU10</f>
        <v>Too High</v>
      </c>
      <c r="AV40" s="130"/>
      <c r="AW40" s="130"/>
      <c r="AX40" s="130"/>
      <c r="AY40" s="130"/>
      <c r="AZ40" s="130" t="str">
        <f>AZ10</f>
        <v>Too High</v>
      </c>
      <c r="BA40" s="130"/>
      <c r="BB40" s="130"/>
      <c r="BC40" s="130"/>
      <c r="BD40" s="130"/>
      <c r="BE40" s="130" t="str">
        <f>BE10</f>
        <v>Too High</v>
      </c>
      <c r="BF40" s="130"/>
      <c r="BG40" s="130"/>
      <c r="BH40" s="130"/>
      <c r="BI40" s="130"/>
      <c r="BJ40" s="130" t="str">
        <f>BJ10</f>
        <v>Too High</v>
      </c>
      <c r="BK40" s="130"/>
      <c r="BL40" s="130"/>
      <c r="BM40" s="130"/>
      <c r="BN40" s="130"/>
    </row>
    <row r="41" spans="1:66">
      <c r="A41" s="130" t="s">
        <v>300</v>
      </c>
      <c r="B41" s="130"/>
      <c r="C41" s="130"/>
      <c r="D41" s="130"/>
      <c r="E41" s="130"/>
      <c r="F41" s="130"/>
      <c r="G41" s="139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H41" s="139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I41" s="139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J41" s="139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K41" s="139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</v>
      </c>
      <c r="L41" s="139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0.38</v>
      </c>
      <c r="M41" s="139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0.38</v>
      </c>
      <c r="N41" s="139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0.38</v>
      </c>
      <c r="O41" s="139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0.38</v>
      </c>
      <c r="P41" s="139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0.38</v>
      </c>
      <c r="Q41" s="139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0.38</v>
      </c>
      <c r="R41" s="139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0.38</v>
      </c>
      <c r="S41" s="139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0.38</v>
      </c>
      <c r="T41" s="139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0.38</v>
      </c>
      <c r="U41" s="139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0.38</v>
      </c>
      <c r="V41" s="139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0.33</v>
      </c>
      <c r="W41" s="139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0.33</v>
      </c>
      <c r="X41" s="139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0.33</v>
      </c>
      <c r="Y41" s="139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0.33</v>
      </c>
      <c r="Z41" s="139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0.33</v>
      </c>
      <c r="AA41" s="139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0.28000000000000003</v>
      </c>
      <c r="AB41" s="139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0.28000000000000003</v>
      </c>
      <c r="AC41" s="139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0.28000000000000003</v>
      </c>
      <c r="AD41" s="139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0.28000000000000003</v>
      </c>
      <c r="AE41" s="139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0.28000000000000003</v>
      </c>
      <c r="AF41" s="139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0.28000000000000003</v>
      </c>
      <c r="AG41" s="139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0.28000000000000003</v>
      </c>
      <c r="AH41" s="139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0.28000000000000003</v>
      </c>
      <c r="AI41" s="139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0.28000000000000003</v>
      </c>
      <c r="AJ41" s="139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0.28000000000000003</v>
      </c>
      <c r="AK41" s="139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0.28000000000000003</v>
      </c>
      <c r="AL41" s="139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0.28000000000000003</v>
      </c>
      <c r="AM41" s="139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0.28000000000000003</v>
      </c>
      <c r="AN41" s="139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0.28000000000000003</v>
      </c>
      <c r="AO41" s="139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0.28000000000000003</v>
      </c>
      <c r="AP41" s="139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0.28000000000000003</v>
      </c>
      <c r="AQ41" s="139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0.28000000000000003</v>
      </c>
      <c r="AR41" s="139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0.28000000000000003</v>
      </c>
      <c r="AS41" s="139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0.28000000000000003</v>
      </c>
      <c r="AT41" s="139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0.28000000000000003</v>
      </c>
      <c r="AU41" s="139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0.28000000000000003</v>
      </c>
      <c r="AV41" s="139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0.28000000000000003</v>
      </c>
      <c r="AW41" s="139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0.28000000000000003</v>
      </c>
      <c r="AX41" s="139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0.28000000000000003</v>
      </c>
      <c r="AY41" s="139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0.28000000000000003</v>
      </c>
      <c r="AZ41" s="139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0.28000000000000003</v>
      </c>
      <c r="BA41" s="139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0.28000000000000003</v>
      </c>
      <c r="BB41" s="139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0.28000000000000003</v>
      </c>
      <c r="BC41" s="139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0.28000000000000003</v>
      </c>
      <c r="BD41" s="139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0.28000000000000003</v>
      </c>
      <c r="BE41" s="139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0.28000000000000003</v>
      </c>
      <c r="BF41" s="139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0.28000000000000003</v>
      </c>
      <c r="BG41" s="139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0.28000000000000003</v>
      </c>
      <c r="BH41" s="139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0.28000000000000003</v>
      </c>
      <c r="BI41" s="139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0.28000000000000003</v>
      </c>
      <c r="BJ41" s="139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0.28000000000000003</v>
      </c>
      <c r="BK41" s="139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0.28000000000000003</v>
      </c>
      <c r="BL41" s="139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0.28000000000000003</v>
      </c>
      <c r="BM41" s="139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0.28000000000000003</v>
      </c>
      <c r="BN41" s="139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0.28000000000000003</v>
      </c>
    </row>
    <row r="42" spans="1:66">
      <c r="A42" s="130" t="s">
        <v>301</v>
      </c>
      <c r="B42" s="130"/>
      <c r="C42" s="130"/>
      <c r="D42" s="130"/>
      <c r="E42" s="130" t="s">
        <v>285</v>
      </c>
      <c r="F42" s="151">
        <v>100000</v>
      </c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  <c r="BN42" s="130"/>
    </row>
    <row r="43" spans="1:66">
      <c r="A43" s="149"/>
      <c r="B43" s="149"/>
      <c r="C43" s="149"/>
      <c r="D43" s="149"/>
      <c r="E43" s="149"/>
      <c r="F43" s="150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</row>
    <row r="44" spans="1:66">
      <c r="A44" s="130" t="s">
        <v>302</v>
      </c>
      <c r="B44" s="130"/>
      <c r="C44" s="130"/>
      <c r="D44" s="130"/>
      <c r="E44" s="130"/>
      <c r="F44" s="134"/>
      <c r="G44" s="131">
        <f>K44</f>
        <v>5</v>
      </c>
      <c r="H44" s="131">
        <f>K44</f>
        <v>5</v>
      </c>
      <c r="I44" s="131">
        <f>K44</f>
        <v>5</v>
      </c>
      <c r="J44" s="131">
        <f>K44</f>
        <v>5</v>
      </c>
      <c r="K44" s="131">
        <f>IFERROR('Customer''s Questionnaire'!I71*1,0)</f>
        <v>5</v>
      </c>
      <c r="L44" s="131">
        <f>P44</f>
        <v>6</v>
      </c>
      <c r="M44" s="131">
        <f>P44</f>
        <v>6</v>
      </c>
      <c r="N44" s="131">
        <f>P44</f>
        <v>6</v>
      </c>
      <c r="O44" s="131">
        <f>P44</f>
        <v>6</v>
      </c>
      <c r="P44" s="131">
        <f>IFERROR('Customer''s Questionnaire'!J71*1,0)</f>
        <v>6</v>
      </c>
      <c r="Q44" s="131">
        <f>U44</f>
        <v>8.2799999999999994</v>
      </c>
      <c r="R44" s="131">
        <f>U44</f>
        <v>8.2799999999999994</v>
      </c>
      <c r="S44" s="131">
        <f>U44</f>
        <v>8.2799999999999994</v>
      </c>
      <c r="T44" s="131">
        <f>U44</f>
        <v>8.2799999999999994</v>
      </c>
      <c r="U44" s="131">
        <f>P44*(1+Q41)</f>
        <v>8.2799999999999994</v>
      </c>
      <c r="V44" s="131">
        <f>Z44</f>
        <v>11.0124</v>
      </c>
      <c r="W44" s="131">
        <f>Z44</f>
        <v>11.0124</v>
      </c>
      <c r="X44" s="131">
        <f>Z44</f>
        <v>11.0124</v>
      </c>
      <c r="Y44" s="131">
        <f>Z44</f>
        <v>11.0124</v>
      </c>
      <c r="Z44" s="131">
        <f>U44*(1+V41)</f>
        <v>11.0124</v>
      </c>
      <c r="AA44" s="131">
        <f>AE44</f>
        <v>14.095872</v>
      </c>
      <c r="AB44" s="131">
        <f>AE44</f>
        <v>14.095872</v>
      </c>
      <c r="AC44" s="131">
        <f>AE44</f>
        <v>14.095872</v>
      </c>
      <c r="AD44" s="131">
        <f>AE44</f>
        <v>14.095872</v>
      </c>
      <c r="AE44" s="131">
        <f>Z44*(1+AA41)</f>
        <v>14.095872</v>
      </c>
      <c r="AF44" s="131">
        <f>AJ44</f>
        <v>18.042716160000001</v>
      </c>
      <c r="AG44" s="131">
        <f>AJ44</f>
        <v>18.042716160000001</v>
      </c>
      <c r="AH44" s="131">
        <f>AJ44</f>
        <v>18.042716160000001</v>
      </c>
      <c r="AI44" s="131">
        <f>AJ44</f>
        <v>18.042716160000001</v>
      </c>
      <c r="AJ44" s="131">
        <f>AE44*(1+AF41)</f>
        <v>18.042716160000001</v>
      </c>
      <c r="AK44" s="131">
        <f>AO44</f>
        <v>23.094676684800003</v>
      </c>
      <c r="AL44" s="131">
        <f>AO44</f>
        <v>23.094676684800003</v>
      </c>
      <c r="AM44" s="131">
        <f>AO44</f>
        <v>23.094676684800003</v>
      </c>
      <c r="AN44" s="131">
        <f>AO44</f>
        <v>23.094676684800003</v>
      </c>
      <c r="AO44" s="131">
        <f>AJ44*(1+AK41)</f>
        <v>23.094676684800003</v>
      </c>
      <c r="AP44" s="131">
        <f>AT44</f>
        <v>29.561186156544004</v>
      </c>
      <c r="AQ44" s="131">
        <f>AT44</f>
        <v>29.561186156544004</v>
      </c>
      <c r="AR44" s="131">
        <f>AT44</f>
        <v>29.561186156544004</v>
      </c>
      <c r="AS44" s="131">
        <f>AT44</f>
        <v>29.561186156544004</v>
      </c>
      <c r="AT44" s="131">
        <f>AO44*(1+AP41)</f>
        <v>29.561186156544004</v>
      </c>
      <c r="AU44" s="131">
        <f>AY44</f>
        <v>37.838318280376328</v>
      </c>
      <c r="AV44" s="131">
        <f>AY44</f>
        <v>37.838318280376328</v>
      </c>
      <c r="AW44" s="131">
        <f>AY44</f>
        <v>37.838318280376328</v>
      </c>
      <c r="AX44" s="131">
        <f>AY44</f>
        <v>37.838318280376328</v>
      </c>
      <c r="AY44" s="131">
        <f>AT44*(1+AU41)</f>
        <v>37.838318280376328</v>
      </c>
      <c r="AZ44" s="131">
        <f>BD44</f>
        <v>48.433047398881698</v>
      </c>
      <c r="BA44" s="131">
        <f>BD44</f>
        <v>48.433047398881698</v>
      </c>
      <c r="BB44" s="131">
        <f>BD44</f>
        <v>48.433047398881698</v>
      </c>
      <c r="BC44" s="131">
        <f>BD44</f>
        <v>48.433047398881698</v>
      </c>
      <c r="BD44" s="131">
        <f>AY44*(1+AZ41)</f>
        <v>48.433047398881698</v>
      </c>
      <c r="BE44" s="131">
        <f>BI44</f>
        <v>61.994300670568578</v>
      </c>
      <c r="BF44" s="131">
        <f>BI44</f>
        <v>61.994300670568578</v>
      </c>
      <c r="BG44" s="131">
        <f>BI44</f>
        <v>61.994300670568578</v>
      </c>
      <c r="BH44" s="131">
        <f>BI44</f>
        <v>61.994300670568578</v>
      </c>
      <c r="BI44" s="131">
        <f>BD44*(1+BE41)</f>
        <v>61.994300670568578</v>
      </c>
      <c r="BJ44" s="131">
        <f>BN44</f>
        <v>79.352704858327783</v>
      </c>
      <c r="BK44" s="131">
        <f>BN44</f>
        <v>79.352704858327783</v>
      </c>
      <c r="BL44" s="131">
        <f>BN44</f>
        <v>79.352704858327783</v>
      </c>
      <c r="BM44" s="131">
        <f>BN44</f>
        <v>79.352704858327783</v>
      </c>
      <c r="BN44" s="131">
        <f>BI44*(1+BJ41)</f>
        <v>79.352704858327783</v>
      </c>
    </row>
    <row r="45" spans="1:66">
      <c r="A45" s="130" t="s">
        <v>303</v>
      </c>
      <c r="B45" s="130"/>
      <c r="C45" s="130"/>
      <c r="D45" s="130"/>
      <c r="E45" s="130"/>
      <c r="F45" s="130"/>
      <c r="G45" s="133">
        <f>G44*$F$42/4</f>
        <v>125000</v>
      </c>
      <c r="H45" s="133">
        <f>H44*$F$42/4</f>
        <v>125000</v>
      </c>
      <c r="I45" s="133">
        <f>I44*$F$42/4</f>
        <v>125000</v>
      </c>
      <c r="J45" s="133">
        <f>J44*$F$42/4</f>
        <v>125000</v>
      </c>
      <c r="K45" s="133">
        <f>SUM(G45:J45)</f>
        <v>500000</v>
      </c>
      <c r="L45" s="133">
        <f>L44*$F$42/4</f>
        <v>150000</v>
      </c>
      <c r="M45" s="133">
        <f>M44*$F$42/4</f>
        <v>150000</v>
      </c>
      <c r="N45" s="133">
        <f>N44*$F$42/4</f>
        <v>150000</v>
      </c>
      <c r="O45" s="133">
        <f>O44*$F$42/4</f>
        <v>150000</v>
      </c>
      <c r="P45" s="133">
        <f>SUM(L45:O45)</f>
        <v>600000</v>
      </c>
      <c r="Q45" s="133">
        <f>Q44*$F$42/4</f>
        <v>206999.99999999997</v>
      </c>
      <c r="R45" s="133">
        <f>R44*$F$42/4</f>
        <v>206999.99999999997</v>
      </c>
      <c r="S45" s="133">
        <f>S44*$F$42/4</f>
        <v>206999.99999999997</v>
      </c>
      <c r="T45" s="133">
        <f>T44*$F$42/4</f>
        <v>206999.99999999997</v>
      </c>
      <c r="U45" s="133">
        <f>SUM(Q45:T45)</f>
        <v>827999.99999999988</v>
      </c>
      <c r="V45" s="133">
        <f>V44*$F$42/4</f>
        <v>275310</v>
      </c>
      <c r="W45" s="133">
        <f>W44*$F$42/4</f>
        <v>275310</v>
      </c>
      <c r="X45" s="133">
        <f>X44*$F$42/4</f>
        <v>275310</v>
      </c>
      <c r="Y45" s="133">
        <f>Y44*$F$42/4</f>
        <v>275310</v>
      </c>
      <c r="Z45" s="133">
        <f>SUM(V45:Y45)</f>
        <v>1101240</v>
      </c>
      <c r="AA45" s="133">
        <f>AA44*$F$42/4</f>
        <v>352396.79999999999</v>
      </c>
      <c r="AB45" s="133">
        <f>AB44*$F$42/4</f>
        <v>352396.79999999999</v>
      </c>
      <c r="AC45" s="133">
        <f>AC44*$F$42/4</f>
        <v>352396.79999999999</v>
      </c>
      <c r="AD45" s="133">
        <f>AD44*$F$42/4</f>
        <v>352396.79999999999</v>
      </c>
      <c r="AE45" s="133">
        <f>SUM(AA45:AD45)</f>
        <v>1409587.2</v>
      </c>
      <c r="AF45" s="133">
        <f>AF44*$F$42/4</f>
        <v>451067.90400000004</v>
      </c>
      <c r="AG45" s="133">
        <f>AG44*$F$42/4</f>
        <v>451067.90400000004</v>
      </c>
      <c r="AH45" s="133">
        <f>AH44*$F$42/4</f>
        <v>451067.90400000004</v>
      </c>
      <c r="AI45" s="133">
        <f>AI44*$F$42/4</f>
        <v>451067.90400000004</v>
      </c>
      <c r="AJ45" s="133">
        <f>SUM(AF45:AI45)</f>
        <v>1804271.6160000002</v>
      </c>
      <c r="AK45" s="133">
        <f>AK44*$F$42/4</f>
        <v>577366.91712000011</v>
      </c>
      <c r="AL45" s="133">
        <f>AL44*$F$42/4</f>
        <v>577366.91712000011</v>
      </c>
      <c r="AM45" s="133">
        <f>AM44*$F$42/4</f>
        <v>577366.91712000011</v>
      </c>
      <c r="AN45" s="133">
        <f>AN44*$F$42/4</f>
        <v>577366.91712000011</v>
      </c>
      <c r="AO45" s="133">
        <f>SUM(AK45:AN45)</f>
        <v>2309467.6684800005</v>
      </c>
      <c r="AP45" s="133">
        <f>AP44*$F$42/4</f>
        <v>739029.65391360014</v>
      </c>
      <c r="AQ45" s="133">
        <f>AQ44*$F$42/4</f>
        <v>739029.65391360014</v>
      </c>
      <c r="AR45" s="133">
        <f>AR44*$F$42/4</f>
        <v>739029.65391360014</v>
      </c>
      <c r="AS45" s="133">
        <f>AS44*$F$42/4</f>
        <v>739029.65391360014</v>
      </c>
      <c r="AT45" s="133">
        <f>SUM(AP45:AS45)</f>
        <v>2956118.6156544005</v>
      </c>
      <c r="AU45" s="133">
        <f>AU44*$F$42/4</f>
        <v>945957.95700940816</v>
      </c>
      <c r="AV45" s="133">
        <f>AV44*$F$42/4</f>
        <v>945957.95700940816</v>
      </c>
      <c r="AW45" s="133">
        <f>AW44*$F$42/4</f>
        <v>945957.95700940816</v>
      </c>
      <c r="AX45" s="133">
        <f>AX44*$F$42/4</f>
        <v>945957.95700940816</v>
      </c>
      <c r="AY45" s="133">
        <f>SUM(AU45:AX45)</f>
        <v>3783831.8280376326</v>
      </c>
      <c r="AZ45" s="133">
        <f>AZ44*$F$42/4</f>
        <v>1210826.1849720425</v>
      </c>
      <c r="BA45" s="133">
        <f>BA44*$F$42/4</f>
        <v>1210826.1849720425</v>
      </c>
      <c r="BB45" s="133">
        <f>BB44*$F$42/4</f>
        <v>1210826.1849720425</v>
      </c>
      <c r="BC45" s="133">
        <f>BC44*$F$42/4</f>
        <v>1210826.1849720425</v>
      </c>
      <c r="BD45" s="133">
        <f>SUM(AZ45:BC45)</f>
        <v>4843304.7398881698</v>
      </c>
      <c r="BE45" s="133">
        <f>BE44*$F$42/4</f>
        <v>1549857.5167642145</v>
      </c>
      <c r="BF45" s="133">
        <f>BF44*$F$42/4</f>
        <v>1549857.5167642145</v>
      </c>
      <c r="BG45" s="133">
        <f>BG44*$F$42/4</f>
        <v>1549857.5167642145</v>
      </c>
      <c r="BH45" s="133">
        <f>BH44*$F$42/4</f>
        <v>1549857.5167642145</v>
      </c>
      <c r="BI45" s="133">
        <f>SUM(BE45:BH45)</f>
        <v>6199430.067056858</v>
      </c>
      <c r="BJ45" s="133">
        <f>BJ44*$F$42/4</f>
        <v>1983817.6214581947</v>
      </c>
      <c r="BK45" s="133">
        <f>BK44*$F$42/4</f>
        <v>1983817.6214581947</v>
      </c>
      <c r="BL45" s="133">
        <f>BL44*$F$42/4</f>
        <v>1983817.6214581947</v>
      </c>
      <c r="BM45" s="133">
        <f>BM44*$F$42/4</f>
        <v>1983817.6214581947</v>
      </c>
      <c r="BN45" s="133">
        <f>SUM(BJ45:BM45)</f>
        <v>7935270.4858327787</v>
      </c>
    </row>
    <row r="46" spans="1:66">
      <c r="A46" s="130" t="s">
        <v>304</v>
      </c>
      <c r="B46" s="130"/>
      <c r="C46" s="130"/>
      <c r="D46" s="130"/>
      <c r="E46" s="130"/>
      <c r="F46" s="130"/>
      <c r="G46" s="140">
        <v>0</v>
      </c>
      <c r="H46" s="140">
        <v>0</v>
      </c>
      <c r="I46" s="140">
        <v>0</v>
      </c>
      <c r="J46" s="140">
        <v>0</v>
      </c>
      <c r="K46" s="133">
        <f>SUM(G46:J46)</f>
        <v>0</v>
      </c>
      <c r="L46" s="140">
        <v>0</v>
      </c>
      <c r="M46" s="140">
        <v>0</v>
      </c>
      <c r="N46" s="140">
        <v>0</v>
      </c>
      <c r="O46" s="140">
        <v>0</v>
      </c>
      <c r="P46" s="133">
        <f>SUM(L46:O46)</f>
        <v>0</v>
      </c>
      <c r="Q46" s="140">
        <v>0</v>
      </c>
      <c r="R46" s="140">
        <v>0</v>
      </c>
      <c r="S46" s="140">
        <v>0</v>
      </c>
      <c r="T46" s="140">
        <v>0</v>
      </c>
      <c r="U46" s="133">
        <f>SUM(Q46:T46)</f>
        <v>0</v>
      </c>
      <c r="V46" s="140">
        <v>0</v>
      </c>
      <c r="W46" s="140">
        <v>0</v>
      </c>
      <c r="X46" s="140">
        <v>0</v>
      </c>
      <c r="Y46" s="140">
        <v>0</v>
      </c>
      <c r="Z46" s="133">
        <f>SUM(V46:Y46)</f>
        <v>0</v>
      </c>
      <c r="AA46" s="140">
        <v>0</v>
      </c>
      <c r="AB46" s="140">
        <v>0</v>
      </c>
      <c r="AC46" s="140">
        <v>0</v>
      </c>
      <c r="AD46" s="140">
        <v>0</v>
      </c>
      <c r="AE46" s="133">
        <f>SUM(AA46:AD46)</f>
        <v>0</v>
      </c>
      <c r="AF46" s="140">
        <v>0</v>
      </c>
      <c r="AG46" s="140">
        <v>0</v>
      </c>
      <c r="AH46" s="140">
        <v>0</v>
      </c>
      <c r="AI46" s="140">
        <v>0</v>
      </c>
      <c r="AJ46" s="133">
        <f>SUM(AF46:AI46)</f>
        <v>0</v>
      </c>
      <c r="AK46" s="140">
        <v>0</v>
      </c>
      <c r="AL46" s="140">
        <v>0</v>
      </c>
      <c r="AM46" s="140">
        <v>0</v>
      </c>
      <c r="AN46" s="140">
        <v>0</v>
      </c>
      <c r="AO46" s="133">
        <f>SUM(AK46:AN46)</f>
        <v>0</v>
      </c>
      <c r="AP46" s="140">
        <v>0</v>
      </c>
      <c r="AQ46" s="140">
        <v>0</v>
      </c>
      <c r="AR46" s="140">
        <v>0</v>
      </c>
      <c r="AS46" s="140">
        <v>0</v>
      </c>
      <c r="AT46" s="133">
        <f>SUM(AP46:AS46)</f>
        <v>0</v>
      </c>
      <c r="AU46" s="140">
        <v>0</v>
      </c>
      <c r="AV46" s="140">
        <v>0</v>
      </c>
      <c r="AW46" s="140">
        <v>0</v>
      </c>
      <c r="AX46" s="140">
        <v>0</v>
      </c>
      <c r="AY46" s="133">
        <f>SUM(AU46:AX46)</f>
        <v>0</v>
      </c>
      <c r="AZ46" s="140">
        <v>0</v>
      </c>
      <c r="BA46" s="140">
        <v>0</v>
      </c>
      <c r="BB46" s="140">
        <v>0</v>
      </c>
      <c r="BC46" s="140">
        <v>0</v>
      </c>
      <c r="BD46" s="133">
        <f>SUM(AZ46:BC46)</f>
        <v>0</v>
      </c>
      <c r="BE46" s="140">
        <v>0</v>
      </c>
      <c r="BF46" s="140">
        <v>0</v>
      </c>
      <c r="BG46" s="140">
        <v>0</v>
      </c>
      <c r="BH46" s="140">
        <v>0</v>
      </c>
      <c r="BI46" s="133">
        <f>SUM(BE46:BH46)</f>
        <v>0</v>
      </c>
      <c r="BJ46" s="140">
        <v>0</v>
      </c>
      <c r="BK46" s="140">
        <v>0</v>
      </c>
      <c r="BL46" s="140">
        <v>0</v>
      </c>
      <c r="BM46" s="140">
        <v>0</v>
      </c>
      <c r="BN46" s="133">
        <f>SUM(BJ46:BM46)</f>
        <v>0</v>
      </c>
    </row>
    <row r="47" spans="1:66">
      <c r="A47" s="130" t="s">
        <v>305</v>
      </c>
      <c r="B47" s="130"/>
      <c r="C47" s="130"/>
      <c r="D47" s="130"/>
      <c r="E47" s="130"/>
      <c r="F47" s="130"/>
      <c r="G47" s="140">
        <v>0</v>
      </c>
      <c r="H47" s="140">
        <v>0</v>
      </c>
      <c r="I47" s="140">
        <v>0</v>
      </c>
      <c r="J47" s="140">
        <v>0</v>
      </c>
      <c r="K47" s="133">
        <f>SUM(G47:J47)</f>
        <v>0</v>
      </c>
      <c r="L47" s="140">
        <v>0</v>
      </c>
      <c r="M47" s="140">
        <v>0</v>
      </c>
      <c r="N47" s="140">
        <v>0</v>
      </c>
      <c r="O47" s="140">
        <v>0</v>
      </c>
      <c r="P47" s="133">
        <f>SUM(L47:O47)</f>
        <v>0</v>
      </c>
      <c r="Q47" s="140">
        <v>0</v>
      </c>
      <c r="R47" s="140">
        <v>0</v>
      </c>
      <c r="S47" s="140">
        <v>0</v>
      </c>
      <c r="T47" s="140">
        <v>0</v>
      </c>
      <c r="U47" s="133">
        <f>SUM(Q47:T47)</f>
        <v>0</v>
      </c>
      <c r="V47" s="140">
        <v>0</v>
      </c>
      <c r="W47" s="140">
        <v>0</v>
      </c>
      <c r="X47" s="140">
        <v>0</v>
      </c>
      <c r="Y47" s="140">
        <v>0</v>
      </c>
      <c r="Z47" s="133">
        <f>SUM(V47:Y47)</f>
        <v>0</v>
      </c>
      <c r="AA47" s="140">
        <v>0</v>
      </c>
      <c r="AB47" s="140">
        <v>0</v>
      </c>
      <c r="AC47" s="140">
        <v>0</v>
      </c>
      <c r="AD47" s="140">
        <v>0</v>
      </c>
      <c r="AE47" s="133">
        <f>SUM(AA47:AD47)</f>
        <v>0</v>
      </c>
      <c r="AF47" s="140">
        <v>0</v>
      </c>
      <c r="AG47" s="140">
        <v>0</v>
      </c>
      <c r="AH47" s="140">
        <v>0</v>
      </c>
      <c r="AI47" s="140">
        <v>0</v>
      </c>
      <c r="AJ47" s="133">
        <f>SUM(AF47:AI47)</f>
        <v>0</v>
      </c>
      <c r="AK47" s="140">
        <v>0</v>
      </c>
      <c r="AL47" s="140">
        <v>0</v>
      </c>
      <c r="AM47" s="140">
        <v>0</v>
      </c>
      <c r="AN47" s="140">
        <v>0</v>
      </c>
      <c r="AO47" s="133">
        <f>SUM(AK47:AN47)</f>
        <v>0</v>
      </c>
      <c r="AP47" s="140">
        <v>0</v>
      </c>
      <c r="AQ47" s="140">
        <v>0</v>
      </c>
      <c r="AR47" s="140">
        <v>0</v>
      </c>
      <c r="AS47" s="140">
        <v>0</v>
      </c>
      <c r="AT47" s="133">
        <f>SUM(AP47:AS47)</f>
        <v>0</v>
      </c>
      <c r="AU47" s="140">
        <v>0</v>
      </c>
      <c r="AV47" s="140">
        <v>0</v>
      </c>
      <c r="AW47" s="140">
        <v>0</v>
      </c>
      <c r="AX47" s="140">
        <v>0</v>
      </c>
      <c r="AY47" s="133">
        <f>SUM(AU47:AX47)</f>
        <v>0</v>
      </c>
      <c r="AZ47" s="140">
        <v>0</v>
      </c>
      <c r="BA47" s="140">
        <v>0</v>
      </c>
      <c r="BB47" s="140">
        <v>0</v>
      </c>
      <c r="BC47" s="140">
        <v>0</v>
      </c>
      <c r="BD47" s="133">
        <f>SUM(AZ47:BC47)</f>
        <v>0</v>
      </c>
      <c r="BE47" s="140">
        <v>0</v>
      </c>
      <c r="BF47" s="140">
        <v>0</v>
      </c>
      <c r="BG47" s="140">
        <v>0</v>
      </c>
      <c r="BH47" s="140">
        <v>0</v>
      </c>
      <c r="BI47" s="133">
        <f>SUM(BE47:BH47)</f>
        <v>0</v>
      </c>
      <c r="BJ47" s="140">
        <v>0</v>
      </c>
      <c r="BK47" s="140">
        <v>0</v>
      </c>
      <c r="BL47" s="140">
        <v>0</v>
      </c>
      <c r="BM47" s="140">
        <v>0</v>
      </c>
      <c r="BN47" s="133">
        <f>SUM(BJ47:BM47)</f>
        <v>0</v>
      </c>
    </row>
    <row r="48" spans="1:66">
      <c r="A48" s="143" t="s">
        <v>306</v>
      </c>
      <c r="B48" s="143"/>
      <c r="C48" s="143"/>
      <c r="D48" s="143"/>
      <c r="E48" s="143"/>
      <c r="F48" s="143"/>
      <c r="G48" s="146">
        <f t="shared" ref="G48:AL48" si="4">G45+G46+G47</f>
        <v>125000</v>
      </c>
      <c r="H48" s="146">
        <f t="shared" si="4"/>
        <v>125000</v>
      </c>
      <c r="I48" s="146">
        <f t="shared" si="4"/>
        <v>125000</v>
      </c>
      <c r="J48" s="146">
        <f t="shared" si="4"/>
        <v>125000</v>
      </c>
      <c r="K48" s="146">
        <f t="shared" si="4"/>
        <v>500000</v>
      </c>
      <c r="L48" s="146">
        <f t="shared" si="4"/>
        <v>150000</v>
      </c>
      <c r="M48" s="146">
        <f t="shared" si="4"/>
        <v>150000</v>
      </c>
      <c r="N48" s="146">
        <f t="shared" si="4"/>
        <v>150000</v>
      </c>
      <c r="O48" s="146">
        <f t="shared" si="4"/>
        <v>150000</v>
      </c>
      <c r="P48" s="146">
        <f t="shared" si="4"/>
        <v>600000</v>
      </c>
      <c r="Q48" s="146">
        <f t="shared" si="4"/>
        <v>206999.99999999997</v>
      </c>
      <c r="R48" s="146">
        <f t="shared" si="4"/>
        <v>206999.99999999997</v>
      </c>
      <c r="S48" s="146">
        <f t="shared" si="4"/>
        <v>206999.99999999997</v>
      </c>
      <c r="T48" s="146">
        <f t="shared" si="4"/>
        <v>206999.99999999997</v>
      </c>
      <c r="U48" s="146">
        <f t="shared" si="4"/>
        <v>827999.99999999988</v>
      </c>
      <c r="V48" s="146">
        <f t="shared" si="4"/>
        <v>275310</v>
      </c>
      <c r="W48" s="146">
        <f t="shared" si="4"/>
        <v>275310</v>
      </c>
      <c r="X48" s="146">
        <f t="shared" si="4"/>
        <v>275310</v>
      </c>
      <c r="Y48" s="146">
        <f t="shared" si="4"/>
        <v>275310</v>
      </c>
      <c r="Z48" s="146">
        <f t="shared" si="4"/>
        <v>1101240</v>
      </c>
      <c r="AA48" s="146">
        <f t="shared" si="4"/>
        <v>352396.79999999999</v>
      </c>
      <c r="AB48" s="146">
        <f t="shared" si="4"/>
        <v>352396.79999999999</v>
      </c>
      <c r="AC48" s="146">
        <f t="shared" si="4"/>
        <v>352396.79999999999</v>
      </c>
      <c r="AD48" s="146">
        <f t="shared" si="4"/>
        <v>352396.79999999999</v>
      </c>
      <c r="AE48" s="146">
        <f t="shared" si="4"/>
        <v>1409587.2</v>
      </c>
      <c r="AF48" s="146">
        <f t="shared" si="4"/>
        <v>451067.90400000004</v>
      </c>
      <c r="AG48" s="146">
        <f t="shared" si="4"/>
        <v>451067.90400000004</v>
      </c>
      <c r="AH48" s="146">
        <f t="shared" si="4"/>
        <v>451067.90400000004</v>
      </c>
      <c r="AI48" s="146">
        <f t="shared" si="4"/>
        <v>451067.90400000004</v>
      </c>
      <c r="AJ48" s="146">
        <f t="shared" si="4"/>
        <v>1804271.6160000002</v>
      </c>
      <c r="AK48" s="146">
        <f t="shared" si="4"/>
        <v>577366.91712000011</v>
      </c>
      <c r="AL48" s="146">
        <f t="shared" si="4"/>
        <v>577366.91712000011</v>
      </c>
      <c r="AM48" s="146">
        <f t="shared" ref="AM48:BN48" si="5">AM45+AM46+AM47</f>
        <v>577366.91712000011</v>
      </c>
      <c r="AN48" s="146">
        <f t="shared" si="5"/>
        <v>577366.91712000011</v>
      </c>
      <c r="AO48" s="146">
        <f t="shared" si="5"/>
        <v>2309467.6684800005</v>
      </c>
      <c r="AP48" s="146">
        <f t="shared" si="5"/>
        <v>739029.65391360014</v>
      </c>
      <c r="AQ48" s="146">
        <f t="shared" si="5"/>
        <v>739029.65391360014</v>
      </c>
      <c r="AR48" s="146">
        <f t="shared" si="5"/>
        <v>739029.65391360014</v>
      </c>
      <c r="AS48" s="146">
        <f t="shared" si="5"/>
        <v>739029.65391360014</v>
      </c>
      <c r="AT48" s="146">
        <f t="shared" si="5"/>
        <v>2956118.6156544005</v>
      </c>
      <c r="AU48" s="146">
        <f t="shared" si="5"/>
        <v>945957.95700940816</v>
      </c>
      <c r="AV48" s="146">
        <f t="shared" si="5"/>
        <v>945957.95700940816</v>
      </c>
      <c r="AW48" s="146">
        <f t="shared" si="5"/>
        <v>945957.95700940816</v>
      </c>
      <c r="AX48" s="146">
        <f t="shared" si="5"/>
        <v>945957.95700940816</v>
      </c>
      <c r="AY48" s="146">
        <f t="shared" si="5"/>
        <v>3783831.8280376326</v>
      </c>
      <c r="AZ48" s="146">
        <f t="shared" si="5"/>
        <v>1210826.1849720425</v>
      </c>
      <c r="BA48" s="146">
        <f t="shared" si="5"/>
        <v>1210826.1849720425</v>
      </c>
      <c r="BB48" s="146">
        <f t="shared" si="5"/>
        <v>1210826.1849720425</v>
      </c>
      <c r="BC48" s="146">
        <f t="shared" si="5"/>
        <v>1210826.1849720425</v>
      </c>
      <c r="BD48" s="146">
        <f t="shared" si="5"/>
        <v>4843304.7398881698</v>
      </c>
      <c r="BE48" s="146">
        <f t="shared" si="5"/>
        <v>1549857.5167642145</v>
      </c>
      <c r="BF48" s="146">
        <f t="shared" si="5"/>
        <v>1549857.5167642145</v>
      </c>
      <c r="BG48" s="146">
        <f t="shared" si="5"/>
        <v>1549857.5167642145</v>
      </c>
      <c r="BH48" s="146">
        <f t="shared" si="5"/>
        <v>1549857.5167642145</v>
      </c>
      <c r="BI48" s="146">
        <f t="shared" si="5"/>
        <v>6199430.067056858</v>
      </c>
      <c r="BJ48" s="146">
        <f t="shared" si="5"/>
        <v>1983817.6214581947</v>
      </c>
      <c r="BK48" s="146">
        <f t="shared" si="5"/>
        <v>1983817.6214581947</v>
      </c>
      <c r="BL48" s="146">
        <f t="shared" si="5"/>
        <v>1983817.6214581947</v>
      </c>
      <c r="BM48" s="146">
        <f t="shared" si="5"/>
        <v>1983817.6214581947</v>
      </c>
      <c r="BN48" s="146">
        <f t="shared" si="5"/>
        <v>7935270.4858327787</v>
      </c>
    </row>
    <row r="49" spans="1:66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  <c r="BN49" s="130"/>
    </row>
    <row r="50" spans="1:66" ht="15" thickBot="1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  <c r="BN50" s="130"/>
    </row>
    <row r="51" spans="1:66">
      <c r="A51" s="147" t="s">
        <v>307</v>
      </c>
      <c r="B51" s="147"/>
      <c r="C51" s="147"/>
      <c r="D51" s="147"/>
      <c r="E51" s="147"/>
      <c r="F51" s="147"/>
      <c r="G51" s="148">
        <f t="shared" ref="G51:AL51" si="6">G18+G33+G48</f>
        <v>300000</v>
      </c>
      <c r="H51" s="148">
        <f t="shared" si="6"/>
        <v>300000</v>
      </c>
      <c r="I51" s="148">
        <f t="shared" si="6"/>
        <v>300000</v>
      </c>
      <c r="J51" s="148">
        <f t="shared" si="6"/>
        <v>300000</v>
      </c>
      <c r="K51" s="148">
        <f t="shared" si="6"/>
        <v>1200000</v>
      </c>
      <c r="L51" s="148">
        <f t="shared" si="6"/>
        <v>375000</v>
      </c>
      <c r="M51" s="148">
        <f t="shared" si="6"/>
        <v>375000</v>
      </c>
      <c r="N51" s="148">
        <f t="shared" si="6"/>
        <v>375000</v>
      </c>
      <c r="O51" s="148">
        <f t="shared" si="6"/>
        <v>375000</v>
      </c>
      <c r="P51" s="148">
        <f t="shared" si="6"/>
        <v>1500000</v>
      </c>
      <c r="Q51" s="148">
        <f t="shared" si="6"/>
        <v>521250</v>
      </c>
      <c r="R51" s="148">
        <f t="shared" si="6"/>
        <v>521250</v>
      </c>
      <c r="S51" s="148">
        <f t="shared" si="6"/>
        <v>521250</v>
      </c>
      <c r="T51" s="148">
        <f t="shared" si="6"/>
        <v>521250</v>
      </c>
      <c r="U51" s="148">
        <f t="shared" si="6"/>
        <v>2085000</v>
      </c>
      <c r="V51" s="148">
        <f t="shared" si="6"/>
        <v>684800</v>
      </c>
      <c r="W51" s="148">
        <f t="shared" si="6"/>
        <v>684800</v>
      </c>
      <c r="X51" s="148">
        <f t="shared" si="6"/>
        <v>684800</v>
      </c>
      <c r="Y51" s="148">
        <f t="shared" si="6"/>
        <v>684800</v>
      </c>
      <c r="Z51" s="148">
        <f t="shared" si="6"/>
        <v>2739200</v>
      </c>
      <c r="AA51" s="148">
        <f t="shared" si="6"/>
        <v>848569.8</v>
      </c>
      <c r="AB51" s="148">
        <f t="shared" si="6"/>
        <v>848569.8</v>
      </c>
      <c r="AC51" s="148">
        <f t="shared" si="6"/>
        <v>848569.8</v>
      </c>
      <c r="AD51" s="148">
        <f t="shared" si="6"/>
        <v>848569.8</v>
      </c>
      <c r="AE51" s="148">
        <f t="shared" si="6"/>
        <v>3394279.2</v>
      </c>
      <c r="AF51" s="148">
        <f t="shared" si="6"/>
        <v>1052313.2040000001</v>
      </c>
      <c r="AG51" s="148">
        <f t="shared" si="6"/>
        <v>1052313.2040000001</v>
      </c>
      <c r="AH51" s="148">
        <f t="shared" si="6"/>
        <v>1052313.2040000001</v>
      </c>
      <c r="AI51" s="148">
        <f t="shared" si="6"/>
        <v>1052313.2040000001</v>
      </c>
      <c r="AJ51" s="148">
        <f t="shared" si="6"/>
        <v>4209252.8160000006</v>
      </c>
      <c r="AK51" s="148">
        <f t="shared" si="6"/>
        <v>1305983.2711200002</v>
      </c>
      <c r="AL51" s="148">
        <f t="shared" si="6"/>
        <v>1305983.2711200002</v>
      </c>
      <c r="AM51" s="148">
        <f t="shared" ref="AM51:BN51" si="7">AM18+AM33+AM48</f>
        <v>1305983.2711200002</v>
      </c>
      <c r="AN51" s="148">
        <f t="shared" si="7"/>
        <v>1305983.2711200002</v>
      </c>
      <c r="AO51" s="148">
        <f t="shared" si="7"/>
        <v>5223933.0844800007</v>
      </c>
      <c r="AP51" s="148">
        <f t="shared" si="7"/>
        <v>1622058.1113936002</v>
      </c>
      <c r="AQ51" s="148">
        <f t="shared" si="7"/>
        <v>1622058.1113936002</v>
      </c>
      <c r="AR51" s="148">
        <f t="shared" si="7"/>
        <v>1622058.1113936002</v>
      </c>
      <c r="AS51" s="148">
        <f t="shared" si="7"/>
        <v>1622058.1113936002</v>
      </c>
      <c r="AT51" s="148">
        <f t="shared" si="7"/>
        <v>6488232.4455744009</v>
      </c>
      <c r="AU51" s="148">
        <f t="shared" si="7"/>
        <v>2016192.4818550081</v>
      </c>
      <c r="AV51" s="148">
        <f t="shared" si="7"/>
        <v>2016192.4818550081</v>
      </c>
      <c r="AW51" s="148">
        <f t="shared" si="7"/>
        <v>2016192.4818550081</v>
      </c>
      <c r="AX51" s="148">
        <f t="shared" si="7"/>
        <v>2016192.4818550081</v>
      </c>
      <c r="AY51" s="148">
        <f t="shared" si="7"/>
        <v>8064769.9274200322</v>
      </c>
      <c r="AZ51" s="148">
        <f t="shared" si="7"/>
        <v>2508040.0733476742</v>
      </c>
      <c r="BA51" s="148">
        <f t="shared" si="7"/>
        <v>2508040.0733476742</v>
      </c>
      <c r="BB51" s="148">
        <f t="shared" si="7"/>
        <v>2508040.0733476742</v>
      </c>
      <c r="BC51" s="148">
        <f t="shared" si="7"/>
        <v>2508040.0733476742</v>
      </c>
      <c r="BD51" s="148">
        <f t="shared" si="7"/>
        <v>10032160.293390697</v>
      </c>
      <c r="BE51" s="148">
        <f t="shared" si="7"/>
        <v>3122291.7822592854</v>
      </c>
      <c r="BF51" s="148">
        <f t="shared" si="7"/>
        <v>3122291.7822592854</v>
      </c>
      <c r="BG51" s="148">
        <f t="shared" si="7"/>
        <v>3122291.7822592854</v>
      </c>
      <c r="BH51" s="148">
        <f t="shared" si="7"/>
        <v>3122291.7822592854</v>
      </c>
      <c r="BI51" s="148">
        <f t="shared" si="7"/>
        <v>12489167.129037142</v>
      </c>
      <c r="BJ51" s="148">
        <f t="shared" si="7"/>
        <v>3889987.4113743408</v>
      </c>
      <c r="BK51" s="148">
        <f t="shared" si="7"/>
        <v>3889987.4113743408</v>
      </c>
      <c r="BL51" s="148">
        <f t="shared" si="7"/>
        <v>3889987.4113743408</v>
      </c>
      <c r="BM51" s="148">
        <f t="shared" si="7"/>
        <v>3889987.4113743408</v>
      </c>
      <c r="BN51" s="148">
        <f t="shared" si="7"/>
        <v>15559949.645497363</v>
      </c>
    </row>
    <row r="52" spans="1:66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</row>
    <row r="53" spans="1:66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  <c r="BN53" s="130"/>
    </row>
    <row r="54" spans="1:66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  <c r="BN54" s="130"/>
    </row>
    <row r="55" spans="1:66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  <c r="BN55" s="130"/>
    </row>
    <row r="56" spans="1:66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  <c r="BN56" s="130"/>
    </row>
    <row r="57" spans="1:66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  <c r="BN57" s="130"/>
    </row>
    <row r="58" spans="1:66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  <c r="BN58" s="130"/>
    </row>
    <row r="59" spans="1:66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</row>
    <row r="60" spans="1:66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</row>
    <row r="61" spans="1:66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  <c r="BN61" s="130"/>
    </row>
    <row r="62" spans="1:66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  <c r="BN62" s="130"/>
    </row>
    <row r="63" spans="1:66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  <c r="BN63" s="130"/>
    </row>
    <row r="64" spans="1:66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X64" s="130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  <c r="BN64" s="130"/>
    </row>
    <row r="65" spans="1:66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  <c r="BN65" s="130"/>
    </row>
    <row r="66" spans="1:66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  <c r="BN66" s="130"/>
    </row>
    <row r="67" spans="1:66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  <c r="AU67" s="130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  <c r="BN67" s="130"/>
    </row>
    <row r="68" spans="1:66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  <c r="BN68" s="130"/>
    </row>
    <row r="69" spans="1:66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  <c r="BL69" s="130"/>
      <c r="BM69" s="130"/>
      <c r="BN69" s="130"/>
    </row>
    <row r="70" spans="1:66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0"/>
      <c r="AV70" s="130"/>
      <c r="AW70" s="130"/>
      <c r="AX70" s="130"/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  <c r="BN70" s="130"/>
    </row>
    <row r="71" spans="1:66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  <c r="AS71" s="130"/>
      <c r="AT71" s="130"/>
      <c r="AU71" s="130"/>
      <c r="AV71" s="130"/>
      <c r="AW71" s="130"/>
      <c r="AX71" s="130"/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  <c r="BN71" s="130"/>
    </row>
    <row r="72" spans="1:66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130"/>
      <c r="AW72" s="130"/>
      <c r="AX72" s="130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  <c r="BN72" s="130"/>
    </row>
    <row r="73" spans="1:66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30"/>
      <c r="AX73" s="130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  <c r="BN73" s="130"/>
    </row>
    <row r="74" spans="1:66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  <c r="AT74" s="130"/>
      <c r="AU74" s="130"/>
      <c r="AV74" s="130"/>
      <c r="AW74" s="130"/>
      <c r="AX74" s="130"/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  <c r="BN74" s="130"/>
    </row>
    <row r="75" spans="1:66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30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  <c r="BN75" s="130"/>
    </row>
    <row r="76" spans="1:66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30"/>
      <c r="AQ76" s="130"/>
      <c r="AR76" s="130"/>
      <c r="AS76" s="130"/>
      <c r="AT76" s="130"/>
      <c r="AU76" s="130"/>
      <c r="AV76" s="130"/>
      <c r="AW76" s="130"/>
      <c r="AX76" s="130"/>
      <c r="AY76" s="130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  <c r="BL76" s="130"/>
      <c r="BM76" s="130"/>
      <c r="BN76" s="130"/>
    </row>
    <row r="77" spans="1:66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X77" s="130"/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  <c r="BN77" s="130"/>
    </row>
    <row r="78" spans="1:66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  <c r="AK78" s="130"/>
      <c r="AL78" s="130"/>
      <c r="AM78" s="130"/>
      <c r="AN78" s="130"/>
      <c r="AO78" s="130"/>
      <c r="AP78" s="130"/>
      <c r="AQ78" s="130"/>
      <c r="AR78" s="130"/>
      <c r="AS78" s="130"/>
      <c r="AT78" s="130"/>
      <c r="AU78" s="130"/>
      <c r="AV78" s="130"/>
      <c r="AW78" s="130"/>
      <c r="AX78" s="130"/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  <c r="BK78" s="130"/>
      <c r="BL78" s="130"/>
      <c r="BM78" s="130"/>
      <c r="BN78" s="130"/>
    </row>
    <row r="79" spans="1:66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  <c r="AT79" s="130"/>
      <c r="AU79" s="130"/>
      <c r="AV79" s="130"/>
      <c r="AW79" s="130"/>
      <c r="AX79" s="130"/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  <c r="BN79" s="130"/>
    </row>
    <row r="80" spans="1:66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  <c r="BN80" s="130"/>
    </row>
    <row r="81" spans="1:66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  <c r="AT81" s="130"/>
      <c r="AU81" s="130"/>
      <c r="AV81" s="130"/>
      <c r="AW81" s="130"/>
      <c r="AX81" s="130"/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  <c r="BK81" s="130"/>
      <c r="BL81" s="130"/>
      <c r="BM81" s="130"/>
      <c r="BN81" s="130"/>
    </row>
    <row r="82" spans="1:66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  <c r="AU82" s="130"/>
      <c r="AV82" s="130"/>
      <c r="AW82" s="130"/>
      <c r="AX82" s="130"/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  <c r="BK82" s="130"/>
      <c r="BL82" s="130"/>
      <c r="BM82" s="130"/>
      <c r="BN82" s="130"/>
    </row>
    <row r="83" spans="1:66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  <c r="AT83" s="130"/>
      <c r="AU83" s="130"/>
      <c r="AV83" s="130"/>
      <c r="AW83" s="130"/>
      <c r="AX83" s="130"/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  <c r="BK83" s="130"/>
      <c r="BL83" s="130"/>
      <c r="BM83" s="130"/>
      <c r="BN83" s="130"/>
    </row>
    <row r="84" spans="1:66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  <c r="AK84" s="130"/>
      <c r="AL84" s="130"/>
      <c r="AM84" s="130"/>
      <c r="AN84" s="130"/>
      <c r="AO84" s="130"/>
      <c r="AP84" s="130"/>
      <c r="AQ84" s="130"/>
      <c r="AR84" s="130"/>
      <c r="AS84" s="130"/>
      <c r="AT84" s="130"/>
      <c r="AU84" s="130"/>
      <c r="AV84" s="130"/>
      <c r="AW84" s="130"/>
      <c r="AX84" s="130"/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  <c r="BL84" s="130"/>
      <c r="BM84" s="130"/>
      <c r="BN84" s="130"/>
    </row>
    <row r="85" spans="1:66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  <c r="AK85" s="130"/>
      <c r="AL85" s="130"/>
      <c r="AM85" s="130"/>
      <c r="AN85" s="130"/>
      <c r="AO85" s="130"/>
      <c r="AP85" s="130"/>
      <c r="AQ85" s="130"/>
      <c r="AR85" s="130"/>
      <c r="AS85" s="130"/>
      <c r="AT85" s="130"/>
      <c r="AU85" s="130"/>
      <c r="AV85" s="130"/>
      <c r="AW85" s="130"/>
      <c r="AX85" s="130"/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  <c r="BL85" s="130"/>
      <c r="BM85" s="130"/>
      <c r="BN85" s="130"/>
    </row>
    <row r="86" spans="1:66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30"/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  <c r="BN86" s="130"/>
    </row>
    <row r="87" spans="1:66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  <c r="AX87" s="130"/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  <c r="BK87" s="130"/>
      <c r="BL87" s="130"/>
      <c r="BM87" s="130"/>
      <c r="BN87" s="130"/>
    </row>
    <row r="88" spans="1:66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X88" s="130"/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  <c r="BL88" s="130"/>
      <c r="BM88" s="130"/>
      <c r="BN88" s="130"/>
    </row>
    <row r="89" spans="1:66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30"/>
      <c r="AI89" s="130"/>
      <c r="AJ89" s="130"/>
      <c r="AK89" s="130"/>
      <c r="AL89" s="130"/>
      <c r="AM89" s="130"/>
      <c r="AN89" s="130"/>
      <c r="AO89" s="130"/>
      <c r="AP89" s="130"/>
      <c r="AQ89" s="130"/>
      <c r="AR89" s="130"/>
      <c r="AS89" s="130"/>
      <c r="AT89" s="130"/>
      <c r="AU89" s="130"/>
      <c r="AV89" s="130"/>
      <c r="AW89" s="130"/>
      <c r="AX89" s="130"/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  <c r="BL89" s="130"/>
      <c r="BM89" s="130"/>
      <c r="BN89" s="130"/>
    </row>
    <row r="90" spans="1:66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X90" s="130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  <c r="BN90" s="130"/>
    </row>
    <row r="91" spans="1:66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  <c r="AK91" s="130"/>
      <c r="AL91" s="130"/>
      <c r="AM91" s="130"/>
      <c r="AN91" s="130"/>
      <c r="AO91" s="130"/>
      <c r="AP91" s="130"/>
      <c r="AQ91" s="130"/>
      <c r="AR91" s="130"/>
      <c r="AS91" s="130"/>
      <c r="AT91" s="130"/>
      <c r="AU91" s="130"/>
      <c r="AV91" s="130"/>
      <c r="AW91" s="130"/>
      <c r="AX91" s="130"/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  <c r="BN91" s="130"/>
    </row>
    <row r="92" spans="1:66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  <c r="AG92" s="130"/>
      <c r="AH92" s="130"/>
      <c r="AI92" s="130"/>
      <c r="AJ92" s="130"/>
      <c r="AK92" s="130"/>
      <c r="AL92" s="130"/>
      <c r="AM92" s="130"/>
      <c r="AN92" s="130"/>
      <c r="AO92" s="130"/>
      <c r="AP92" s="130"/>
      <c r="AQ92" s="130"/>
      <c r="AR92" s="130"/>
      <c r="AS92" s="130"/>
      <c r="AT92" s="130"/>
      <c r="AU92" s="130"/>
      <c r="AV92" s="130"/>
      <c r="AW92" s="130"/>
      <c r="AX92" s="130"/>
      <c r="AY92" s="130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  <c r="BK92" s="130"/>
      <c r="BL92" s="130"/>
      <c r="BM92" s="130"/>
      <c r="BN92" s="130"/>
    </row>
    <row r="93" spans="1:66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X93" s="130"/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  <c r="BN93" s="130"/>
    </row>
    <row r="94" spans="1:66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  <c r="AK94" s="130"/>
      <c r="AL94" s="130"/>
      <c r="AM94" s="130"/>
      <c r="AN94" s="130"/>
      <c r="AO94" s="130"/>
      <c r="AP94" s="130"/>
      <c r="AQ94" s="130"/>
      <c r="AR94" s="130"/>
      <c r="AS94" s="130"/>
      <c r="AT94" s="130"/>
      <c r="AU94" s="130"/>
      <c r="AV94" s="130"/>
      <c r="AW94" s="130"/>
      <c r="AX94" s="130"/>
      <c r="AY94" s="130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  <c r="BK94" s="130"/>
      <c r="BL94" s="130"/>
      <c r="BM94" s="130"/>
      <c r="BN94" s="130"/>
    </row>
    <row r="95" spans="1:66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  <c r="BL95" s="130"/>
      <c r="BM95" s="130"/>
      <c r="BN95" s="130"/>
    </row>
    <row r="96" spans="1:66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X96" s="130"/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BM96" s="130"/>
      <c r="BN96" s="130"/>
    </row>
    <row r="97" spans="1:66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  <c r="BL97" s="130"/>
      <c r="BM97" s="130"/>
      <c r="BN97" s="130"/>
    </row>
    <row r="98" spans="1:66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  <c r="BL98" s="130"/>
      <c r="BM98" s="130"/>
      <c r="BN98" s="130"/>
    </row>
    <row r="99" spans="1:66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30"/>
      <c r="BN99" s="130"/>
    </row>
    <row r="100" spans="1:66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  <c r="BL100" s="130"/>
      <c r="BM100" s="130"/>
      <c r="BN100" s="130"/>
    </row>
    <row r="101" spans="1:66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  <c r="AY101" s="130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  <c r="BK101" s="130"/>
      <c r="BL101" s="130"/>
      <c r="BM101" s="130"/>
      <c r="BN101" s="130"/>
    </row>
    <row r="102" spans="1:66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  <c r="BL102" s="130"/>
      <c r="BM102" s="130"/>
      <c r="BN102" s="130"/>
    </row>
    <row r="103" spans="1:66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  <c r="AY103" s="130"/>
      <c r="AZ103" s="130"/>
      <c r="BA103" s="130"/>
      <c r="BB103" s="130"/>
      <c r="BC103" s="130"/>
      <c r="BD103" s="130"/>
      <c r="BE103" s="130"/>
      <c r="BF103" s="130"/>
      <c r="BG103" s="130"/>
      <c r="BH103" s="130"/>
      <c r="BI103" s="130"/>
      <c r="BJ103" s="130"/>
      <c r="BK103" s="130"/>
      <c r="BL103" s="130"/>
      <c r="BM103" s="130"/>
      <c r="BN103" s="130"/>
    </row>
    <row r="104" spans="1:66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  <c r="BK104" s="130"/>
      <c r="BL104" s="130"/>
      <c r="BM104" s="130"/>
      <c r="BN104" s="130"/>
    </row>
    <row r="105" spans="1:66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  <c r="BK105" s="130"/>
      <c r="BL105" s="130"/>
      <c r="BM105" s="130"/>
      <c r="BN105" s="130"/>
    </row>
    <row r="106" spans="1:66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  <c r="BL106" s="130"/>
      <c r="BM106" s="130"/>
      <c r="BN106" s="130"/>
    </row>
    <row r="107" spans="1:66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130"/>
      <c r="BK107" s="130"/>
      <c r="BL107" s="130"/>
      <c r="BM107" s="130"/>
      <c r="BN107" s="130"/>
    </row>
    <row r="108" spans="1:66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  <c r="BK108" s="130"/>
      <c r="BL108" s="130"/>
      <c r="BM108" s="130"/>
      <c r="BN108" s="130"/>
    </row>
    <row r="109" spans="1:66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  <c r="BK109" s="130"/>
      <c r="BL109" s="130"/>
      <c r="BM109" s="130"/>
      <c r="BN109" s="130"/>
    </row>
    <row r="110" spans="1:66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  <c r="AG110" s="130"/>
      <c r="AH110" s="130"/>
      <c r="AI110" s="130"/>
      <c r="AJ110" s="130"/>
      <c r="AK110" s="130"/>
      <c r="AL110" s="130"/>
      <c r="AM110" s="130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130"/>
      <c r="BK110" s="130"/>
      <c r="BL110" s="130"/>
      <c r="BM110" s="130"/>
      <c r="BN110" s="130"/>
    </row>
    <row r="111" spans="1:66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  <c r="BL111" s="130"/>
      <c r="BM111" s="130"/>
      <c r="BN111" s="130"/>
    </row>
    <row r="112" spans="1:66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  <c r="AG112" s="130"/>
      <c r="AH112" s="130"/>
      <c r="AI112" s="130"/>
      <c r="AJ112" s="130"/>
      <c r="AK112" s="130"/>
      <c r="AL112" s="130"/>
      <c r="AM112" s="130"/>
      <c r="AN112" s="130"/>
      <c r="AO112" s="130"/>
      <c r="AP112" s="130"/>
      <c r="AQ112" s="130"/>
      <c r="AR112" s="130"/>
      <c r="AS112" s="130"/>
      <c r="AT112" s="130"/>
      <c r="AU112" s="130"/>
      <c r="AV112" s="130"/>
      <c r="AW112" s="130"/>
      <c r="AX112" s="130"/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  <c r="BK112" s="130"/>
      <c r="BL112" s="130"/>
      <c r="BM112" s="130"/>
      <c r="BN112" s="130"/>
    </row>
    <row r="113" spans="1:66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  <c r="BN113" s="130"/>
    </row>
    <row r="114" spans="1:66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0"/>
      <c r="AV114" s="130"/>
      <c r="AW114" s="130"/>
      <c r="AX114" s="130"/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  <c r="BL114" s="130"/>
      <c r="BM114" s="130"/>
      <c r="BN114" s="130"/>
    </row>
    <row r="115" spans="1:66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  <c r="BN115" s="130"/>
    </row>
    <row r="116" spans="1:66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  <c r="AH116" s="130"/>
      <c r="AI116" s="130"/>
      <c r="AJ116" s="130"/>
      <c r="AK116" s="130"/>
      <c r="AL116" s="130"/>
      <c r="AM116" s="130"/>
      <c r="AN116" s="130"/>
      <c r="AO116" s="130"/>
      <c r="AP116" s="130"/>
      <c r="AQ116" s="130"/>
      <c r="AR116" s="130"/>
      <c r="AS116" s="130"/>
      <c r="AT116" s="130"/>
      <c r="AU116" s="130"/>
      <c r="AV116" s="130"/>
      <c r="AW116" s="130"/>
      <c r="AX116" s="130"/>
      <c r="AY116" s="130"/>
      <c r="AZ116" s="130"/>
      <c r="BA116" s="130"/>
      <c r="BB116" s="130"/>
      <c r="BC116" s="130"/>
      <c r="BD116" s="130"/>
      <c r="BE116" s="130"/>
      <c r="BF116" s="130"/>
      <c r="BG116" s="130"/>
      <c r="BH116" s="130"/>
      <c r="BI116" s="130"/>
      <c r="BJ116" s="130"/>
      <c r="BK116" s="130"/>
      <c r="BL116" s="130"/>
      <c r="BM116" s="130"/>
      <c r="BN116" s="130"/>
    </row>
    <row r="117" spans="1:66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  <c r="AG117" s="130"/>
      <c r="AH117" s="130"/>
      <c r="AI117" s="130"/>
      <c r="AJ117" s="130"/>
      <c r="AK117" s="130"/>
      <c r="AL117" s="130"/>
      <c r="AM117" s="130"/>
      <c r="AN117" s="130"/>
      <c r="AO117" s="130"/>
      <c r="AP117" s="130"/>
      <c r="AQ117" s="130"/>
      <c r="AR117" s="130"/>
      <c r="AS117" s="130"/>
      <c r="AT117" s="130"/>
      <c r="AU117" s="130"/>
      <c r="AV117" s="130"/>
      <c r="AW117" s="130"/>
      <c r="AX117" s="130"/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  <c r="BK117" s="130"/>
      <c r="BL117" s="130"/>
      <c r="BM117" s="130"/>
      <c r="BN117" s="130"/>
    </row>
    <row r="118" spans="1:66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0"/>
      <c r="AH118" s="130"/>
      <c r="AI118" s="130"/>
      <c r="AJ118" s="130"/>
      <c r="AK118" s="130"/>
      <c r="AL118" s="130"/>
      <c r="AM118" s="130"/>
      <c r="AN118" s="130"/>
      <c r="AO118" s="130"/>
      <c r="AP118" s="130"/>
      <c r="AQ118" s="130"/>
      <c r="AR118" s="130"/>
      <c r="AS118" s="130"/>
      <c r="AT118" s="130"/>
      <c r="AU118" s="130"/>
      <c r="AV118" s="130"/>
      <c r="AW118" s="130"/>
      <c r="AX118" s="130"/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/>
      <c r="BI118" s="130"/>
      <c r="BJ118" s="130"/>
      <c r="BK118" s="130"/>
      <c r="BL118" s="130"/>
      <c r="BM118" s="130"/>
      <c r="BN118" s="130"/>
    </row>
    <row r="119" spans="1:66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  <c r="AG119" s="130"/>
      <c r="AH119" s="130"/>
      <c r="AI119" s="130"/>
      <c r="AJ119" s="130"/>
      <c r="AK119" s="130"/>
      <c r="AL119" s="130"/>
      <c r="AM119" s="130"/>
      <c r="AN119" s="130"/>
      <c r="AO119" s="130"/>
      <c r="AP119" s="130"/>
      <c r="AQ119" s="130"/>
      <c r="AR119" s="130"/>
      <c r="AS119" s="130"/>
      <c r="AT119" s="130"/>
      <c r="AU119" s="130"/>
      <c r="AV119" s="130"/>
      <c r="AW119" s="130"/>
      <c r="AX119" s="130"/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/>
      <c r="BI119" s="130"/>
      <c r="BJ119" s="130"/>
      <c r="BK119" s="130"/>
      <c r="BL119" s="130"/>
      <c r="BM119" s="130"/>
      <c r="BN119" s="130"/>
    </row>
    <row r="120" spans="1:66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30"/>
      <c r="AH120" s="130"/>
      <c r="AI120" s="130"/>
      <c r="AJ120" s="130"/>
      <c r="AK120" s="130"/>
      <c r="AL120" s="130"/>
      <c r="AM120" s="130"/>
      <c r="AN120" s="130"/>
      <c r="AO120" s="130"/>
      <c r="AP120" s="130"/>
      <c r="AQ120" s="130"/>
      <c r="AR120" s="130"/>
      <c r="AS120" s="130"/>
      <c r="AT120" s="130"/>
      <c r="AU120" s="130"/>
      <c r="AV120" s="130"/>
      <c r="AW120" s="130"/>
      <c r="AX120" s="130"/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  <c r="BL120" s="130"/>
      <c r="BM120" s="130"/>
      <c r="BN120" s="130"/>
    </row>
    <row r="121" spans="1:66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0"/>
      <c r="AH121" s="130"/>
      <c r="AI121" s="130"/>
      <c r="AJ121" s="130"/>
      <c r="AK121" s="130"/>
      <c r="AL121" s="130"/>
      <c r="AM121" s="130"/>
      <c r="AN121" s="130"/>
      <c r="AO121" s="130"/>
      <c r="AP121" s="130"/>
      <c r="AQ121" s="130"/>
      <c r="AR121" s="130"/>
      <c r="AS121" s="130"/>
      <c r="AT121" s="130"/>
      <c r="AU121" s="130"/>
      <c r="AV121" s="130"/>
      <c r="AW121" s="130"/>
      <c r="AX121" s="130"/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/>
      <c r="BI121" s="130"/>
      <c r="BJ121" s="130"/>
      <c r="BK121" s="130"/>
      <c r="BL121" s="130"/>
      <c r="BM121" s="130"/>
      <c r="BN121" s="130"/>
    </row>
    <row r="122" spans="1:66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0"/>
      <c r="AH122" s="130"/>
      <c r="AI122" s="130"/>
      <c r="AJ122" s="130"/>
      <c r="AK122" s="130"/>
      <c r="AL122" s="130"/>
      <c r="AM122" s="130"/>
      <c r="AN122" s="130"/>
      <c r="AO122" s="130"/>
      <c r="AP122" s="130"/>
      <c r="AQ122" s="130"/>
      <c r="AR122" s="130"/>
      <c r="AS122" s="130"/>
      <c r="AT122" s="130"/>
      <c r="AU122" s="130"/>
      <c r="AV122" s="130"/>
      <c r="AW122" s="130"/>
      <c r="AX122" s="130"/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/>
      <c r="BI122" s="130"/>
      <c r="BJ122" s="130"/>
      <c r="BK122" s="130"/>
      <c r="BL122" s="130"/>
      <c r="BM122" s="130"/>
      <c r="BN122" s="130"/>
    </row>
    <row r="123" spans="1:66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30"/>
      <c r="AH123" s="130"/>
      <c r="AI123" s="130"/>
      <c r="AJ123" s="130"/>
      <c r="AK123" s="130"/>
      <c r="AL123" s="130"/>
      <c r="AM123" s="130"/>
      <c r="AN123" s="130"/>
      <c r="AO123" s="130"/>
      <c r="AP123" s="130"/>
      <c r="AQ123" s="130"/>
      <c r="AR123" s="130"/>
      <c r="AS123" s="130"/>
      <c r="AT123" s="130"/>
      <c r="AU123" s="130"/>
      <c r="AV123" s="130"/>
      <c r="AW123" s="130"/>
      <c r="AX123" s="130"/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BJ123" s="130"/>
      <c r="BK123" s="130"/>
      <c r="BL123" s="130"/>
      <c r="BM123" s="130"/>
      <c r="BN123" s="130"/>
    </row>
    <row r="124" spans="1:66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30"/>
      <c r="AH124" s="130"/>
      <c r="AI124" s="130"/>
      <c r="AJ124" s="130"/>
      <c r="AK124" s="130"/>
      <c r="AL124" s="130"/>
      <c r="AM124" s="130"/>
      <c r="AN124" s="130"/>
      <c r="AO124" s="130"/>
      <c r="AP124" s="130"/>
      <c r="AQ124" s="130"/>
      <c r="AR124" s="130"/>
      <c r="AS124" s="130"/>
      <c r="AT124" s="130"/>
      <c r="AU124" s="130"/>
      <c r="AV124" s="130"/>
      <c r="AW124" s="130"/>
      <c r="AX124" s="130"/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/>
      <c r="BI124" s="130"/>
      <c r="BJ124" s="130"/>
      <c r="BK124" s="130"/>
      <c r="BL124" s="130"/>
      <c r="BM124" s="130"/>
      <c r="BN124" s="130"/>
    </row>
    <row r="125" spans="1:66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0"/>
      <c r="AH125" s="130"/>
      <c r="AI125" s="130"/>
      <c r="AJ125" s="130"/>
      <c r="AK125" s="130"/>
      <c r="AL125" s="130"/>
      <c r="AM125" s="130"/>
      <c r="AN125" s="130"/>
      <c r="AO125" s="130"/>
      <c r="AP125" s="130"/>
      <c r="AQ125" s="130"/>
      <c r="AR125" s="130"/>
      <c r="AS125" s="130"/>
      <c r="AT125" s="130"/>
      <c r="AU125" s="130"/>
      <c r="AV125" s="130"/>
      <c r="AW125" s="130"/>
      <c r="AX125" s="130"/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0"/>
      <c r="BJ125" s="130"/>
      <c r="BK125" s="130"/>
      <c r="BL125" s="130"/>
      <c r="BM125" s="130"/>
      <c r="BN125" s="130"/>
    </row>
    <row r="126" spans="1:66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  <c r="AG126" s="130"/>
      <c r="AH126" s="130"/>
      <c r="AI126" s="130"/>
      <c r="AJ126" s="130"/>
      <c r="AK126" s="130"/>
      <c r="AL126" s="130"/>
      <c r="AM126" s="130"/>
      <c r="AN126" s="130"/>
      <c r="AO126" s="130"/>
      <c r="AP126" s="130"/>
      <c r="AQ126" s="130"/>
      <c r="AR126" s="130"/>
      <c r="AS126" s="130"/>
      <c r="AT126" s="130"/>
      <c r="AU126" s="130"/>
      <c r="AV126" s="130"/>
      <c r="AW126" s="130"/>
      <c r="AX126" s="130"/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/>
      <c r="BI126" s="130"/>
      <c r="BJ126" s="130"/>
      <c r="BK126" s="130"/>
      <c r="BL126" s="130"/>
      <c r="BM126" s="130"/>
      <c r="BN126" s="130"/>
    </row>
    <row r="127" spans="1:66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  <c r="AG127" s="130"/>
      <c r="AH127" s="130"/>
      <c r="AI127" s="130"/>
      <c r="AJ127" s="130"/>
      <c r="AK127" s="130"/>
      <c r="AL127" s="130"/>
      <c r="AM127" s="130"/>
      <c r="AN127" s="130"/>
      <c r="AO127" s="130"/>
      <c r="AP127" s="130"/>
      <c r="AQ127" s="130"/>
      <c r="AR127" s="130"/>
      <c r="AS127" s="130"/>
      <c r="AT127" s="130"/>
      <c r="AU127" s="130"/>
      <c r="AV127" s="130"/>
      <c r="AW127" s="130"/>
      <c r="AX127" s="130"/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  <c r="BK127" s="130"/>
      <c r="BL127" s="130"/>
      <c r="BM127" s="130"/>
      <c r="BN127" s="130"/>
    </row>
    <row r="128" spans="1:66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  <c r="AG128" s="130"/>
      <c r="AH128" s="130"/>
      <c r="AI128" s="130"/>
      <c r="AJ128" s="130"/>
      <c r="AK128" s="130"/>
      <c r="AL128" s="130"/>
      <c r="AM128" s="130"/>
      <c r="AN128" s="130"/>
      <c r="AO128" s="130"/>
      <c r="AP128" s="130"/>
      <c r="AQ128" s="130"/>
      <c r="AR128" s="130"/>
      <c r="AS128" s="130"/>
      <c r="AT128" s="130"/>
      <c r="AU128" s="130"/>
      <c r="AV128" s="130"/>
      <c r="AW128" s="130"/>
      <c r="AX128" s="130"/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  <c r="BK128" s="130"/>
      <c r="BL128" s="130"/>
      <c r="BM128" s="130"/>
      <c r="BN128" s="130"/>
    </row>
    <row r="129" spans="1:66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  <c r="AG129" s="130"/>
      <c r="AH129" s="130"/>
      <c r="AI129" s="130"/>
      <c r="AJ129" s="130"/>
      <c r="AK129" s="130"/>
      <c r="AL129" s="130"/>
      <c r="AM129" s="130"/>
      <c r="AN129" s="130"/>
      <c r="AO129" s="130"/>
      <c r="AP129" s="130"/>
      <c r="AQ129" s="130"/>
      <c r="AR129" s="130"/>
      <c r="AS129" s="130"/>
      <c r="AT129" s="130"/>
      <c r="AU129" s="130"/>
      <c r="AV129" s="130"/>
      <c r="AW129" s="130"/>
      <c r="AX129" s="130"/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  <c r="BK129" s="130"/>
      <c r="BL129" s="130"/>
      <c r="BM129" s="130"/>
      <c r="BN129" s="130"/>
    </row>
    <row r="130" spans="1:66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  <c r="AG130" s="130"/>
      <c r="AH130" s="130"/>
      <c r="AI130" s="130"/>
      <c r="AJ130" s="130"/>
      <c r="AK130" s="130"/>
      <c r="AL130" s="130"/>
      <c r="AM130" s="130"/>
      <c r="AN130" s="130"/>
      <c r="AO130" s="130"/>
      <c r="AP130" s="130"/>
      <c r="AQ130" s="130"/>
      <c r="AR130" s="130"/>
      <c r="AS130" s="130"/>
      <c r="AT130" s="130"/>
      <c r="AU130" s="130"/>
      <c r="AV130" s="130"/>
      <c r="AW130" s="130"/>
      <c r="AX130" s="130"/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  <c r="BK130" s="130"/>
      <c r="BL130" s="130"/>
      <c r="BM130" s="130"/>
      <c r="BN130" s="130"/>
    </row>
    <row r="131" spans="1:66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  <c r="AG131" s="130"/>
      <c r="AH131" s="130"/>
      <c r="AI131" s="130"/>
      <c r="AJ131" s="130"/>
      <c r="AK131" s="130"/>
      <c r="AL131" s="130"/>
      <c r="AM131" s="130"/>
      <c r="AN131" s="130"/>
      <c r="AO131" s="130"/>
      <c r="AP131" s="130"/>
      <c r="AQ131" s="130"/>
      <c r="AR131" s="130"/>
      <c r="AS131" s="130"/>
      <c r="AT131" s="130"/>
      <c r="AU131" s="130"/>
      <c r="AV131" s="130"/>
      <c r="AW131" s="130"/>
      <c r="AX131" s="130"/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0"/>
      <c r="BJ131" s="130"/>
      <c r="BK131" s="130"/>
      <c r="BL131" s="130"/>
      <c r="BM131" s="130"/>
      <c r="BN131" s="130"/>
    </row>
    <row r="132" spans="1:66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  <c r="AG132" s="130"/>
      <c r="AH132" s="130"/>
      <c r="AI132" s="130"/>
      <c r="AJ132" s="130"/>
      <c r="AK132" s="130"/>
      <c r="AL132" s="130"/>
      <c r="AM132" s="130"/>
      <c r="AN132" s="130"/>
      <c r="AO132" s="130"/>
      <c r="AP132" s="130"/>
      <c r="AQ132" s="130"/>
      <c r="AR132" s="130"/>
      <c r="AS132" s="130"/>
      <c r="AT132" s="130"/>
      <c r="AU132" s="130"/>
      <c r="AV132" s="130"/>
      <c r="AW132" s="130"/>
      <c r="AX132" s="130"/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  <c r="BL132" s="130"/>
      <c r="BM132" s="130"/>
      <c r="BN132" s="130"/>
    </row>
    <row r="133" spans="1:66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  <c r="AG133" s="130"/>
      <c r="AH133" s="130"/>
      <c r="AI133" s="130"/>
      <c r="AJ133" s="130"/>
      <c r="AK133" s="130"/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0"/>
      <c r="AW133" s="130"/>
      <c r="AX133" s="130"/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  <c r="BL133" s="130"/>
      <c r="BM133" s="130"/>
      <c r="BN133" s="130"/>
    </row>
    <row r="134" spans="1:66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  <c r="AG134" s="130"/>
      <c r="AH134" s="130"/>
      <c r="AI134" s="130"/>
      <c r="AJ134" s="130"/>
      <c r="AK134" s="130"/>
      <c r="AL134" s="130"/>
      <c r="AM134" s="130"/>
      <c r="AN134" s="130"/>
      <c r="AO134" s="130"/>
      <c r="AP134" s="130"/>
      <c r="AQ134" s="130"/>
      <c r="AR134" s="130"/>
      <c r="AS134" s="130"/>
      <c r="AT134" s="130"/>
      <c r="AU134" s="130"/>
      <c r="AV134" s="130"/>
      <c r="AW134" s="130"/>
      <c r="AX134" s="130"/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  <c r="BN134" s="130"/>
    </row>
    <row r="135" spans="1:66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  <c r="AG135" s="130"/>
      <c r="AH135" s="130"/>
      <c r="AI135" s="130"/>
      <c r="AJ135" s="130"/>
      <c r="AK135" s="130"/>
      <c r="AL135" s="130"/>
      <c r="AM135" s="130"/>
      <c r="AN135" s="130"/>
      <c r="AO135" s="130"/>
      <c r="AP135" s="130"/>
      <c r="AQ135" s="130"/>
      <c r="AR135" s="130"/>
      <c r="AS135" s="130"/>
      <c r="AT135" s="130"/>
      <c r="AU135" s="130"/>
      <c r="AV135" s="130"/>
      <c r="AW135" s="130"/>
      <c r="AX135" s="130"/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  <c r="BL135" s="130"/>
      <c r="BM135" s="130"/>
      <c r="BN135" s="130"/>
    </row>
    <row r="136" spans="1:66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30"/>
      <c r="AH136" s="130"/>
      <c r="AI136" s="130"/>
      <c r="AJ136" s="130"/>
      <c r="AK136" s="130"/>
      <c r="AL136" s="130"/>
      <c r="AM136" s="130"/>
      <c r="AN136" s="130"/>
      <c r="AO136" s="130"/>
      <c r="AP136" s="130"/>
      <c r="AQ136" s="130"/>
      <c r="AR136" s="130"/>
      <c r="AS136" s="130"/>
      <c r="AT136" s="130"/>
      <c r="AU136" s="130"/>
      <c r="AV136" s="130"/>
      <c r="AW136" s="130"/>
      <c r="AX136" s="130"/>
      <c r="AY136" s="130"/>
      <c r="AZ136" s="130"/>
      <c r="BA136" s="130"/>
      <c r="BB136" s="130"/>
      <c r="BC136" s="130"/>
      <c r="BD136" s="130"/>
      <c r="BE136" s="130"/>
      <c r="BF136" s="130"/>
      <c r="BG136" s="130"/>
      <c r="BH136" s="130"/>
      <c r="BI136" s="130"/>
      <c r="BJ136" s="130"/>
      <c r="BK136" s="130"/>
      <c r="BL136" s="130"/>
      <c r="BM136" s="130"/>
      <c r="BN136" s="130"/>
    </row>
    <row r="137" spans="1:66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  <c r="BN137" s="130"/>
    </row>
    <row r="138" spans="1:66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0"/>
      <c r="AW138" s="130"/>
      <c r="AX138" s="130"/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  <c r="BN138" s="130"/>
    </row>
    <row r="139" spans="1:66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  <c r="AG139" s="130"/>
      <c r="AH139" s="130"/>
      <c r="AI139" s="130"/>
      <c r="AJ139" s="130"/>
      <c r="AK139" s="130"/>
      <c r="AL139" s="130"/>
      <c r="AM139" s="130"/>
      <c r="AN139" s="130"/>
      <c r="AO139" s="130"/>
      <c r="AP139" s="130"/>
      <c r="AQ139" s="130"/>
      <c r="AR139" s="130"/>
      <c r="AS139" s="130"/>
      <c r="AT139" s="130"/>
      <c r="AU139" s="130"/>
      <c r="AV139" s="130"/>
      <c r="AW139" s="130"/>
      <c r="AX139" s="130"/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  <c r="BN139" s="130"/>
    </row>
    <row r="140" spans="1:66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30"/>
      <c r="AT140" s="130"/>
      <c r="AU140" s="130"/>
      <c r="AV140" s="130"/>
      <c r="AW140" s="130"/>
      <c r="AX140" s="130"/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  <c r="BN140" s="130"/>
    </row>
    <row r="141" spans="1:66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  <c r="AG141" s="130"/>
      <c r="AH141" s="130"/>
      <c r="AI141" s="130"/>
      <c r="AJ141" s="130"/>
      <c r="AK141" s="130"/>
      <c r="AL141" s="130"/>
      <c r="AM141" s="130"/>
      <c r="AN141" s="130"/>
      <c r="AO141" s="130"/>
      <c r="AP141" s="130"/>
      <c r="AQ141" s="130"/>
      <c r="AR141" s="130"/>
      <c r="AS141" s="130"/>
      <c r="AT141" s="130"/>
      <c r="AU141" s="130"/>
      <c r="AV141" s="130"/>
      <c r="AW141" s="130"/>
      <c r="AX141" s="130"/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/>
      <c r="BI141" s="130"/>
      <c r="BJ141" s="130"/>
      <c r="BK141" s="130"/>
      <c r="BL141" s="130"/>
      <c r="BM141" s="130"/>
      <c r="BN141" s="130"/>
    </row>
    <row r="142" spans="1:66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  <c r="AG142" s="130"/>
      <c r="AH142" s="130"/>
      <c r="AI142" s="130"/>
      <c r="AJ142" s="130"/>
      <c r="AK142" s="130"/>
      <c r="AL142" s="130"/>
      <c r="AM142" s="130"/>
      <c r="AN142" s="130"/>
      <c r="AO142" s="130"/>
      <c r="AP142" s="130"/>
      <c r="AQ142" s="130"/>
      <c r="AR142" s="130"/>
      <c r="AS142" s="130"/>
      <c r="AT142" s="130"/>
      <c r="AU142" s="130"/>
      <c r="AV142" s="130"/>
      <c r="AW142" s="130"/>
      <c r="AX142" s="130"/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  <c r="BL142" s="130"/>
      <c r="BM142" s="130"/>
      <c r="BN142" s="130"/>
    </row>
    <row r="143" spans="1:66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30"/>
      <c r="AT143" s="130"/>
      <c r="AU143" s="130"/>
      <c r="AV143" s="130"/>
      <c r="AW143" s="130"/>
      <c r="AX143" s="130"/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  <c r="BL143" s="130"/>
      <c r="BM143" s="130"/>
      <c r="BN143" s="130"/>
    </row>
    <row r="144" spans="1:66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  <c r="AH144" s="130"/>
      <c r="AI144" s="130"/>
      <c r="AJ144" s="130"/>
      <c r="AK144" s="130"/>
      <c r="AL144" s="130"/>
      <c r="AM144" s="130"/>
      <c r="AN144" s="130"/>
      <c r="AO144" s="130"/>
      <c r="AP144" s="130"/>
      <c r="AQ144" s="130"/>
      <c r="AR144" s="130"/>
      <c r="AS144" s="130"/>
      <c r="AT144" s="130"/>
      <c r="AU144" s="130"/>
      <c r="AV144" s="130"/>
      <c r="AW144" s="130"/>
      <c r="AX144" s="130"/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/>
      <c r="BI144" s="130"/>
      <c r="BJ144" s="130"/>
      <c r="BK144" s="130"/>
      <c r="BL144" s="130"/>
      <c r="BM144" s="130"/>
      <c r="BN144" s="130"/>
    </row>
    <row r="145" spans="1:66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  <c r="AT145" s="130"/>
      <c r="AU145" s="130"/>
      <c r="AV145" s="130"/>
      <c r="AW145" s="130"/>
      <c r="AX145" s="130"/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/>
      <c r="BI145" s="130"/>
      <c r="BJ145" s="130"/>
      <c r="BK145" s="130"/>
      <c r="BL145" s="130"/>
      <c r="BM145" s="130"/>
      <c r="BN145" s="130"/>
    </row>
    <row r="146" spans="1:66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  <c r="AH146" s="130"/>
      <c r="AI146" s="130"/>
      <c r="AJ146" s="130"/>
      <c r="AK146" s="130"/>
      <c r="AL146" s="130"/>
      <c r="AM146" s="130"/>
      <c r="AN146" s="130"/>
      <c r="AO146" s="130"/>
      <c r="AP146" s="130"/>
      <c r="AQ146" s="130"/>
      <c r="AR146" s="130"/>
      <c r="AS146" s="130"/>
      <c r="AT146" s="130"/>
      <c r="AU146" s="130"/>
      <c r="AV146" s="130"/>
      <c r="AW146" s="130"/>
      <c r="AX146" s="130"/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/>
      <c r="BI146" s="130"/>
      <c r="BJ146" s="130"/>
      <c r="BK146" s="130"/>
      <c r="BL146" s="130"/>
      <c r="BM146" s="130"/>
      <c r="BN146" s="130"/>
    </row>
    <row r="147" spans="1:66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  <c r="AH147" s="130"/>
      <c r="AI147" s="130"/>
      <c r="AJ147" s="130"/>
      <c r="AK147" s="130"/>
      <c r="AL147" s="130"/>
      <c r="AM147" s="130"/>
      <c r="AN147" s="130"/>
      <c r="AO147" s="130"/>
      <c r="AP147" s="130"/>
      <c r="AQ147" s="130"/>
      <c r="AR147" s="130"/>
      <c r="AS147" s="130"/>
      <c r="AT147" s="130"/>
      <c r="AU147" s="130"/>
      <c r="AV147" s="130"/>
      <c r="AW147" s="130"/>
      <c r="AX147" s="130"/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  <c r="BL147" s="130"/>
      <c r="BM147" s="130"/>
      <c r="BN147" s="130"/>
    </row>
    <row r="148" spans="1:66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  <c r="AH148" s="130"/>
      <c r="AI148" s="130"/>
      <c r="AJ148" s="130"/>
      <c r="AK148" s="130"/>
      <c r="AL148" s="130"/>
      <c r="AM148" s="130"/>
      <c r="AN148" s="130"/>
      <c r="AO148" s="130"/>
      <c r="AP148" s="130"/>
      <c r="AQ148" s="130"/>
      <c r="AR148" s="130"/>
      <c r="AS148" s="130"/>
      <c r="AT148" s="130"/>
      <c r="AU148" s="130"/>
      <c r="AV148" s="130"/>
      <c r="AW148" s="130"/>
      <c r="AX148" s="130"/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/>
      <c r="BI148" s="130"/>
      <c r="BJ148" s="130"/>
      <c r="BK148" s="130"/>
      <c r="BL148" s="130"/>
      <c r="BM148" s="130"/>
      <c r="BN148" s="130"/>
    </row>
    <row r="149" spans="1:66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  <c r="AH149" s="130"/>
      <c r="AI149" s="130"/>
      <c r="AJ149" s="130"/>
      <c r="AK149" s="130"/>
      <c r="AL149" s="130"/>
      <c r="AM149" s="130"/>
      <c r="AN149" s="130"/>
      <c r="AO149" s="130"/>
      <c r="AP149" s="130"/>
      <c r="AQ149" s="130"/>
      <c r="AR149" s="130"/>
      <c r="AS149" s="130"/>
      <c r="AT149" s="130"/>
      <c r="AU149" s="130"/>
      <c r="AV149" s="130"/>
      <c r="AW149" s="130"/>
      <c r="AX149" s="130"/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/>
      <c r="BI149" s="130"/>
      <c r="BJ149" s="130"/>
      <c r="BK149" s="130"/>
      <c r="BL149" s="130"/>
      <c r="BM149" s="130"/>
      <c r="BN149" s="130"/>
    </row>
    <row r="150" spans="1:66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  <c r="AH150" s="130"/>
      <c r="AI150" s="130"/>
      <c r="AJ150" s="130"/>
      <c r="AK150" s="130"/>
      <c r="AL150" s="130"/>
      <c r="AM150" s="130"/>
      <c r="AN150" s="130"/>
      <c r="AO150" s="130"/>
      <c r="AP150" s="130"/>
      <c r="AQ150" s="130"/>
      <c r="AR150" s="130"/>
      <c r="AS150" s="130"/>
      <c r="AT150" s="130"/>
      <c r="AU150" s="130"/>
      <c r="AV150" s="130"/>
      <c r="AW150" s="130"/>
      <c r="AX150" s="130"/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  <c r="BK150" s="130"/>
      <c r="BL150" s="130"/>
      <c r="BM150" s="130"/>
      <c r="BN150" s="130"/>
    </row>
    <row r="151" spans="1:66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  <c r="AH151" s="130"/>
      <c r="AI151" s="130"/>
      <c r="AJ151" s="130"/>
      <c r="AK151" s="130"/>
      <c r="AL151" s="130"/>
      <c r="AM151" s="130"/>
      <c r="AN151" s="130"/>
      <c r="AO151" s="130"/>
      <c r="AP151" s="130"/>
      <c r="AQ151" s="130"/>
      <c r="AR151" s="130"/>
      <c r="AS151" s="130"/>
      <c r="AT151" s="130"/>
      <c r="AU151" s="130"/>
      <c r="AV151" s="130"/>
      <c r="AW151" s="130"/>
      <c r="AX151" s="130"/>
      <c r="AY151" s="130"/>
      <c r="AZ151" s="130"/>
      <c r="BA151" s="130"/>
      <c r="BB151" s="130"/>
      <c r="BC151" s="130"/>
      <c r="BD151" s="130"/>
      <c r="BE151" s="130"/>
      <c r="BF151" s="130"/>
      <c r="BG151" s="130"/>
      <c r="BH151" s="130"/>
      <c r="BI151" s="130"/>
      <c r="BJ151" s="130"/>
      <c r="BK151" s="130"/>
      <c r="BL151" s="130"/>
      <c r="BM151" s="130"/>
      <c r="BN151" s="130"/>
    </row>
    <row r="152" spans="1:66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  <c r="AT152" s="130"/>
      <c r="AU152" s="130"/>
      <c r="AV152" s="130"/>
      <c r="AW152" s="130"/>
      <c r="AX152" s="130"/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  <c r="BN152" s="130"/>
    </row>
    <row r="153" spans="1:66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  <c r="AH153" s="130"/>
      <c r="AI153" s="130"/>
      <c r="AJ153" s="130"/>
      <c r="AK153" s="130"/>
      <c r="AL153" s="130"/>
      <c r="AM153" s="130"/>
      <c r="AN153" s="130"/>
      <c r="AO153" s="130"/>
      <c r="AP153" s="130"/>
      <c r="AQ153" s="130"/>
      <c r="AR153" s="130"/>
      <c r="AS153" s="130"/>
      <c r="AT153" s="130"/>
      <c r="AU153" s="130"/>
      <c r="AV153" s="130"/>
      <c r="AW153" s="130"/>
      <c r="AX153" s="130"/>
      <c r="AY153" s="130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  <c r="BL153" s="130"/>
      <c r="BM153" s="130"/>
      <c r="BN153" s="130"/>
    </row>
    <row r="154" spans="1:66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30"/>
      <c r="AT154" s="130"/>
      <c r="AU154" s="130"/>
      <c r="AV154" s="130"/>
      <c r="AW154" s="130"/>
      <c r="AX154" s="130"/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  <c r="BN154" s="130"/>
    </row>
    <row r="155" spans="1:66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  <c r="AG155" s="130"/>
      <c r="AH155" s="130"/>
      <c r="AI155" s="130"/>
      <c r="AJ155" s="130"/>
      <c r="AK155" s="130"/>
      <c r="AL155" s="130"/>
      <c r="AM155" s="130"/>
      <c r="AN155" s="130"/>
      <c r="AO155" s="130"/>
      <c r="AP155" s="130"/>
      <c r="AQ155" s="130"/>
      <c r="AR155" s="130"/>
      <c r="AS155" s="130"/>
      <c r="AT155" s="130"/>
      <c r="AU155" s="130"/>
      <c r="AV155" s="130"/>
      <c r="AW155" s="130"/>
      <c r="AX155" s="130"/>
      <c r="AY155" s="130"/>
      <c r="AZ155" s="130"/>
      <c r="BA155" s="130"/>
      <c r="BB155" s="130"/>
      <c r="BC155" s="130"/>
      <c r="BD155" s="130"/>
      <c r="BE155" s="130"/>
      <c r="BF155" s="130"/>
      <c r="BG155" s="130"/>
      <c r="BH155" s="130"/>
      <c r="BI155" s="130"/>
      <c r="BJ155" s="130"/>
      <c r="BK155" s="130"/>
      <c r="BL155" s="130"/>
      <c r="BM155" s="130"/>
      <c r="BN155" s="130"/>
    </row>
    <row r="156" spans="1:66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  <c r="AH156" s="130"/>
      <c r="AI156" s="130"/>
      <c r="AJ156" s="130"/>
      <c r="AK156" s="130"/>
      <c r="AL156" s="130"/>
      <c r="AM156" s="130"/>
      <c r="AN156" s="130"/>
      <c r="AO156" s="130"/>
      <c r="AP156" s="130"/>
      <c r="AQ156" s="130"/>
      <c r="AR156" s="130"/>
      <c r="AS156" s="130"/>
      <c r="AT156" s="130"/>
      <c r="AU156" s="130"/>
      <c r="AV156" s="130"/>
      <c r="AW156" s="130"/>
      <c r="AX156" s="130"/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  <c r="BL156" s="130"/>
      <c r="BM156" s="130"/>
      <c r="BN156" s="130"/>
    </row>
    <row r="157" spans="1:66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  <c r="AG157" s="130"/>
      <c r="AH157" s="130"/>
      <c r="AI157" s="130"/>
      <c r="AJ157" s="130"/>
      <c r="AK157" s="130"/>
      <c r="AL157" s="130"/>
      <c r="AM157" s="130"/>
      <c r="AN157" s="130"/>
      <c r="AO157" s="130"/>
      <c r="AP157" s="130"/>
      <c r="AQ157" s="130"/>
      <c r="AR157" s="130"/>
      <c r="AS157" s="130"/>
      <c r="AT157" s="130"/>
      <c r="AU157" s="130"/>
      <c r="AV157" s="130"/>
      <c r="AW157" s="130"/>
      <c r="AX157" s="130"/>
      <c r="AY157" s="130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  <c r="BL157" s="130"/>
      <c r="BM157" s="130"/>
      <c r="BN157" s="130"/>
    </row>
    <row r="158" spans="1:66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0"/>
      <c r="AH158" s="130"/>
      <c r="AI158" s="130"/>
      <c r="AJ158" s="130"/>
      <c r="AK158" s="130"/>
      <c r="AL158" s="130"/>
      <c r="AM158" s="130"/>
      <c r="AN158" s="130"/>
      <c r="AO158" s="130"/>
      <c r="AP158" s="130"/>
      <c r="AQ158" s="130"/>
      <c r="AR158" s="130"/>
      <c r="AS158" s="130"/>
      <c r="AT158" s="130"/>
      <c r="AU158" s="130"/>
      <c r="AV158" s="130"/>
      <c r="AW158" s="130"/>
      <c r="AX158" s="130"/>
      <c r="AY158" s="130"/>
      <c r="AZ158" s="130"/>
      <c r="BA158" s="130"/>
      <c r="BB158" s="130"/>
      <c r="BC158" s="130"/>
      <c r="BD158" s="130"/>
      <c r="BE158" s="130"/>
      <c r="BF158" s="130"/>
      <c r="BG158" s="130"/>
      <c r="BH158" s="130"/>
      <c r="BI158" s="130"/>
      <c r="BJ158" s="130"/>
      <c r="BK158" s="130"/>
      <c r="BL158" s="130"/>
      <c r="BM158" s="130"/>
      <c r="BN158" s="130"/>
    </row>
    <row r="159" spans="1:66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  <c r="AT159" s="130"/>
      <c r="AU159" s="130"/>
      <c r="AV159" s="130"/>
      <c r="AW159" s="130"/>
      <c r="AX159" s="130"/>
      <c r="AY159" s="130"/>
      <c r="AZ159" s="130"/>
      <c r="BA159" s="130"/>
      <c r="BB159" s="130"/>
      <c r="BC159" s="130"/>
      <c r="BD159" s="130"/>
      <c r="BE159" s="130"/>
      <c r="BF159" s="130"/>
      <c r="BG159" s="130"/>
      <c r="BH159" s="130"/>
      <c r="BI159" s="130"/>
      <c r="BJ159" s="130"/>
      <c r="BK159" s="130"/>
      <c r="BL159" s="130"/>
      <c r="BM159" s="130"/>
      <c r="BN159" s="130"/>
    </row>
    <row r="160" spans="1:66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  <c r="AH160" s="130"/>
      <c r="AI160" s="130"/>
      <c r="AJ160" s="130"/>
      <c r="AK160" s="130"/>
      <c r="AL160" s="130"/>
      <c r="AM160" s="130"/>
      <c r="AN160" s="130"/>
      <c r="AO160" s="130"/>
      <c r="AP160" s="130"/>
      <c r="AQ160" s="130"/>
      <c r="AR160" s="130"/>
      <c r="AS160" s="130"/>
      <c r="AT160" s="130"/>
      <c r="AU160" s="130"/>
      <c r="AV160" s="130"/>
      <c r="AW160" s="130"/>
      <c r="AX160" s="130"/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  <c r="BL160" s="130"/>
      <c r="BM160" s="130"/>
      <c r="BN160" s="130"/>
    </row>
    <row r="161" spans="1:66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  <c r="AG161" s="130"/>
      <c r="AH161" s="130"/>
      <c r="AI161" s="130"/>
      <c r="AJ161" s="130"/>
      <c r="AK161" s="130"/>
      <c r="AL161" s="130"/>
      <c r="AM161" s="130"/>
      <c r="AN161" s="130"/>
      <c r="AO161" s="130"/>
      <c r="AP161" s="130"/>
      <c r="AQ161" s="130"/>
      <c r="AR161" s="130"/>
      <c r="AS161" s="130"/>
      <c r="AT161" s="130"/>
      <c r="AU161" s="130"/>
      <c r="AV161" s="130"/>
      <c r="AW161" s="130"/>
      <c r="AX161" s="130"/>
      <c r="AY161" s="130"/>
      <c r="AZ161" s="130"/>
      <c r="BA161" s="130"/>
      <c r="BB161" s="130"/>
      <c r="BC161" s="130"/>
      <c r="BD161" s="130"/>
      <c r="BE161" s="130"/>
      <c r="BF161" s="130"/>
      <c r="BG161" s="130"/>
      <c r="BH161" s="130"/>
      <c r="BI161" s="130"/>
      <c r="BJ161" s="130"/>
      <c r="BK161" s="130"/>
      <c r="BL161" s="130"/>
      <c r="BM161" s="130"/>
      <c r="BN161" s="130"/>
    </row>
    <row r="162" spans="1:66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  <c r="AH162" s="130"/>
      <c r="AI162" s="130"/>
      <c r="AJ162" s="130"/>
      <c r="AK162" s="130"/>
      <c r="AL162" s="130"/>
      <c r="AM162" s="130"/>
      <c r="AN162" s="130"/>
      <c r="AO162" s="130"/>
      <c r="AP162" s="130"/>
      <c r="AQ162" s="130"/>
      <c r="AR162" s="130"/>
      <c r="AS162" s="130"/>
      <c r="AT162" s="130"/>
      <c r="AU162" s="130"/>
      <c r="AV162" s="130"/>
      <c r="AW162" s="130"/>
      <c r="AX162" s="130"/>
      <c r="AY162" s="130"/>
      <c r="AZ162" s="130"/>
      <c r="BA162" s="130"/>
      <c r="BB162" s="130"/>
      <c r="BC162" s="130"/>
      <c r="BD162" s="130"/>
      <c r="BE162" s="130"/>
      <c r="BF162" s="130"/>
      <c r="BG162" s="130"/>
      <c r="BH162" s="130"/>
      <c r="BI162" s="130"/>
      <c r="BJ162" s="130"/>
      <c r="BK162" s="130"/>
      <c r="BL162" s="130"/>
      <c r="BM162" s="130"/>
      <c r="BN162" s="130"/>
    </row>
    <row r="163" spans="1:66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  <c r="AG163" s="130"/>
      <c r="AH163" s="130"/>
      <c r="AI163" s="130"/>
      <c r="AJ163" s="130"/>
      <c r="AK163" s="130"/>
      <c r="AL163" s="130"/>
      <c r="AM163" s="130"/>
      <c r="AN163" s="130"/>
      <c r="AO163" s="130"/>
      <c r="AP163" s="130"/>
      <c r="AQ163" s="130"/>
      <c r="AR163" s="130"/>
      <c r="AS163" s="130"/>
      <c r="AT163" s="130"/>
      <c r="AU163" s="130"/>
      <c r="AV163" s="130"/>
      <c r="AW163" s="130"/>
      <c r="AX163" s="130"/>
      <c r="AY163" s="130"/>
      <c r="AZ163" s="130"/>
      <c r="BA163" s="130"/>
      <c r="BB163" s="130"/>
      <c r="BC163" s="130"/>
      <c r="BD163" s="130"/>
      <c r="BE163" s="130"/>
      <c r="BF163" s="130"/>
      <c r="BG163" s="130"/>
      <c r="BH163" s="130"/>
      <c r="BI163" s="130"/>
      <c r="BJ163" s="130"/>
      <c r="BK163" s="130"/>
      <c r="BL163" s="130"/>
      <c r="BM163" s="130"/>
      <c r="BN163" s="130"/>
    </row>
    <row r="164" spans="1:66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  <c r="AG164" s="130"/>
      <c r="AH164" s="130"/>
      <c r="AI164" s="130"/>
      <c r="AJ164" s="130"/>
      <c r="AK164" s="130"/>
      <c r="AL164" s="130"/>
      <c r="AM164" s="130"/>
      <c r="AN164" s="130"/>
      <c r="AO164" s="130"/>
      <c r="AP164" s="130"/>
      <c r="AQ164" s="130"/>
      <c r="AR164" s="130"/>
      <c r="AS164" s="130"/>
      <c r="AT164" s="130"/>
      <c r="AU164" s="130"/>
      <c r="AV164" s="130"/>
      <c r="AW164" s="130"/>
      <c r="AX164" s="130"/>
      <c r="AY164" s="130"/>
      <c r="AZ164" s="130"/>
      <c r="BA164" s="130"/>
      <c r="BB164" s="130"/>
      <c r="BC164" s="130"/>
      <c r="BD164" s="130"/>
      <c r="BE164" s="130"/>
      <c r="BF164" s="130"/>
      <c r="BG164" s="130"/>
      <c r="BH164" s="130"/>
      <c r="BI164" s="130"/>
      <c r="BJ164" s="130"/>
      <c r="BK164" s="130"/>
      <c r="BL164" s="130"/>
      <c r="BM164" s="130"/>
      <c r="BN164" s="130"/>
    </row>
    <row r="165" spans="1:66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0"/>
      <c r="AH165" s="130"/>
      <c r="AI165" s="130"/>
      <c r="AJ165" s="130"/>
      <c r="AK165" s="130"/>
      <c r="AL165" s="130"/>
      <c r="AM165" s="130"/>
      <c r="AN165" s="130"/>
      <c r="AO165" s="130"/>
      <c r="AP165" s="130"/>
      <c r="AQ165" s="130"/>
      <c r="AR165" s="130"/>
      <c r="AS165" s="130"/>
      <c r="AT165" s="130"/>
      <c r="AU165" s="130"/>
      <c r="AV165" s="130"/>
      <c r="AW165" s="130"/>
      <c r="AX165" s="130"/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0"/>
      <c r="BJ165" s="130"/>
      <c r="BK165" s="130"/>
      <c r="BL165" s="130"/>
      <c r="BM165" s="130"/>
      <c r="BN165" s="130"/>
    </row>
    <row r="166" spans="1:66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  <c r="AH166" s="130"/>
      <c r="AI166" s="130"/>
      <c r="AJ166" s="130"/>
      <c r="AK166" s="130"/>
      <c r="AL166" s="130"/>
      <c r="AM166" s="130"/>
      <c r="AN166" s="130"/>
      <c r="AO166" s="130"/>
      <c r="AP166" s="130"/>
      <c r="AQ166" s="130"/>
      <c r="AR166" s="130"/>
      <c r="AS166" s="130"/>
      <c r="AT166" s="130"/>
      <c r="AU166" s="130"/>
      <c r="AV166" s="130"/>
      <c r="AW166" s="130"/>
      <c r="AX166" s="130"/>
      <c r="AY166" s="130"/>
      <c r="AZ166" s="130"/>
      <c r="BA166" s="130"/>
      <c r="BB166" s="130"/>
      <c r="BC166" s="130"/>
      <c r="BD166" s="130"/>
      <c r="BE166" s="130"/>
      <c r="BF166" s="130"/>
      <c r="BG166" s="130"/>
      <c r="BH166" s="130"/>
      <c r="BI166" s="130"/>
      <c r="BJ166" s="130"/>
      <c r="BK166" s="130"/>
      <c r="BL166" s="130"/>
      <c r="BM166" s="130"/>
      <c r="BN166" s="130"/>
    </row>
    <row r="167" spans="1:66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  <c r="AG167" s="130"/>
      <c r="AH167" s="130"/>
      <c r="AI167" s="130"/>
      <c r="AJ167" s="130"/>
      <c r="AK167" s="130"/>
      <c r="AL167" s="130"/>
      <c r="AM167" s="130"/>
      <c r="AN167" s="130"/>
      <c r="AO167" s="130"/>
      <c r="AP167" s="130"/>
      <c r="AQ167" s="130"/>
      <c r="AR167" s="130"/>
      <c r="AS167" s="130"/>
      <c r="AT167" s="130"/>
      <c r="AU167" s="130"/>
      <c r="AV167" s="130"/>
      <c r="AW167" s="130"/>
      <c r="AX167" s="130"/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130"/>
      <c r="BK167" s="130"/>
      <c r="BL167" s="130"/>
      <c r="BM167" s="130"/>
      <c r="BN167" s="130"/>
    </row>
    <row r="168" spans="1:66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0"/>
      <c r="AH168" s="130"/>
      <c r="AI168" s="130"/>
      <c r="AJ168" s="130"/>
      <c r="AK168" s="130"/>
      <c r="AL168" s="130"/>
      <c r="AM168" s="130"/>
      <c r="AN168" s="130"/>
      <c r="AO168" s="130"/>
      <c r="AP168" s="130"/>
      <c r="AQ168" s="130"/>
      <c r="AR168" s="130"/>
      <c r="AS168" s="130"/>
      <c r="AT168" s="130"/>
      <c r="AU168" s="130"/>
      <c r="AV168" s="130"/>
      <c r="AW168" s="130"/>
      <c r="AX168" s="130"/>
      <c r="AY168" s="130"/>
      <c r="AZ168" s="130"/>
      <c r="BA168" s="130"/>
      <c r="BB168" s="130"/>
      <c r="BC168" s="130"/>
      <c r="BD168" s="130"/>
      <c r="BE168" s="130"/>
      <c r="BF168" s="130"/>
      <c r="BG168" s="130"/>
      <c r="BH168" s="130"/>
      <c r="BI168" s="130"/>
      <c r="BJ168" s="130"/>
      <c r="BK168" s="130"/>
      <c r="BL168" s="130"/>
      <c r="BM168" s="130"/>
      <c r="BN168" s="130"/>
    </row>
    <row r="169" spans="1:66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130"/>
      <c r="AH169" s="130"/>
      <c r="AI169" s="130"/>
      <c r="AJ169" s="130"/>
      <c r="AK169" s="130"/>
      <c r="AL169" s="130"/>
      <c r="AM169" s="130"/>
      <c r="AN169" s="130"/>
      <c r="AO169" s="130"/>
      <c r="AP169" s="130"/>
      <c r="AQ169" s="130"/>
      <c r="AR169" s="130"/>
      <c r="AS169" s="130"/>
      <c r="AT169" s="130"/>
      <c r="AU169" s="130"/>
      <c r="AV169" s="130"/>
      <c r="AW169" s="130"/>
      <c r="AX169" s="130"/>
      <c r="AY169" s="130"/>
      <c r="AZ169" s="130"/>
      <c r="BA169" s="130"/>
      <c r="BB169" s="130"/>
      <c r="BC169" s="130"/>
      <c r="BD169" s="130"/>
      <c r="BE169" s="130"/>
      <c r="BF169" s="130"/>
      <c r="BG169" s="130"/>
      <c r="BH169" s="130"/>
      <c r="BI169" s="130"/>
      <c r="BJ169" s="130"/>
      <c r="BK169" s="130"/>
      <c r="BL169" s="130"/>
      <c r="BM169" s="130"/>
      <c r="BN169" s="130"/>
    </row>
    <row r="170" spans="1:66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0"/>
      <c r="AH170" s="130"/>
      <c r="AI170" s="130"/>
      <c r="AJ170" s="130"/>
      <c r="AK170" s="130"/>
      <c r="AL170" s="130"/>
      <c r="AM170" s="130"/>
      <c r="AN170" s="130"/>
      <c r="AO170" s="130"/>
      <c r="AP170" s="130"/>
      <c r="AQ170" s="130"/>
      <c r="AR170" s="130"/>
      <c r="AS170" s="130"/>
      <c r="AT170" s="130"/>
      <c r="AU170" s="130"/>
      <c r="AV170" s="130"/>
      <c r="AW170" s="130"/>
      <c r="AX170" s="130"/>
      <c r="AY170" s="130"/>
      <c r="AZ170" s="130"/>
      <c r="BA170" s="130"/>
      <c r="BB170" s="130"/>
      <c r="BC170" s="130"/>
      <c r="BD170" s="130"/>
      <c r="BE170" s="130"/>
      <c r="BF170" s="130"/>
      <c r="BG170" s="130"/>
      <c r="BH170" s="130"/>
      <c r="BI170" s="130"/>
      <c r="BJ170" s="130"/>
      <c r="BK170" s="130"/>
      <c r="BL170" s="130"/>
      <c r="BM170" s="130"/>
      <c r="BN170" s="130"/>
    </row>
    <row r="171" spans="1:66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  <c r="AG171" s="130"/>
      <c r="AH171" s="130"/>
      <c r="AI171" s="130"/>
      <c r="AJ171" s="130"/>
      <c r="AK171" s="130"/>
      <c r="AL171" s="130"/>
      <c r="AM171" s="130"/>
      <c r="AN171" s="130"/>
      <c r="AO171" s="130"/>
      <c r="AP171" s="130"/>
      <c r="AQ171" s="130"/>
      <c r="AR171" s="130"/>
      <c r="AS171" s="130"/>
      <c r="AT171" s="130"/>
      <c r="AU171" s="130"/>
      <c r="AV171" s="130"/>
      <c r="AW171" s="130"/>
      <c r="AX171" s="130"/>
      <c r="AY171" s="130"/>
      <c r="AZ171" s="130"/>
      <c r="BA171" s="130"/>
      <c r="BB171" s="130"/>
      <c r="BC171" s="130"/>
      <c r="BD171" s="130"/>
      <c r="BE171" s="130"/>
      <c r="BF171" s="130"/>
      <c r="BG171" s="130"/>
      <c r="BH171" s="130"/>
      <c r="BI171" s="130"/>
      <c r="BJ171" s="130"/>
      <c r="BK171" s="130"/>
      <c r="BL171" s="130"/>
      <c r="BM171" s="130"/>
      <c r="BN171" s="130"/>
    </row>
    <row r="172" spans="1:66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  <c r="AH172" s="130"/>
      <c r="AI172" s="130"/>
      <c r="AJ172" s="130"/>
      <c r="AK172" s="130"/>
      <c r="AL172" s="130"/>
      <c r="AM172" s="130"/>
      <c r="AN172" s="130"/>
      <c r="AO172" s="130"/>
      <c r="AP172" s="130"/>
      <c r="AQ172" s="130"/>
      <c r="AR172" s="130"/>
      <c r="AS172" s="130"/>
      <c r="AT172" s="130"/>
      <c r="AU172" s="130"/>
      <c r="AV172" s="130"/>
      <c r="AW172" s="130"/>
      <c r="AX172" s="130"/>
      <c r="AY172" s="130"/>
      <c r="AZ172" s="130"/>
      <c r="BA172" s="130"/>
      <c r="BB172" s="130"/>
      <c r="BC172" s="130"/>
      <c r="BD172" s="130"/>
      <c r="BE172" s="130"/>
      <c r="BF172" s="130"/>
      <c r="BG172" s="130"/>
      <c r="BH172" s="130"/>
      <c r="BI172" s="130"/>
      <c r="BJ172" s="130"/>
      <c r="BK172" s="130"/>
      <c r="BL172" s="130"/>
      <c r="BM172" s="130"/>
      <c r="BN172" s="130"/>
    </row>
    <row r="173" spans="1:66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  <c r="AH173" s="130"/>
      <c r="AI173" s="130"/>
      <c r="AJ173" s="130"/>
      <c r="AK173" s="130"/>
      <c r="AL173" s="130"/>
      <c r="AM173" s="130"/>
      <c r="AN173" s="130"/>
      <c r="AO173" s="130"/>
      <c r="AP173" s="130"/>
      <c r="AQ173" s="130"/>
      <c r="AR173" s="130"/>
      <c r="AS173" s="130"/>
      <c r="AT173" s="130"/>
      <c r="AU173" s="130"/>
      <c r="AV173" s="130"/>
      <c r="AW173" s="130"/>
      <c r="AX173" s="130"/>
      <c r="AY173" s="130"/>
      <c r="AZ173" s="130"/>
      <c r="BA173" s="130"/>
      <c r="BB173" s="130"/>
      <c r="BC173" s="130"/>
      <c r="BD173" s="130"/>
      <c r="BE173" s="130"/>
      <c r="BF173" s="130"/>
      <c r="BG173" s="130"/>
      <c r="BH173" s="130"/>
      <c r="BI173" s="130"/>
      <c r="BJ173" s="130"/>
      <c r="BK173" s="130"/>
      <c r="BL173" s="130"/>
      <c r="BM173" s="130"/>
      <c r="BN173" s="130"/>
    </row>
    <row r="174" spans="1:66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  <c r="AH174" s="130"/>
      <c r="AI174" s="130"/>
      <c r="AJ174" s="130"/>
      <c r="AK174" s="130"/>
      <c r="AL174" s="130"/>
      <c r="AM174" s="130"/>
      <c r="AN174" s="130"/>
      <c r="AO174" s="130"/>
      <c r="AP174" s="130"/>
      <c r="AQ174" s="130"/>
      <c r="AR174" s="130"/>
      <c r="AS174" s="130"/>
      <c r="AT174" s="130"/>
      <c r="AU174" s="130"/>
      <c r="AV174" s="130"/>
      <c r="AW174" s="130"/>
      <c r="AX174" s="130"/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130"/>
      <c r="BI174" s="130"/>
      <c r="BJ174" s="130"/>
      <c r="BK174" s="130"/>
      <c r="BL174" s="130"/>
      <c r="BM174" s="130"/>
      <c r="BN174" s="130"/>
    </row>
    <row r="175" spans="1:66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130"/>
      <c r="AH175" s="130"/>
      <c r="AI175" s="130"/>
      <c r="AJ175" s="130"/>
      <c r="AK175" s="130"/>
      <c r="AL175" s="130"/>
      <c r="AM175" s="130"/>
      <c r="AN175" s="130"/>
      <c r="AO175" s="130"/>
      <c r="AP175" s="130"/>
      <c r="AQ175" s="130"/>
      <c r="AR175" s="130"/>
      <c r="AS175" s="130"/>
      <c r="AT175" s="130"/>
      <c r="AU175" s="130"/>
      <c r="AV175" s="130"/>
      <c r="AW175" s="130"/>
      <c r="AX175" s="130"/>
      <c r="AY175" s="130"/>
      <c r="AZ175" s="130"/>
      <c r="BA175" s="130"/>
      <c r="BB175" s="130"/>
      <c r="BC175" s="130"/>
      <c r="BD175" s="130"/>
      <c r="BE175" s="130"/>
      <c r="BF175" s="130"/>
      <c r="BG175" s="130"/>
      <c r="BH175" s="130"/>
      <c r="BI175" s="130"/>
      <c r="BJ175" s="130"/>
      <c r="BK175" s="130"/>
      <c r="BL175" s="130"/>
      <c r="BM175" s="130"/>
      <c r="BN175" s="130"/>
    </row>
    <row r="176" spans="1:66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0"/>
      <c r="AV176" s="130"/>
      <c r="AW176" s="130"/>
      <c r="AX176" s="130"/>
      <c r="AY176" s="130"/>
      <c r="AZ176" s="130"/>
      <c r="BA176" s="130"/>
      <c r="BB176" s="130"/>
      <c r="BC176" s="130"/>
      <c r="BD176" s="130"/>
      <c r="BE176" s="130"/>
      <c r="BF176" s="130"/>
      <c r="BG176" s="130"/>
      <c r="BH176" s="130"/>
      <c r="BI176" s="130"/>
      <c r="BJ176" s="130"/>
      <c r="BK176" s="130"/>
      <c r="BL176" s="130"/>
      <c r="BM176" s="130"/>
      <c r="BN176" s="130"/>
    </row>
    <row r="177" spans="1:66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0"/>
      <c r="AH177" s="130"/>
      <c r="AI177" s="130"/>
      <c r="AJ177" s="130"/>
      <c r="AK177" s="130"/>
      <c r="AL177" s="130"/>
      <c r="AM177" s="130"/>
      <c r="AN177" s="130"/>
      <c r="AO177" s="130"/>
      <c r="AP177" s="130"/>
      <c r="AQ177" s="130"/>
      <c r="AR177" s="130"/>
      <c r="AS177" s="130"/>
      <c r="AT177" s="130"/>
      <c r="AU177" s="130"/>
      <c r="AV177" s="130"/>
      <c r="AW177" s="130"/>
      <c r="AX177" s="130"/>
      <c r="AY177" s="130"/>
      <c r="AZ177" s="130"/>
      <c r="BA177" s="130"/>
      <c r="BB177" s="130"/>
      <c r="BC177" s="130"/>
      <c r="BD177" s="130"/>
      <c r="BE177" s="130"/>
      <c r="BF177" s="130"/>
      <c r="BG177" s="130"/>
      <c r="BH177" s="130"/>
      <c r="BI177" s="130"/>
      <c r="BJ177" s="130"/>
      <c r="BK177" s="130"/>
      <c r="BL177" s="130"/>
      <c r="BM177" s="130"/>
      <c r="BN177" s="130"/>
    </row>
    <row r="178" spans="1:66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  <c r="AV178" s="130"/>
      <c r="AW178" s="130"/>
      <c r="AX178" s="130"/>
      <c r="AY178" s="130"/>
      <c r="AZ178" s="130"/>
      <c r="BA178" s="130"/>
      <c r="BB178" s="130"/>
      <c r="BC178" s="130"/>
      <c r="BD178" s="130"/>
      <c r="BE178" s="130"/>
      <c r="BF178" s="130"/>
      <c r="BG178" s="130"/>
      <c r="BH178" s="130"/>
      <c r="BI178" s="130"/>
      <c r="BJ178" s="130"/>
      <c r="BK178" s="130"/>
      <c r="BL178" s="130"/>
      <c r="BM178" s="130"/>
      <c r="BN178" s="130"/>
    </row>
    <row r="179" spans="1:66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0"/>
      <c r="AH179" s="130"/>
      <c r="AI179" s="130"/>
      <c r="AJ179" s="130"/>
      <c r="AK179" s="130"/>
      <c r="AL179" s="130"/>
      <c r="AM179" s="130"/>
      <c r="AN179" s="130"/>
      <c r="AO179" s="130"/>
      <c r="AP179" s="130"/>
      <c r="AQ179" s="130"/>
      <c r="AR179" s="130"/>
      <c r="AS179" s="130"/>
      <c r="AT179" s="130"/>
      <c r="AU179" s="130"/>
      <c r="AV179" s="130"/>
      <c r="AW179" s="130"/>
      <c r="AX179" s="130"/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130"/>
      <c r="BI179" s="130"/>
      <c r="BJ179" s="130"/>
      <c r="BK179" s="130"/>
      <c r="BL179" s="130"/>
      <c r="BM179" s="130"/>
      <c r="BN179" s="130"/>
    </row>
    <row r="180" spans="1:66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0"/>
      <c r="AH180" s="130"/>
      <c r="AI180" s="130"/>
      <c r="AJ180" s="130"/>
      <c r="AK180" s="130"/>
      <c r="AL180" s="130"/>
      <c r="AM180" s="130"/>
      <c r="AN180" s="130"/>
      <c r="AO180" s="130"/>
      <c r="AP180" s="130"/>
      <c r="AQ180" s="130"/>
      <c r="AR180" s="130"/>
      <c r="AS180" s="130"/>
      <c r="AT180" s="130"/>
      <c r="AU180" s="130"/>
      <c r="AV180" s="130"/>
      <c r="AW180" s="130"/>
      <c r="AX180" s="130"/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130"/>
      <c r="BI180" s="130"/>
      <c r="BJ180" s="130"/>
      <c r="BK180" s="130"/>
      <c r="BL180" s="130"/>
      <c r="BM180" s="130"/>
      <c r="BN180" s="130"/>
    </row>
    <row r="181" spans="1:66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  <c r="AH181" s="130"/>
      <c r="AI181" s="130"/>
      <c r="AJ181" s="130"/>
      <c r="AK181" s="130"/>
      <c r="AL181" s="130"/>
      <c r="AM181" s="130"/>
      <c r="AN181" s="130"/>
      <c r="AO181" s="130"/>
      <c r="AP181" s="130"/>
      <c r="AQ181" s="130"/>
      <c r="AR181" s="130"/>
      <c r="AS181" s="130"/>
      <c r="AT181" s="130"/>
      <c r="AU181" s="130"/>
      <c r="AV181" s="130"/>
      <c r="AW181" s="130"/>
      <c r="AX181" s="130"/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0"/>
      <c r="BJ181" s="130"/>
      <c r="BK181" s="130"/>
      <c r="BL181" s="130"/>
      <c r="BM181" s="130"/>
      <c r="BN181" s="130"/>
    </row>
    <row r="182" spans="1:66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130"/>
      <c r="AH182" s="130"/>
      <c r="AI182" s="130"/>
      <c r="AJ182" s="130"/>
      <c r="AK182" s="130"/>
      <c r="AL182" s="130"/>
      <c r="AM182" s="130"/>
      <c r="AN182" s="130"/>
      <c r="AO182" s="130"/>
      <c r="AP182" s="130"/>
      <c r="AQ182" s="130"/>
      <c r="AR182" s="130"/>
      <c r="AS182" s="130"/>
      <c r="AT182" s="130"/>
      <c r="AU182" s="130"/>
      <c r="AV182" s="130"/>
      <c r="AW182" s="130"/>
      <c r="AX182" s="130"/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130"/>
      <c r="BI182" s="130"/>
      <c r="BJ182" s="130"/>
      <c r="BK182" s="130"/>
      <c r="BL182" s="130"/>
      <c r="BM182" s="130"/>
      <c r="BN182" s="130"/>
    </row>
    <row r="183" spans="1:66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130"/>
      <c r="AI183" s="130"/>
      <c r="AJ183" s="130"/>
      <c r="AK183" s="130"/>
      <c r="AL183" s="130"/>
      <c r="AM183" s="130"/>
      <c r="AN183" s="130"/>
      <c r="AO183" s="130"/>
      <c r="AP183" s="130"/>
      <c r="AQ183" s="130"/>
      <c r="AR183" s="130"/>
      <c r="AS183" s="130"/>
      <c r="AT183" s="130"/>
      <c r="AU183" s="130"/>
      <c r="AV183" s="130"/>
      <c r="AW183" s="130"/>
      <c r="AX183" s="130"/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130"/>
      <c r="BI183" s="130"/>
      <c r="BJ183" s="130"/>
      <c r="BK183" s="130"/>
      <c r="BL183" s="130"/>
      <c r="BM183" s="130"/>
      <c r="BN183" s="130"/>
    </row>
    <row r="184" spans="1:66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130"/>
      <c r="AI184" s="130"/>
      <c r="AJ184" s="130"/>
      <c r="AK184" s="130"/>
      <c r="AL184" s="130"/>
      <c r="AM184" s="130"/>
      <c r="AN184" s="130"/>
      <c r="AO184" s="130"/>
      <c r="AP184" s="130"/>
      <c r="AQ184" s="130"/>
      <c r="AR184" s="130"/>
      <c r="AS184" s="130"/>
      <c r="AT184" s="130"/>
      <c r="AU184" s="130"/>
      <c r="AV184" s="130"/>
      <c r="AW184" s="130"/>
      <c r="AX184" s="130"/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130"/>
      <c r="BI184" s="130"/>
      <c r="BJ184" s="130"/>
      <c r="BK184" s="130"/>
      <c r="BL184" s="130"/>
      <c r="BM184" s="130"/>
      <c r="BN184" s="130"/>
    </row>
    <row r="185" spans="1:66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  <c r="AH185" s="130"/>
      <c r="AI185" s="130"/>
      <c r="AJ185" s="130"/>
      <c r="AK185" s="130"/>
      <c r="AL185" s="130"/>
      <c r="AM185" s="130"/>
      <c r="AN185" s="130"/>
      <c r="AO185" s="130"/>
      <c r="AP185" s="130"/>
      <c r="AQ185" s="130"/>
      <c r="AR185" s="130"/>
      <c r="AS185" s="130"/>
      <c r="AT185" s="130"/>
      <c r="AU185" s="130"/>
      <c r="AV185" s="130"/>
      <c r="AW185" s="130"/>
      <c r="AX185" s="130"/>
      <c r="AY185" s="130"/>
      <c r="AZ185" s="130"/>
      <c r="BA185" s="130"/>
      <c r="BB185" s="130"/>
      <c r="BC185" s="130"/>
      <c r="BD185" s="130"/>
      <c r="BE185" s="130"/>
      <c r="BF185" s="130"/>
      <c r="BG185" s="130"/>
      <c r="BH185" s="130"/>
      <c r="BI185" s="130"/>
      <c r="BJ185" s="130"/>
      <c r="BK185" s="130"/>
      <c r="BL185" s="130"/>
      <c r="BM185" s="130"/>
      <c r="BN185" s="130"/>
    </row>
    <row r="186" spans="1:66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  <c r="AT186" s="130"/>
      <c r="AU186" s="130"/>
      <c r="AV186" s="130"/>
      <c r="AW186" s="130"/>
      <c r="AX186" s="130"/>
      <c r="AY186" s="130"/>
      <c r="AZ186" s="130"/>
      <c r="BA186" s="130"/>
      <c r="BB186" s="130"/>
      <c r="BC186" s="130"/>
      <c r="BD186" s="130"/>
      <c r="BE186" s="130"/>
      <c r="BF186" s="130"/>
      <c r="BG186" s="130"/>
      <c r="BH186" s="130"/>
      <c r="BI186" s="130"/>
      <c r="BJ186" s="130"/>
      <c r="BK186" s="130"/>
      <c r="BL186" s="130"/>
      <c r="BM186" s="130"/>
      <c r="BN186" s="130"/>
    </row>
    <row r="187" spans="1:66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130"/>
      <c r="AH187" s="130"/>
      <c r="AI187" s="130"/>
      <c r="AJ187" s="130"/>
      <c r="AK187" s="130"/>
      <c r="AL187" s="130"/>
      <c r="AM187" s="130"/>
      <c r="AN187" s="130"/>
      <c r="AO187" s="130"/>
      <c r="AP187" s="130"/>
      <c r="AQ187" s="130"/>
      <c r="AR187" s="130"/>
      <c r="AS187" s="130"/>
      <c r="AT187" s="130"/>
      <c r="AU187" s="130"/>
      <c r="AV187" s="130"/>
      <c r="AW187" s="130"/>
      <c r="AX187" s="130"/>
      <c r="AY187" s="130"/>
      <c r="AZ187" s="130"/>
      <c r="BA187" s="130"/>
      <c r="BB187" s="130"/>
      <c r="BC187" s="130"/>
      <c r="BD187" s="130"/>
      <c r="BE187" s="130"/>
      <c r="BF187" s="130"/>
      <c r="BG187" s="130"/>
      <c r="BH187" s="130"/>
      <c r="BI187" s="130"/>
      <c r="BJ187" s="130"/>
      <c r="BK187" s="130"/>
      <c r="BL187" s="130"/>
      <c r="BM187" s="130"/>
      <c r="BN187" s="130"/>
    </row>
    <row r="188" spans="1:66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130"/>
      <c r="AH188" s="130"/>
      <c r="AI188" s="130"/>
      <c r="AJ188" s="130"/>
      <c r="AK188" s="130"/>
      <c r="AL188" s="130"/>
      <c r="AM188" s="130"/>
      <c r="AN188" s="130"/>
      <c r="AO188" s="130"/>
      <c r="AP188" s="130"/>
      <c r="AQ188" s="130"/>
      <c r="AR188" s="130"/>
      <c r="AS188" s="130"/>
      <c r="AT188" s="130"/>
      <c r="AU188" s="130"/>
      <c r="AV188" s="130"/>
      <c r="AW188" s="130"/>
      <c r="AX188" s="130"/>
      <c r="AY188" s="130"/>
      <c r="AZ188" s="130"/>
      <c r="BA188" s="130"/>
      <c r="BB188" s="130"/>
      <c r="BC188" s="130"/>
      <c r="BD188" s="130"/>
      <c r="BE188" s="130"/>
      <c r="BF188" s="130"/>
      <c r="BG188" s="130"/>
      <c r="BH188" s="130"/>
      <c r="BI188" s="130"/>
      <c r="BJ188" s="130"/>
      <c r="BK188" s="130"/>
      <c r="BL188" s="130"/>
      <c r="BM188" s="130"/>
      <c r="BN188" s="130"/>
    </row>
    <row r="189" spans="1:66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130"/>
      <c r="AH189" s="130"/>
      <c r="AI189" s="130"/>
      <c r="AJ189" s="130"/>
      <c r="AK189" s="130"/>
      <c r="AL189" s="130"/>
      <c r="AM189" s="130"/>
      <c r="AN189" s="130"/>
      <c r="AO189" s="130"/>
      <c r="AP189" s="130"/>
      <c r="AQ189" s="130"/>
      <c r="AR189" s="130"/>
      <c r="AS189" s="130"/>
      <c r="AT189" s="130"/>
      <c r="AU189" s="130"/>
      <c r="AV189" s="130"/>
      <c r="AW189" s="130"/>
      <c r="AX189" s="130"/>
      <c r="AY189" s="130"/>
      <c r="AZ189" s="130"/>
      <c r="BA189" s="130"/>
      <c r="BB189" s="130"/>
      <c r="BC189" s="130"/>
      <c r="BD189" s="130"/>
      <c r="BE189" s="130"/>
      <c r="BF189" s="130"/>
      <c r="BG189" s="130"/>
      <c r="BH189" s="130"/>
      <c r="BI189" s="130"/>
      <c r="BJ189" s="130"/>
      <c r="BK189" s="130"/>
      <c r="BL189" s="130"/>
      <c r="BM189" s="130"/>
      <c r="BN189" s="130"/>
    </row>
    <row r="190" spans="1:66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  <c r="AT190" s="130"/>
      <c r="AU190" s="130"/>
      <c r="AV190" s="130"/>
      <c r="AW190" s="130"/>
      <c r="AX190" s="130"/>
      <c r="AY190" s="130"/>
      <c r="AZ190" s="130"/>
      <c r="BA190" s="130"/>
      <c r="BB190" s="130"/>
      <c r="BC190" s="130"/>
      <c r="BD190" s="130"/>
      <c r="BE190" s="130"/>
      <c r="BF190" s="130"/>
      <c r="BG190" s="130"/>
      <c r="BH190" s="130"/>
      <c r="BI190" s="130"/>
      <c r="BJ190" s="130"/>
      <c r="BK190" s="130"/>
      <c r="BL190" s="130"/>
      <c r="BM190" s="130"/>
      <c r="BN190" s="130"/>
    </row>
    <row r="191" spans="1:66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  <c r="AP191" s="130"/>
      <c r="AQ191" s="130"/>
      <c r="AR191" s="130"/>
      <c r="AS191" s="130"/>
      <c r="AT191" s="130"/>
      <c r="AU191" s="130"/>
      <c r="AV191" s="130"/>
      <c r="AW191" s="130"/>
      <c r="AX191" s="130"/>
      <c r="AY191" s="130"/>
      <c r="AZ191" s="130"/>
      <c r="BA191" s="130"/>
      <c r="BB191" s="130"/>
      <c r="BC191" s="130"/>
      <c r="BD191" s="130"/>
      <c r="BE191" s="130"/>
      <c r="BF191" s="130"/>
      <c r="BG191" s="130"/>
      <c r="BH191" s="130"/>
      <c r="BI191" s="130"/>
      <c r="BJ191" s="130"/>
      <c r="BK191" s="130"/>
      <c r="BL191" s="130"/>
      <c r="BM191" s="130"/>
      <c r="BN191" s="130"/>
    </row>
    <row r="192" spans="1:66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  <c r="AQ192" s="130"/>
      <c r="AR192" s="130"/>
      <c r="AS192" s="130"/>
      <c r="AT192" s="130"/>
      <c r="AU192" s="130"/>
      <c r="AV192" s="130"/>
      <c r="AW192" s="130"/>
      <c r="AX192" s="130"/>
      <c r="AY192" s="130"/>
      <c r="AZ192" s="130"/>
      <c r="BA192" s="130"/>
      <c r="BB192" s="130"/>
      <c r="BC192" s="130"/>
      <c r="BD192" s="130"/>
      <c r="BE192" s="130"/>
      <c r="BF192" s="130"/>
      <c r="BG192" s="130"/>
      <c r="BH192" s="130"/>
      <c r="BI192" s="130"/>
      <c r="BJ192" s="130"/>
      <c r="BK192" s="130"/>
      <c r="BL192" s="130"/>
      <c r="BM192" s="130"/>
      <c r="BN192" s="130"/>
    </row>
    <row r="193" spans="1:66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  <c r="AH193" s="130"/>
      <c r="AI193" s="130"/>
      <c r="AJ193" s="130"/>
      <c r="AK193" s="130"/>
      <c r="AL193" s="130"/>
      <c r="AM193" s="130"/>
      <c r="AN193" s="130"/>
      <c r="AO193" s="130"/>
      <c r="AP193" s="130"/>
      <c r="AQ193" s="130"/>
      <c r="AR193" s="130"/>
      <c r="AS193" s="130"/>
      <c r="AT193" s="130"/>
      <c r="AU193" s="130"/>
      <c r="AV193" s="130"/>
      <c r="AW193" s="130"/>
      <c r="AX193" s="130"/>
      <c r="AY193" s="130"/>
      <c r="AZ193" s="130"/>
      <c r="BA193" s="130"/>
      <c r="BB193" s="130"/>
      <c r="BC193" s="130"/>
      <c r="BD193" s="130"/>
      <c r="BE193" s="130"/>
      <c r="BF193" s="130"/>
      <c r="BG193" s="130"/>
      <c r="BH193" s="130"/>
      <c r="BI193" s="130"/>
      <c r="BJ193" s="130"/>
      <c r="BK193" s="130"/>
      <c r="BL193" s="130"/>
      <c r="BM193" s="130"/>
      <c r="BN193" s="130"/>
    </row>
    <row r="194" spans="1:66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130"/>
      <c r="AI194" s="130"/>
      <c r="AJ194" s="130"/>
      <c r="AK194" s="130"/>
      <c r="AL194" s="130"/>
      <c r="AM194" s="130"/>
      <c r="AN194" s="130"/>
      <c r="AO194" s="130"/>
      <c r="AP194" s="130"/>
      <c r="AQ194" s="130"/>
      <c r="AR194" s="130"/>
      <c r="AS194" s="130"/>
      <c r="AT194" s="130"/>
      <c r="AU194" s="130"/>
      <c r="AV194" s="130"/>
      <c r="AW194" s="130"/>
      <c r="AX194" s="130"/>
      <c r="AY194" s="130"/>
      <c r="AZ194" s="130"/>
      <c r="BA194" s="130"/>
      <c r="BB194" s="130"/>
      <c r="BC194" s="130"/>
      <c r="BD194" s="130"/>
      <c r="BE194" s="130"/>
      <c r="BF194" s="130"/>
      <c r="BG194" s="130"/>
      <c r="BH194" s="130"/>
      <c r="BI194" s="130"/>
      <c r="BJ194" s="130"/>
      <c r="BK194" s="130"/>
      <c r="BL194" s="130"/>
      <c r="BM194" s="130"/>
      <c r="BN194" s="130"/>
    </row>
    <row r="195" spans="1:66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30"/>
      <c r="AT195" s="130"/>
      <c r="AU195" s="130"/>
      <c r="AV195" s="130"/>
      <c r="AW195" s="130"/>
      <c r="AX195" s="130"/>
      <c r="AY195" s="130"/>
      <c r="AZ195" s="130"/>
      <c r="BA195" s="130"/>
      <c r="BB195" s="130"/>
      <c r="BC195" s="130"/>
      <c r="BD195" s="130"/>
      <c r="BE195" s="130"/>
      <c r="BF195" s="130"/>
      <c r="BG195" s="130"/>
      <c r="BH195" s="130"/>
      <c r="BI195" s="130"/>
      <c r="BJ195" s="130"/>
      <c r="BK195" s="130"/>
      <c r="BL195" s="130"/>
      <c r="BM195" s="130"/>
      <c r="BN195" s="130"/>
    </row>
    <row r="196" spans="1:66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  <c r="AQ196" s="130"/>
      <c r="AR196" s="130"/>
      <c r="AS196" s="130"/>
      <c r="AT196" s="130"/>
      <c r="AU196" s="130"/>
      <c r="AV196" s="130"/>
      <c r="AW196" s="130"/>
      <c r="AX196" s="130"/>
      <c r="AY196" s="130"/>
      <c r="AZ196" s="130"/>
      <c r="BA196" s="130"/>
      <c r="BB196" s="130"/>
      <c r="BC196" s="130"/>
      <c r="BD196" s="130"/>
      <c r="BE196" s="130"/>
      <c r="BF196" s="130"/>
      <c r="BG196" s="130"/>
      <c r="BH196" s="130"/>
      <c r="BI196" s="130"/>
      <c r="BJ196" s="130"/>
      <c r="BK196" s="130"/>
      <c r="BL196" s="130"/>
      <c r="BM196" s="130"/>
      <c r="BN196" s="130"/>
    </row>
    <row r="197" spans="1:66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  <c r="AG197" s="130"/>
      <c r="AH197" s="130"/>
      <c r="AI197" s="130"/>
      <c r="AJ197" s="130"/>
      <c r="AK197" s="130"/>
      <c r="AL197" s="130"/>
      <c r="AM197" s="130"/>
      <c r="AN197" s="130"/>
      <c r="AO197" s="130"/>
      <c r="AP197" s="130"/>
      <c r="AQ197" s="130"/>
      <c r="AR197" s="130"/>
      <c r="AS197" s="130"/>
      <c r="AT197" s="130"/>
      <c r="AU197" s="130"/>
      <c r="AV197" s="130"/>
      <c r="AW197" s="130"/>
      <c r="AX197" s="130"/>
      <c r="AY197" s="130"/>
      <c r="AZ197" s="130"/>
      <c r="BA197" s="130"/>
      <c r="BB197" s="130"/>
      <c r="BC197" s="130"/>
      <c r="BD197" s="130"/>
      <c r="BE197" s="130"/>
      <c r="BF197" s="130"/>
      <c r="BG197" s="130"/>
      <c r="BH197" s="130"/>
      <c r="BI197" s="130"/>
      <c r="BJ197" s="130"/>
      <c r="BK197" s="130"/>
      <c r="BL197" s="130"/>
      <c r="BM197" s="130"/>
      <c r="BN197" s="130"/>
    </row>
    <row r="198" spans="1:66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  <c r="AQ198" s="130"/>
      <c r="AR198" s="130"/>
      <c r="AS198" s="130"/>
      <c r="AT198" s="130"/>
      <c r="AU198" s="130"/>
      <c r="AV198" s="130"/>
      <c r="AW198" s="130"/>
      <c r="AX198" s="130"/>
      <c r="AY198" s="130"/>
      <c r="AZ198" s="130"/>
      <c r="BA198" s="130"/>
      <c r="BB198" s="130"/>
      <c r="BC198" s="130"/>
      <c r="BD198" s="130"/>
      <c r="BE198" s="130"/>
      <c r="BF198" s="130"/>
      <c r="BG198" s="130"/>
      <c r="BH198" s="130"/>
      <c r="BI198" s="130"/>
      <c r="BJ198" s="130"/>
      <c r="BK198" s="130"/>
      <c r="BL198" s="130"/>
      <c r="BM198" s="130"/>
      <c r="BN198" s="130"/>
    </row>
    <row r="199" spans="1:66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  <c r="AH199" s="130"/>
      <c r="AI199" s="130"/>
      <c r="AJ199" s="130"/>
      <c r="AK199" s="130"/>
      <c r="AL199" s="130"/>
      <c r="AM199" s="130"/>
      <c r="AN199" s="130"/>
      <c r="AO199" s="130"/>
      <c r="AP199" s="130"/>
      <c r="AQ199" s="130"/>
      <c r="AR199" s="130"/>
      <c r="AS199" s="130"/>
      <c r="AT199" s="130"/>
      <c r="AU199" s="130"/>
      <c r="AV199" s="130"/>
      <c r="AW199" s="130"/>
      <c r="AX199" s="130"/>
      <c r="AY199" s="130"/>
      <c r="AZ199" s="130"/>
      <c r="BA199" s="130"/>
      <c r="BB199" s="130"/>
      <c r="BC199" s="130"/>
      <c r="BD199" s="130"/>
      <c r="BE199" s="130"/>
      <c r="BF199" s="130"/>
      <c r="BG199" s="130"/>
      <c r="BH199" s="130"/>
      <c r="BI199" s="130"/>
      <c r="BJ199" s="130"/>
      <c r="BK199" s="130"/>
      <c r="BL199" s="130"/>
      <c r="BM199" s="130"/>
      <c r="BN199" s="130"/>
    </row>
    <row r="200" spans="1:66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130"/>
      <c r="AH200" s="130"/>
      <c r="AI200" s="130"/>
      <c r="AJ200" s="130"/>
      <c r="AK200" s="130"/>
      <c r="AL200" s="130"/>
      <c r="AM200" s="130"/>
      <c r="AN200" s="130"/>
      <c r="AO200" s="130"/>
      <c r="AP200" s="130"/>
      <c r="AQ200" s="130"/>
      <c r="AR200" s="130"/>
      <c r="AS200" s="130"/>
      <c r="AT200" s="130"/>
      <c r="AU200" s="130"/>
      <c r="AV200" s="130"/>
      <c r="AW200" s="130"/>
      <c r="AX200" s="130"/>
      <c r="AY200" s="130"/>
      <c r="AZ200" s="130"/>
      <c r="BA200" s="130"/>
      <c r="BB200" s="130"/>
      <c r="BC200" s="130"/>
      <c r="BD200" s="130"/>
      <c r="BE200" s="130"/>
      <c r="BF200" s="130"/>
      <c r="BG200" s="130"/>
      <c r="BH200" s="130"/>
      <c r="BI200" s="130"/>
      <c r="BJ200" s="130"/>
      <c r="BK200" s="130"/>
      <c r="BL200" s="130"/>
      <c r="BM200" s="130"/>
      <c r="BN200" s="130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0D53-7688-45D7-8739-D3AC539A42AF}">
  <sheetPr filterMode="1"/>
  <dimension ref="A1:BL136"/>
  <sheetViews>
    <sheetView zoomScale="70" zoomScaleNormal="70" workbookViewId="0">
      <selection activeCell="A74" sqref="A74"/>
    </sheetView>
  </sheetViews>
  <sheetFormatPr defaultColWidth="8.7265625" defaultRowHeight="14.5"/>
  <cols>
    <col min="1" max="1" width="21.81640625" style="64" customWidth="1"/>
    <col min="2" max="2" width="19.54296875" style="64" customWidth="1"/>
    <col min="3" max="3" width="33.453125" style="64" customWidth="1"/>
    <col min="4" max="4" width="34.81640625" style="64" customWidth="1"/>
    <col min="5" max="6" width="25.54296875" style="71" customWidth="1"/>
    <col min="7" max="7" width="57.1796875" style="71" bestFit="1" customWidth="1"/>
    <col min="8" max="8" width="38.1796875" style="86" bestFit="1" customWidth="1"/>
    <col min="9" max="9" width="39.1796875" style="64" bestFit="1" customWidth="1"/>
    <col min="10" max="10" width="39" style="87" bestFit="1" customWidth="1"/>
    <col min="11" max="11" width="18.1796875" style="86" bestFit="1" customWidth="1"/>
    <col min="12" max="12" width="19.453125" style="64" bestFit="1" customWidth="1"/>
    <col min="13" max="13" width="19.1796875" style="87" bestFit="1" customWidth="1"/>
    <col min="14" max="14" width="12.453125" style="86" customWidth="1"/>
    <col min="15" max="15" width="13.1796875" style="64" customWidth="1"/>
    <col min="16" max="16" width="12.81640625" style="87" customWidth="1"/>
    <col min="17" max="17" width="21" style="64" customWidth="1"/>
    <col min="18" max="18" width="21.54296875" style="64" customWidth="1"/>
    <col min="19" max="19" width="21.453125" style="64" customWidth="1"/>
    <col min="20" max="20" width="7" style="64" customWidth="1"/>
    <col min="21" max="21" width="7.453125" style="64" customWidth="1"/>
    <col min="22" max="22" width="7.1796875" style="64" customWidth="1"/>
    <col min="23" max="23" width="7.81640625" style="64" customWidth="1"/>
    <col min="24" max="27" width="37.1796875" style="64" customWidth="1"/>
    <col min="28" max="28" width="9.1796875"/>
    <col min="29" max="29" width="13.1796875" style="64" customWidth="1"/>
    <col min="30" max="30" width="13.54296875" style="64" customWidth="1"/>
    <col min="31" max="31" width="34" style="64" bestFit="1" customWidth="1"/>
    <col min="32" max="32" width="34.54296875" style="64" bestFit="1" customWidth="1"/>
    <col min="33" max="33" width="18.54296875" style="64" customWidth="1"/>
    <col min="34" max="34" width="19" style="64" customWidth="1"/>
    <col min="35" max="36" width="17.453125" style="64" customWidth="1"/>
    <col min="37" max="37" width="17.81640625" style="64" customWidth="1"/>
    <col min="38" max="38" width="19.81640625" style="64" customWidth="1"/>
    <col min="39" max="39" width="20.26953125" style="64" customWidth="1"/>
    <col min="40" max="40" width="17.1796875" style="64" customWidth="1"/>
    <col min="41" max="41" width="17.54296875" style="64" customWidth="1"/>
    <col min="42" max="42" width="20.26953125" style="64" customWidth="1"/>
    <col min="43" max="43" width="20.7265625" style="64" customWidth="1"/>
    <col min="44" max="44" width="22.26953125" style="64" customWidth="1"/>
    <col min="45" max="45" width="22.7265625" style="64" customWidth="1"/>
    <col min="46" max="46" width="45.81640625" style="64" customWidth="1"/>
    <col min="47" max="49" width="56.7265625" style="64" customWidth="1"/>
    <col min="50" max="50" width="76.453125" style="64" customWidth="1"/>
    <col min="51" max="51" width="26.453125" style="64" bestFit="1" customWidth="1"/>
    <col min="52" max="52" width="26.453125" style="64" customWidth="1"/>
    <col min="53" max="53" width="27.453125" style="64" bestFit="1" customWidth="1"/>
    <col min="54" max="54" width="60" style="64" customWidth="1"/>
    <col min="55" max="56" width="65.453125" style="64" customWidth="1"/>
    <col min="57" max="60" width="12.54296875" style="64" customWidth="1"/>
    <col min="61" max="63" width="12.81640625" style="64" customWidth="1"/>
    <col min="64" max="64" width="12.54296875" style="64" customWidth="1"/>
    <col min="65" max="16384" width="8.7265625" style="64"/>
  </cols>
  <sheetData>
    <row r="1" spans="1:64" ht="17.25" customHeight="1">
      <c r="A1" s="59" t="s">
        <v>44</v>
      </c>
      <c r="B1" s="59" t="s">
        <v>45</v>
      </c>
      <c r="C1" s="59" t="str">
        <f>A1&amp;B1</f>
        <v>SectorStage</v>
      </c>
      <c r="D1" s="59" t="s">
        <v>46</v>
      </c>
      <c r="E1" s="96" t="s">
        <v>67</v>
      </c>
      <c r="F1" s="96" t="str">
        <f>A1&amp;E1</f>
        <v>SectorAvg_Years_Since_Founding</v>
      </c>
      <c r="G1" s="96" t="str">
        <f>A1&amp;B1&amp;E1</f>
        <v>SectorStageAvg_Years_Since_Founding</v>
      </c>
      <c r="H1" s="80" t="s">
        <v>47</v>
      </c>
      <c r="I1" s="81" t="s">
        <v>48</v>
      </c>
      <c r="J1" s="82" t="s">
        <v>49</v>
      </c>
      <c r="K1" s="80" t="s">
        <v>50</v>
      </c>
      <c r="L1" s="81" t="s">
        <v>51</v>
      </c>
      <c r="M1" s="82" t="s">
        <v>52</v>
      </c>
      <c r="N1" s="80" t="s">
        <v>53</v>
      </c>
      <c r="O1" s="81" t="s">
        <v>54</v>
      </c>
      <c r="P1" s="82" t="s">
        <v>55</v>
      </c>
      <c r="Q1" s="59" t="s">
        <v>56</v>
      </c>
      <c r="R1" s="59" t="s">
        <v>57</v>
      </c>
      <c r="S1" s="59" t="s">
        <v>58</v>
      </c>
      <c r="T1" s="59" t="s">
        <v>59</v>
      </c>
      <c r="U1" s="59" t="s">
        <v>60</v>
      </c>
      <c r="V1" s="59" t="s">
        <v>61</v>
      </c>
      <c r="W1" s="59" t="s">
        <v>62</v>
      </c>
      <c r="X1" s="59" t="s">
        <v>63</v>
      </c>
      <c r="Y1" s="59" t="s">
        <v>64</v>
      </c>
      <c r="Z1" s="59" t="s">
        <v>65</v>
      </c>
      <c r="AA1" s="59" t="s">
        <v>66</v>
      </c>
      <c r="AC1" s="59" t="s">
        <v>68</v>
      </c>
      <c r="AD1" s="59" t="s">
        <v>69</v>
      </c>
      <c r="AE1" s="59" t="s">
        <v>70</v>
      </c>
      <c r="AF1" s="59" t="s">
        <v>71</v>
      </c>
      <c r="AG1" s="59" t="s">
        <v>72</v>
      </c>
      <c r="AH1" s="59" t="s">
        <v>73</v>
      </c>
      <c r="AI1" s="59" t="s">
        <v>257</v>
      </c>
      <c r="AJ1" s="59" t="s">
        <v>256</v>
      </c>
      <c r="AK1" s="59" t="s">
        <v>255</v>
      </c>
      <c r="AL1" s="59" t="s">
        <v>74</v>
      </c>
      <c r="AM1" s="59" t="s">
        <v>75</v>
      </c>
      <c r="AN1" s="59" t="s">
        <v>76</v>
      </c>
      <c r="AO1" s="59" t="s">
        <v>77</v>
      </c>
      <c r="AP1" s="59" t="s">
        <v>78</v>
      </c>
      <c r="AQ1" s="59" t="s">
        <v>79</v>
      </c>
      <c r="AR1" s="59" t="s">
        <v>80</v>
      </c>
      <c r="AS1" s="59" t="s">
        <v>81</v>
      </c>
      <c r="AT1" s="59" t="s">
        <v>82</v>
      </c>
      <c r="AU1" s="59" t="s">
        <v>83</v>
      </c>
      <c r="AV1" s="59" t="s">
        <v>84</v>
      </c>
      <c r="AW1" s="59" t="s">
        <v>85</v>
      </c>
      <c r="AX1" s="59" t="s">
        <v>86</v>
      </c>
      <c r="AY1" s="60" t="s">
        <v>87</v>
      </c>
      <c r="AZ1" s="60" t="s">
        <v>253</v>
      </c>
      <c r="BA1" s="61" t="s">
        <v>88</v>
      </c>
      <c r="BB1" s="61" t="s">
        <v>89</v>
      </c>
      <c r="BC1" s="62" t="s">
        <v>90</v>
      </c>
      <c r="BD1" s="63" t="s">
        <v>308</v>
      </c>
      <c r="BE1" s="63" t="s">
        <v>309</v>
      </c>
      <c r="BF1" s="63" t="s">
        <v>310</v>
      </c>
      <c r="BG1" s="63" t="s">
        <v>311</v>
      </c>
      <c r="BH1" s="63" t="s">
        <v>312</v>
      </c>
      <c r="BI1" s="63" t="s">
        <v>313</v>
      </c>
      <c r="BJ1" s="63" t="s">
        <v>314</v>
      </c>
      <c r="BK1" s="63" t="s">
        <v>315</v>
      </c>
      <c r="BL1" s="63" t="s">
        <v>316</v>
      </c>
    </row>
    <row r="2" spans="1:64" ht="44.9" hidden="1" customHeight="1">
      <c r="A2" s="64" t="s">
        <v>91</v>
      </c>
      <c r="B2" s="64" t="s">
        <v>92</v>
      </c>
      <c r="C2" s="79" t="str">
        <f>A2&amp;B2</f>
        <v>SaaS B2BIdea / Concept</v>
      </c>
      <c r="D2" s="64" t="s">
        <v>93</v>
      </c>
      <c r="E2" s="71">
        <v>1</v>
      </c>
      <c r="F2" s="98" t="str">
        <f>A2&amp;E2</f>
        <v>SaaS B2B1</v>
      </c>
      <c r="G2" s="98" t="str">
        <f>A2&amp;B2&amp;E2</f>
        <v>SaaS B2BIdea / Concept1</v>
      </c>
      <c r="H2" s="83">
        <v>1000000</v>
      </c>
      <c r="I2" s="84">
        <v>3000000</v>
      </c>
      <c r="J2" s="85">
        <v>5000000</v>
      </c>
      <c r="K2" s="83">
        <v>50000</v>
      </c>
      <c r="L2" s="84">
        <v>250000</v>
      </c>
      <c r="M2" s="85">
        <v>500000</v>
      </c>
      <c r="N2" s="91">
        <v>0.05</v>
      </c>
      <c r="O2" s="65">
        <v>0.1</v>
      </c>
      <c r="P2" s="92">
        <v>0.15</v>
      </c>
      <c r="Q2" s="66">
        <v>6</v>
      </c>
      <c r="R2" s="66">
        <v>9</v>
      </c>
      <c r="S2" s="66">
        <v>12</v>
      </c>
      <c r="T2" s="65">
        <v>0.7</v>
      </c>
      <c r="U2" s="65">
        <v>0.05</v>
      </c>
      <c r="V2" s="65">
        <v>0.2</v>
      </c>
      <c r="W2" s="65">
        <v>0.05</v>
      </c>
      <c r="X2" s="64" t="s">
        <v>94</v>
      </c>
      <c r="Y2" s="64" t="s">
        <v>95</v>
      </c>
      <c r="Z2" s="64" t="s">
        <v>96</v>
      </c>
      <c r="AA2" s="64" t="s">
        <v>97</v>
      </c>
      <c r="AC2" s="64">
        <v>0</v>
      </c>
      <c r="AD2" s="64">
        <v>0</v>
      </c>
      <c r="AE2" s="64">
        <v>500</v>
      </c>
      <c r="AF2" s="64">
        <v>10000</v>
      </c>
      <c r="AG2" s="64">
        <v>0.1</v>
      </c>
      <c r="AH2" s="64">
        <v>0.3</v>
      </c>
      <c r="AI2" s="106">
        <v>0</v>
      </c>
      <c r="AJ2" s="106">
        <f>AVERAGE(AI2,AK2)</f>
        <v>0</v>
      </c>
      <c r="AK2" s="106">
        <v>0</v>
      </c>
      <c r="AL2" s="64">
        <v>-1</v>
      </c>
      <c r="AM2" s="64">
        <v>-0.6</v>
      </c>
      <c r="AN2" s="64">
        <v>-1</v>
      </c>
      <c r="AO2" s="64">
        <v>-7.0000000000000007E-2</v>
      </c>
      <c r="AP2" s="64">
        <v>-0.1</v>
      </c>
      <c r="AQ2" s="64">
        <v>0.05</v>
      </c>
      <c r="AT2" s="64" t="s">
        <v>98</v>
      </c>
      <c r="AU2" s="64" t="s">
        <v>99</v>
      </c>
      <c r="AV2" s="64" t="s">
        <v>100</v>
      </c>
      <c r="AW2" s="64" t="s">
        <v>101</v>
      </c>
      <c r="AX2" s="64" t="s">
        <v>102</v>
      </c>
      <c r="AY2" s="67"/>
      <c r="AZ2" s="95"/>
      <c r="BA2" s="68"/>
      <c r="BB2" s="69" t="s">
        <v>103</v>
      </c>
      <c r="BC2" s="70" t="s">
        <v>104</v>
      </c>
      <c r="BD2" s="128" t="s">
        <v>105</v>
      </c>
      <c r="BE2" s="129" t="s">
        <v>105</v>
      </c>
      <c r="BF2" s="129" t="s">
        <v>105</v>
      </c>
      <c r="BG2" s="129" t="s">
        <v>105</v>
      </c>
      <c r="BH2" s="129" t="s">
        <v>105</v>
      </c>
      <c r="BI2" s="129" t="s">
        <v>105</v>
      </c>
      <c r="BJ2" s="129" t="s">
        <v>105</v>
      </c>
      <c r="BK2" s="129" t="s">
        <v>105</v>
      </c>
      <c r="BL2" s="129" t="s">
        <v>105</v>
      </c>
    </row>
    <row r="3" spans="1:64" ht="44.9" hidden="1" customHeight="1">
      <c r="A3" s="64" t="s">
        <v>91</v>
      </c>
      <c r="B3" s="64" t="s">
        <v>106</v>
      </c>
      <c r="C3" s="79" t="str">
        <f t="shared" ref="C3:C66" si="0">A3&amp;B3</f>
        <v>SaaS B2BPre-Seed</v>
      </c>
      <c r="D3" s="64" t="s">
        <v>107</v>
      </c>
      <c r="E3" s="71">
        <v>1</v>
      </c>
      <c r="F3" s="98" t="str">
        <f t="shared" ref="F3:F66" si="1">A3&amp;E3</f>
        <v>SaaS B2B1</v>
      </c>
      <c r="G3" s="98" t="str">
        <f t="shared" ref="G3:G66" si="2">A3&amp;B3&amp;E3</f>
        <v>SaaS B2BPre-Seed1</v>
      </c>
      <c r="H3" s="83">
        <v>4000000</v>
      </c>
      <c r="I3" s="84">
        <v>8000000</v>
      </c>
      <c r="J3" s="85">
        <v>15000000</v>
      </c>
      <c r="K3" s="83">
        <v>300000</v>
      </c>
      <c r="L3" s="84">
        <v>1000000</v>
      </c>
      <c r="M3" s="85">
        <v>2500000</v>
      </c>
      <c r="N3" s="91">
        <v>0.1</v>
      </c>
      <c r="O3" s="65">
        <v>0.15</v>
      </c>
      <c r="P3" s="92">
        <v>0.2</v>
      </c>
      <c r="Q3" s="66">
        <v>12</v>
      </c>
      <c r="R3" s="66">
        <v>15</v>
      </c>
      <c r="S3" s="66">
        <v>18</v>
      </c>
      <c r="T3" s="65">
        <v>0.6</v>
      </c>
      <c r="U3" s="65">
        <v>0.1</v>
      </c>
      <c r="V3" s="65">
        <v>0.2</v>
      </c>
      <c r="W3" s="65">
        <v>0.1</v>
      </c>
      <c r="X3" s="64" t="s">
        <v>94</v>
      </c>
      <c r="Y3" s="64" t="s">
        <v>95</v>
      </c>
      <c r="Z3" s="64" t="s">
        <v>96</v>
      </c>
      <c r="AA3" s="64" t="s">
        <v>97</v>
      </c>
      <c r="AC3" s="64">
        <v>0</v>
      </c>
      <c r="AD3" s="64">
        <v>0.2</v>
      </c>
      <c r="AE3" s="64">
        <v>500</v>
      </c>
      <c r="AF3" s="64">
        <v>10000</v>
      </c>
      <c r="AG3" s="64">
        <v>0.1</v>
      </c>
      <c r="AH3" s="64">
        <v>0.3</v>
      </c>
      <c r="AI3" s="106">
        <v>0</v>
      </c>
      <c r="AJ3" s="106">
        <f t="shared" ref="AJ3:AJ66" si="3">AVERAGE(AI3,AK3)</f>
        <v>100000</v>
      </c>
      <c r="AK3" s="106">
        <v>200000</v>
      </c>
      <c r="AL3" s="64">
        <v>-1</v>
      </c>
      <c r="AM3" s="64">
        <v>-0.5</v>
      </c>
      <c r="AN3" s="64">
        <v>-2.5</v>
      </c>
      <c r="AO3" s="64">
        <v>-0.24</v>
      </c>
      <c r="AP3" s="64">
        <v>-0.1</v>
      </c>
      <c r="AQ3" s="64">
        <v>0.05</v>
      </c>
      <c r="AT3" s="64" t="s">
        <v>98</v>
      </c>
      <c r="AU3" s="64" t="s">
        <v>99</v>
      </c>
      <c r="AV3" s="64" t="s">
        <v>100</v>
      </c>
      <c r="AW3" s="64" t="s">
        <v>101</v>
      </c>
      <c r="AX3" s="64" t="s">
        <v>102</v>
      </c>
      <c r="AY3" s="67">
        <v>0</v>
      </c>
      <c r="AZ3" s="95">
        <f>AVERAGE(AY3,BA3)</f>
        <v>1.5</v>
      </c>
      <c r="BA3" s="68">
        <v>3</v>
      </c>
      <c r="BB3" s="69" t="s">
        <v>103</v>
      </c>
      <c r="BC3" s="70" t="s">
        <v>108</v>
      </c>
      <c r="BD3" s="128">
        <v>0.5</v>
      </c>
      <c r="BE3" s="129">
        <v>0.85</v>
      </c>
      <c r="BF3" s="129">
        <v>1.2</v>
      </c>
      <c r="BG3" s="129">
        <v>0.3</v>
      </c>
      <c r="BH3" s="129">
        <v>0.65</v>
      </c>
      <c r="BI3" s="129">
        <v>1</v>
      </c>
      <c r="BJ3" s="129">
        <v>0.2</v>
      </c>
      <c r="BK3" s="129">
        <v>0.4</v>
      </c>
      <c r="BL3" s="129">
        <v>0.6</v>
      </c>
    </row>
    <row r="4" spans="1:64" ht="44.9" hidden="1" customHeight="1">
      <c r="A4" s="64" t="s">
        <v>91</v>
      </c>
      <c r="B4" s="64" t="s">
        <v>109</v>
      </c>
      <c r="C4" s="79" t="str">
        <f t="shared" si="0"/>
        <v>SaaS B2BSeed</v>
      </c>
      <c r="D4" s="64" t="s">
        <v>110</v>
      </c>
      <c r="E4" s="71">
        <v>2</v>
      </c>
      <c r="F4" s="98" t="str">
        <f t="shared" si="1"/>
        <v>SaaS B2B2</v>
      </c>
      <c r="G4" s="98" t="str">
        <f t="shared" si="2"/>
        <v>SaaS B2BSeed2</v>
      </c>
      <c r="H4" s="83">
        <v>10000000</v>
      </c>
      <c r="I4" s="84">
        <v>24000000</v>
      </c>
      <c r="J4" s="85">
        <v>50000000</v>
      </c>
      <c r="K4" s="83">
        <v>1000000</v>
      </c>
      <c r="L4" s="84">
        <v>4000000</v>
      </c>
      <c r="M4" s="85">
        <v>8000000</v>
      </c>
      <c r="N4" s="91">
        <v>0.15</v>
      </c>
      <c r="O4" s="65">
        <v>0.2</v>
      </c>
      <c r="P4" s="92">
        <v>0.25</v>
      </c>
      <c r="Q4" s="66">
        <v>18</v>
      </c>
      <c r="R4" s="66">
        <v>21</v>
      </c>
      <c r="S4" s="66">
        <v>24</v>
      </c>
      <c r="T4" s="65">
        <v>0.5</v>
      </c>
      <c r="U4" s="65">
        <v>0.2</v>
      </c>
      <c r="V4" s="65">
        <v>0.15</v>
      </c>
      <c r="W4" s="65">
        <v>0.15</v>
      </c>
      <c r="X4" s="64" t="s">
        <v>94</v>
      </c>
      <c r="Y4" s="64" t="s">
        <v>95</v>
      </c>
      <c r="Z4" s="64" t="s">
        <v>96</v>
      </c>
      <c r="AA4" s="64" t="s">
        <v>97</v>
      </c>
      <c r="AC4" s="64">
        <v>0.1</v>
      </c>
      <c r="AD4" s="64">
        <v>1.5</v>
      </c>
      <c r="AE4" s="64">
        <v>500</v>
      </c>
      <c r="AF4" s="64">
        <v>10000</v>
      </c>
      <c r="AG4" s="64">
        <v>0.1</v>
      </c>
      <c r="AH4" s="64">
        <v>0.3</v>
      </c>
      <c r="AI4" s="106">
        <v>100000</v>
      </c>
      <c r="AJ4" s="106">
        <f t="shared" si="3"/>
        <v>800000</v>
      </c>
      <c r="AK4" s="106">
        <v>1500000</v>
      </c>
      <c r="AL4" s="64">
        <v>-0.9</v>
      </c>
      <c r="AM4" s="64">
        <v>-0.35</v>
      </c>
      <c r="AN4" s="64">
        <v>-5.33</v>
      </c>
      <c r="AO4" s="64">
        <v>-0.56999999999999995</v>
      </c>
      <c r="AP4" s="64">
        <v>-0.1</v>
      </c>
      <c r="AQ4" s="64">
        <v>0.05</v>
      </c>
      <c r="AR4" s="64">
        <v>4</v>
      </c>
      <c r="AS4" s="64">
        <v>10</v>
      </c>
      <c r="AT4" s="64" t="s">
        <v>98</v>
      </c>
      <c r="AU4" s="64" t="s">
        <v>99</v>
      </c>
      <c r="AV4" s="64" t="s">
        <v>100</v>
      </c>
      <c r="AW4" s="64" t="s">
        <v>101</v>
      </c>
      <c r="AX4" s="64" t="s">
        <v>102</v>
      </c>
      <c r="AY4" s="67">
        <v>0.7</v>
      </c>
      <c r="AZ4" s="95">
        <f t="shared" ref="AZ4:AZ67" si="4">AVERAGE(AY4,BA4)</f>
        <v>1.6</v>
      </c>
      <c r="BA4" s="68">
        <v>2.5</v>
      </c>
      <c r="BB4" s="69" t="s">
        <v>103</v>
      </c>
      <c r="BC4" s="70" t="s">
        <v>108</v>
      </c>
      <c r="BD4" s="128">
        <v>0.4</v>
      </c>
      <c r="BE4" s="129">
        <v>0.65</v>
      </c>
      <c r="BF4" s="129">
        <v>0.9</v>
      </c>
      <c r="BG4" s="129">
        <v>0.5</v>
      </c>
      <c r="BH4" s="129">
        <v>0.85</v>
      </c>
      <c r="BI4" s="129">
        <v>1.2</v>
      </c>
      <c r="BJ4" s="129">
        <v>0.25</v>
      </c>
      <c r="BK4" s="129">
        <v>0.42499999999999999</v>
      </c>
      <c r="BL4" s="129">
        <v>0.6</v>
      </c>
    </row>
    <row r="5" spans="1:64" ht="44.9" hidden="1" customHeight="1">
      <c r="A5" s="64" t="s">
        <v>91</v>
      </c>
      <c r="B5" s="64" t="s">
        <v>111</v>
      </c>
      <c r="C5" s="79" t="str">
        <f t="shared" si="0"/>
        <v>SaaS B2BLate Seed / Seed+</v>
      </c>
      <c r="D5" s="64" t="s">
        <v>112</v>
      </c>
      <c r="E5" s="71">
        <v>3</v>
      </c>
      <c r="F5" s="98" t="str">
        <f t="shared" si="1"/>
        <v>SaaS B2B3</v>
      </c>
      <c r="G5" s="98" t="str">
        <f t="shared" si="2"/>
        <v>SaaS B2BLate Seed / Seed+3</v>
      </c>
      <c r="H5" s="83">
        <v>20000000</v>
      </c>
      <c r="I5" s="84">
        <v>45000000</v>
      </c>
      <c r="J5" s="85">
        <v>80000000</v>
      </c>
      <c r="K5" s="83">
        <v>3000000</v>
      </c>
      <c r="L5" s="84">
        <v>8000000</v>
      </c>
      <c r="M5" s="85">
        <v>15000000</v>
      </c>
      <c r="N5" s="91">
        <v>0.12</v>
      </c>
      <c r="O5" s="65">
        <v>0.17</v>
      </c>
      <c r="P5" s="92">
        <v>0.22</v>
      </c>
      <c r="Q5" s="66">
        <v>18</v>
      </c>
      <c r="R5" s="66">
        <v>21</v>
      </c>
      <c r="S5" s="66">
        <v>24</v>
      </c>
      <c r="T5" s="65">
        <v>0.45</v>
      </c>
      <c r="U5" s="65">
        <v>0.25</v>
      </c>
      <c r="V5" s="65">
        <v>0.15</v>
      </c>
      <c r="W5" s="65">
        <v>0.15</v>
      </c>
      <c r="X5" s="64" t="s">
        <v>94</v>
      </c>
      <c r="Y5" s="64" t="s">
        <v>95</v>
      </c>
      <c r="Z5" s="64" t="s">
        <v>96</v>
      </c>
      <c r="AA5" s="64" t="s">
        <v>97</v>
      </c>
      <c r="AC5" s="64">
        <v>1</v>
      </c>
      <c r="AD5" s="64">
        <v>4</v>
      </c>
      <c r="AE5" s="64">
        <v>5000</v>
      </c>
      <c r="AF5" s="64">
        <v>50000</v>
      </c>
      <c r="AG5" s="64">
        <v>0.06</v>
      </c>
      <c r="AH5" s="64">
        <v>0.18</v>
      </c>
      <c r="AI5" s="106">
        <v>1000000</v>
      </c>
      <c r="AJ5" s="106">
        <f t="shared" si="3"/>
        <v>2500000</v>
      </c>
      <c r="AK5" s="106">
        <v>4000000</v>
      </c>
      <c r="AL5" s="64">
        <v>-0.75</v>
      </c>
      <c r="AM5" s="64">
        <v>-0.25</v>
      </c>
      <c r="AN5" s="64">
        <v>-10</v>
      </c>
      <c r="AO5" s="64">
        <v>-1.71</v>
      </c>
      <c r="AP5" s="64">
        <v>-0.1</v>
      </c>
      <c r="AQ5" s="64">
        <v>0.05</v>
      </c>
      <c r="AR5" s="64">
        <v>4</v>
      </c>
      <c r="AS5" s="64">
        <v>10</v>
      </c>
      <c r="AT5" s="64" t="s">
        <v>113</v>
      </c>
      <c r="AU5" s="64" t="s">
        <v>99</v>
      </c>
      <c r="AV5" s="64" t="s">
        <v>100</v>
      </c>
      <c r="AW5" s="64" t="s">
        <v>101</v>
      </c>
      <c r="AX5" s="64" t="s">
        <v>102</v>
      </c>
      <c r="AY5" s="67">
        <v>0.5</v>
      </c>
      <c r="AZ5" s="95">
        <f t="shared" si="4"/>
        <v>1</v>
      </c>
      <c r="BA5" s="68">
        <v>1.5</v>
      </c>
      <c r="BB5" s="69" t="s">
        <v>103</v>
      </c>
      <c r="BC5" s="70" t="s">
        <v>108</v>
      </c>
      <c r="BD5" s="128">
        <v>0.3</v>
      </c>
      <c r="BE5" s="129">
        <v>0.5</v>
      </c>
      <c r="BF5" s="129">
        <v>0.7</v>
      </c>
      <c r="BG5" s="129">
        <v>0.4</v>
      </c>
      <c r="BH5" s="129">
        <v>0.7</v>
      </c>
      <c r="BI5" s="129">
        <v>1</v>
      </c>
      <c r="BJ5" s="129">
        <v>0.2</v>
      </c>
      <c r="BK5" s="129">
        <v>0.35</v>
      </c>
      <c r="BL5" s="129">
        <v>0.5</v>
      </c>
    </row>
    <row r="6" spans="1:64" ht="44.9" hidden="1" customHeight="1">
      <c r="A6" s="64" t="s">
        <v>91</v>
      </c>
      <c r="B6" s="64" t="s">
        <v>114</v>
      </c>
      <c r="C6" s="79" t="str">
        <f t="shared" si="0"/>
        <v>SaaS B2BSeries A</v>
      </c>
      <c r="D6" s="64" t="s">
        <v>115</v>
      </c>
      <c r="E6" s="71">
        <v>4</v>
      </c>
      <c r="F6" s="98" t="str">
        <f t="shared" si="1"/>
        <v>SaaS B2B4</v>
      </c>
      <c r="G6" s="98" t="str">
        <f t="shared" si="2"/>
        <v>SaaS B2BSeries A4</v>
      </c>
      <c r="H6" s="83">
        <v>50000000</v>
      </c>
      <c r="I6" s="84">
        <v>90000000</v>
      </c>
      <c r="J6" s="85">
        <v>160000000</v>
      </c>
      <c r="K6" s="83">
        <v>8000000</v>
      </c>
      <c r="L6" s="84">
        <v>18000000</v>
      </c>
      <c r="M6" s="85">
        <v>35000000</v>
      </c>
      <c r="N6" s="91">
        <v>0.15</v>
      </c>
      <c r="O6" s="65">
        <v>0.2</v>
      </c>
      <c r="P6" s="92">
        <v>0.25</v>
      </c>
      <c r="Q6" s="66">
        <v>18</v>
      </c>
      <c r="R6" s="66">
        <v>21</v>
      </c>
      <c r="S6" s="66">
        <v>24</v>
      </c>
      <c r="T6" s="65">
        <v>0.35</v>
      </c>
      <c r="U6" s="65">
        <v>0.35</v>
      </c>
      <c r="V6" s="65">
        <v>0.15</v>
      </c>
      <c r="W6" s="65">
        <v>0.15</v>
      </c>
      <c r="X6" s="64" t="s">
        <v>94</v>
      </c>
      <c r="Y6" s="64" t="s">
        <v>95</v>
      </c>
      <c r="Z6" s="64" t="s">
        <v>96</v>
      </c>
      <c r="AA6" s="64" t="s">
        <v>97</v>
      </c>
      <c r="AC6" s="64">
        <v>2</v>
      </c>
      <c r="AD6" s="64">
        <v>10</v>
      </c>
      <c r="AE6" s="64">
        <v>5000</v>
      </c>
      <c r="AF6" s="64">
        <v>50000</v>
      </c>
      <c r="AG6" s="64">
        <v>0.06</v>
      </c>
      <c r="AH6" s="64">
        <v>0.18</v>
      </c>
      <c r="AI6" s="106">
        <v>2000000</v>
      </c>
      <c r="AJ6" s="106">
        <f t="shared" si="3"/>
        <v>6000000</v>
      </c>
      <c r="AK6" s="106">
        <v>10000000</v>
      </c>
      <c r="AL6" s="64">
        <v>-0.65</v>
      </c>
      <c r="AM6" s="64">
        <v>-0.15</v>
      </c>
      <c r="AN6" s="64">
        <v>-23.3</v>
      </c>
      <c r="AO6" s="64">
        <v>-4.57</v>
      </c>
      <c r="AP6" s="64">
        <v>-0.1</v>
      </c>
      <c r="AQ6" s="64">
        <v>0.05</v>
      </c>
      <c r="AR6" s="64">
        <v>4</v>
      </c>
      <c r="AS6" s="64">
        <v>10</v>
      </c>
      <c r="AT6" s="64" t="s">
        <v>113</v>
      </c>
      <c r="AU6" s="64" t="s">
        <v>99</v>
      </c>
      <c r="AV6" s="64" t="s">
        <v>100</v>
      </c>
      <c r="AW6" s="64" t="s">
        <v>101</v>
      </c>
      <c r="AX6" s="64" t="s">
        <v>102</v>
      </c>
      <c r="AY6" s="67">
        <v>0.4</v>
      </c>
      <c r="AZ6" s="95">
        <f t="shared" si="4"/>
        <v>0.8</v>
      </c>
      <c r="BA6" s="68">
        <v>1.2</v>
      </c>
      <c r="BB6" s="69" t="s">
        <v>103</v>
      </c>
      <c r="BC6" s="70" t="s">
        <v>108</v>
      </c>
      <c r="BD6" s="128">
        <v>0.25</v>
      </c>
      <c r="BE6" s="129">
        <v>0.42499999999999999</v>
      </c>
      <c r="BF6" s="129">
        <v>0.6</v>
      </c>
      <c r="BG6" s="129">
        <v>0.4</v>
      </c>
      <c r="BH6" s="129">
        <v>0.65</v>
      </c>
      <c r="BI6" s="129">
        <v>0.9</v>
      </c>
      <c r="BJ6" s="129">
        <v>0.2</v>
      </c>
      <c r="BK6" s="129">
        <v>0.32500000000000001</v>
      </c>
      <c r="BL6" s="129">
        <v>0.45</v>
      </c>
    </row>
    <row r="7" spans="1:64" ht="44.9" hidden="1" customHeight="1">
      <c r="A7" s="64" t="s">
        <v>91</v>
      </c>
      <c r="B7" s="64" t="s">
        <v>116</v>
      </c>
      <c r="C7" s="79" t="str">
        <f t="shared" si="0"/>
        <v>SaaS B2BSeries B</v>
      </c>
      <c r="D7" s="64" t="s">
        <v>117</v>
      </c>
      <c r="E7" s="71">
        <v>6</v>
      </c>
      <c r="F7" s="98" t="str">
        <f t="shared" si="1"/>
        <v>SaaS B2B6</v>
      </c>
      <c r="G7" s="98" t="str">
        <f t="shared" si="2"/>
        <v>SaaS B2BSeries B6</v>
      </c>
      <c r="H7" s="83">
        <v>100000000</v>
      </c>
      <c r="I7" s="84">
        <v>250000000</v>
      </c>
      <c r="J7" s="85">
        <v>500000000</v>
      </c>
      <c r="K7" s="83">
        <v>20000000</v>
      </c>
      <c r="L7" s="84">
        <v>50000000</v>
      </c>
      <c r="M7" s="85">
        <v>100000000</v>
      </c>
      <c r="N7" s="91">
        <v>0.12</v>
      </c>
      <c r="O7" s="65">
        <v>0.17</v>
      </c>
      <c r="P7" s="92">
        <v>0.22</v>
      </c>
      <c r="Q7" s="66">
        <v>18</v>
      </c>
      <c r="R7" s="66">
        <v>24</v>
      </c>
      <c r="S7" s="66">
        <v>30</v>
      </c>
      <c r="T7" s="65">
        <v>0.25</v>
      </c>
      <c r="U7" s="65">
        <v>0.45</v>
      </c>
      <c r="V7" s="65">
        <v>0.15</v>
      </c>
      <c r="W7" s="65">
        <v>0.15</v>
      </c>
      <c r="X7" s="64" t="s">
        <v>94</v>
      </c>
      <c r="Y7" s="64" t="s">
        <v>95</v>
      </c>
      <c r="Z7" s="64" t="s">
        <v>96</v>
      </c>
      <c r="AA7" s="64" t="s">
        <v>97</v>
      </c>
      <c r="AC7" s="64">
        <v>8</v>
      </c>
      <c r="AD7" s="64">
        <v>30</v>
      </c>
      <c r="AE7" s="64">
        <v>5000</v>
      </c>
      <c r="AF7" s="64">
        <v>50000</v>
      </c>
      <c r="AG7" s="64">
        <v>0.06</v>
      </c>
      <c r="AH7" s="64">
        <v>0.18</v>
      </c>
      <c r="AI7" s="106">
        <v>8000000</v>
      </c>
      <c r="AJ7" s="106">
        <f t="shared" si="3"/>
        <v>19000000</v>
      </c>
      <c r="AK7" s="106">
        <v>30000000</v>
      </c>
      <c r="AL7" s="64">
        <v>-0.45</v>
      </c>
      <c r="AM7" s="64">
        <v>0</v>
      </c>
      <c r="AN7" s="64">
        <v>-66.7</v>
      </c>
      <c r="AO7" s="64">
        <v>-10</v>
      </c>
      <c r="AP7" s="64">
        <v>-0.1</v>
      </c>
      <c r="AQ7" s="64">
        <v>0.05</v>
      </c>
      <c r="AR7" s="64">
        <v>4</v>
      </c>
      <c r="AS7" s="64">
        <v>10</v>
      </c>
      <c r="AT7" s="64" t="s">
        <v>113</v>
      </c>
      <c r="AU7" s="64" t="s">
        <v>99</v>
      </c>
      <c r="AV7" s="64" t="s">
        <v>100</v>
      </c>
      <c r="AW7" s="64" t="s">
        <v>101</v>
      </c>
      <c r="AX7" s="64" t="s">
        <v>102</v>
      </c>
      <c r="AY7" s="67">
        <v>0.3</v>
      </c>
      <c r="AZ7" s="95">
        <f t="shared" si="4"/>
        <v>0.57499999999999996</v>
      </c>
      <c r="BA7" s="68">
        <v>0.85</v>
      </c>
      <c r="BB7" s="69" t="s">
        <v>103</v>
      </c>
      <c r="BC7" s="70" t="s">
        <v>108</v>
      </c>
      <c r="BD7" s="128">
        <v>0.18</v>
      </c>
      <c r="BE7" s="129">
        <v>0.315</v>
      </c>
      <c r="BF7" s="129">
        <v>0.45</v>
      </c>
      <c r="BG7" s="129">
        <v>0.3</v>
      </c>
      <c r="BH7" s="129">
        <v>0.5</v>
      </c>
      <c r="BI7" s="129">
        <v>0.7</v>
      </c>
      <c r="BJ7" s="129">
        <v>0.18</v>
      </c>
      <c r="BK7" s="129">
        <v>0.29000000000000004</v>
      </c>
      <c r="BL7" s="129">
        <v>0.4</v>
      </c>
    </row>
    <row r="8" spans="1:64" ht="44.9" hidden="1" customHeight="1">
      <c r="A8" s="64" t="s">
        <v>91</v>
      </c>
      <c r="B8" s="64" t="s">
        <v>118</v>
      </c>
      <c r="C8" s="79" t="str">
        <f t="shared" si="0"/>
        <v>SaaS B2BSeries C</v>
      </c>
      <c r="D8" s="64" t="s">
        <v>119</v>
      </c>
      <c r="E8" s="71">
        <v>7</v>
      </c>
      <c r="F8" s="98" t="str">
        <f t="shared" si="1"/>
        <v>SaaS B2B7</v>
      </c>
      <c r="G8" s="98" t="str">
        <f t="shared" si="2"/>
        <v>SaaS B2BSeries C7</v>
      </c>
      <c r="H8" s="83">
        <v>250000000</v>
      </c>
      <c r="I8" s="84">
        <v>600000000</v>
      </c>
      <c r="J8" s="85">
        <v>1200000000</v>
      </c>
      <c r="K8" s="83">
        <v>40000000</v>
      </c>
      <c r="L8" s="84">
        <v>100000000</v>
      </c>
      <c r="M8" s="85">
        <v>200000000</v>
      </c>
      <c r="N8" s="91">
        <v>0.08</v>
      </c>
      <c r="O8" s="65">
        <v>0.13</v>
      </c>
      <c r="P8" s="92">
        <v>0.18</v>
      </c>
      <c r="Q8" s="66">
        <v>24</v>
      </c>
      <c r="R8" s="66">
        <v>27</v>
      </c>
      <c r="S8" s="66">
        <v>30</v>
      </c>
      <c r="T8" s="65">
        <v>0.2</v>
      </c>
      <c r="U8" s="65">
        <v>0.5</v>
      </c>
      <c r="V8" s="65">
        <v>0.15</v>
      </c>
      <c r="W8" s="65">
        <v>0.15</v>
      </c>
      <c r="X8" s="64" t="s">
        <v>94</v>
      </c>
      <c r="Y8" s="64" t="s">
        <v>95</v>
      </c>
      <c r="Z8" s="64" t="s">
        <v>96</v>
      </c>
      <c r="AA8" s="64" t="s">
        <v>97</v>
      </c>
      <c r="AC8" s="64">
        <v>25</v>
      </c>
      <c r="AD8" s="64">
        <v>100</v>
      </c>
      <c r="AE8" s="64">
        <v>10000</v>
      </c>
      <c r="AF8" s="64">
        <v>150000</v>
      </c>
      <c r="AG8" s="64">
        <v>0.04</v>
      </c>
      <c r="AH8" s="64">
        <v>0.12</v>
      </c>
      <c r="AI8" s="106">
        <v>25000000</v>
      </c>
      <c r="AJ8" s="106">
        <f t="shared" si="3"/>
        <v>62500000</v>
      </c>
      <c r="AK8" s="106">
        <v>100000000</v>
      </c>
      <c r="AL8" s="64">
        <v>-0.25</v>
      </c>
      <c r="AM8" s="64">
        <v>0.1</v>
      </c>
      <c r="AN8" s="64">
        <v>-100</v>
      </c>
      <c r="AO8" s="64">
        <v>10</v>
      </c>
      <c r="AP8" s="64">
        <v>-0.1</v>
      </c>
      <c r="AQ8" s="64">
        <v>0.05</v>
      </c>
      <c r="AR8" s="64">
        <v>4</v>
      </c>
      <c r="AS8" s="64">
        <v>10</v>
      </c>
      <c r="AT8" s="64" t="s">
        <v>120</v>
      </c>
      <c r="AU8" s="64" t="s">
        <v>99</v>
      </c>
      <c r="AV8" s="64" t="s">
        <v>100</v>
      </c>
      <c r="AW8" s="64" t="s">
        <v>101</v>
      </c>
      <c r="AX8" s="64" t="s">
        <v>102</v>
      </c>
      <c r="AY8" s="67">
        <v>0.2</v>
      </c>
      <c r="AZ8" s="95">
        <f t="shared" si="4"/>
        <v>0.4</v>
      </c>
      <c r="BA8" s="68">
        <v>0.6</v>
      </c>
      <c r="BB8" s="69" t="s">
        <v>103</v>
      </c>
      <c r="BC8" s="70" t="s">
        <v>108</v>
      </c>
      <c r="BD8" s="128">
        <v>0.12</v>
      </c>
      <c r="BE8" s="129">
        <v>0.21</v>
      </c>
      <c r="BF8" s="129">
        <v>0.3</v>
      </c>
      <c r="BG8" s="129">
        <v>0.2</v>
      </c>
      <c r="BH8" s="129">
        <v>0.35</v>
      </c>
      <c r="BI8" s="129">
        <v>0.5</v>
      </c>
      <c r="BJ8" s="129">
        <v>0.15</v>
      </c>
      <c r="BK8" s="129">
        <v>0.25</v>
      </c>
      <c r="BL8" s="129">
        <v>0.35</v>
      </c>
    </row>
    <row r="9" spans="1:64" ht="44.9" hidden="1" customHeight="1">
      <c r="A9" s="64" t="s">
        <v>91</v>
      </c>
      <c r="B9" s="64" t="s">
        <v>121</v>
      </c>
      <c r="C9" s="79" t="str">
        <f t="shared" si="0"/>
        <v>SaaS B2BSeries D/E</v>
      </c>
      <c r="D9" s="64" t="s">
        <v>122</v>
      </c>
      <c r="E9" s="71">
        <v>9</v>
      </c>
      <c r="F9" s="98" t="str">
        <f t="shared" si="1"/>
        <v>SaaS B2B9</v>
      </c>
      <c r="G9" s="98" t="str">
        <f t="shared" si="2"/>
        <v>SaaS B2BSeries D/E9</v>
      </c>
      <c r="H9" s="83">
        <v>500000000</v>
      </c>
      <c r="I9" s="84">
        <v>1500000000</v>
      </c>
      <c r="J9" s="85">
        <v>3500000000</v>
      </c>
      <c r="K9" s="83">
        <v>75000000</v>
      </c>
      <c r="L9" s="84">
        <v>200000000</v>
      </c>
      <c r="M9" s="85">
        <v>500000000</v>
      </c>
      <c r="N9" s="91">
        <v>0.06</v>
      </c>
      <c r="O9" s="65">
        <v>0.1</v>
      </c>
      <c r="P9" s="92">
        <v>0.15</v>
      </c>
      <c r="Q9" s="66">
        <v>24</v>
      </c>
      <c r="R9" s="66">
        <v>30</v>
      </c>
      <c r="S9" s="66">
        <v>36</v>
      </c>
      <c r="T9" s="65">
        <v>0.15</v>
      </c>
      <c r="U9" s="65">
        <v>0.5</v>
      </c>
      <c r="V9" s="65">
        <v>0.2</v>
      </c>
      <c r="W9" s="65">
        <v>0.15</v>
      </c>
      <c r="X9" s="64" t="s">
        <v>94</v>
      </c>
      <c r="Y9" s="64" t="s">
        <v>95</v>
      </c>
      <c r="Z9" s="64" t="s">
        <v>96</v>
      </c>
      <c r="AA9" s="64" t="s">
        <v>97</v>
      </c>
      <c r="AC9" s="64">
        <v>75</v>
      </c>
      <c r="AD9" s="64">
        <v>300</v>
      </c>
      <c r="AE9" s="64">
        <v>10000</v>
      </c>
      <c r="AF9" s="64">
        <v>150000</v>
      </c>
      <c r="AG9" s="64">
        <v>0.04</v>
      </c>
      <c r="AH9" s="64">
        <v>0.12</v>
      </c>
      <c r="AI9" s="106">
        <v>75000000</v>
      </c>
      <c r="AJ9" s="106">
        <f t="shared" si="3"/>
        <v>187500000</v>
      </c>
      <c r="AK9" s="106">
        <v>300000000</v>
      </c>
      <c r="AL9" s="64">
        <v>-0.1</v>
      </c>
      <c r="AM9" s="64">
        <v>0.2</v>
      </c>
      <c r="AN9" s="64">
        <v>-250</v>
      </c>
      <c r="AO9" s="64">
        <v>60</v>
      </c>
      <c r="AP9" s="64">
        <v>-0.1</v>
      </c>
      <c r="AQ9" s="64">
        <v>0.05</v>
      </c>
      <c r="AR9" s="64">
        <v>4</v>
      </c>
      <c r="AS9" s="64">
        <v>10</v>
      </c>
      <c r="AT9" s="64" t="s">
        <v>120</v>
      </c>
      <c r="AU9" s="64" t="s">
        <v>99</v>
      </c>
      <c r="AV9" s="64" t="s">
        <v>100</v>
      </c>
      <c r="AW9" s="64" t="s">
        <v>101</v>
      </c>
      <c r="AX9" s="64" t="s">
        <v>102</v>
      </c>
      <c r="AY9" s="67">
        <v>0.15</v>
      </c>
      <c r="AZ9" s="95">
        <f t="shared" si="4"/>
        <v>0.3</v>
      </c>
      <c r="BA9" s="68">
        <v>0.45</v>
      </c>
      <c r="BB9" s="69" t="s">
        <v>103</v>
      </c>
      <c r="BC9" s="70" t="s">
        <v>108</v>
      </c>
      <c r="BD9" s="128">
        <v>0.08</v>
      </c>
      <c r="BE9" s="129">
        <v>0.16500000000000001</v>
      </c>
      <c r="BF9" s="129">
        <v>0.25</v>
      </c>
      <c r="BG9" s="129">
        <v>0.15</v>
      </c>
      <c r="BH9" s="129">
        <v>0.25</v>
      </c>
      <c r="BI9" s="129">
        <v>0.35</v>
      </c>
      <c r="BJ9" s="129">
        <v>0.12</v>
      </c>
      <c r="BK9" s="129">
        <v>0.21</v>
      </c>
      <c r="BL9" s="129">
        <v>0.3</v>
      </c>
    </row>
    <row r="10" spans="1:64" ht="44.9" hidden="1" customHeight="1">
      <c r="A10" s="64" t="s">
        <v>91</v>
      </c>
      <c r="B10" s="64" t="s">
        <v>123</v>
      </c>
      <c r="C10" s="79" t="str">
        <f t="shared" si="0"/>
        <v>SaaS B2BPre-IPO</v>
      </c>
      <c r="D10" s="64" t="s">
        <v>124</v>
      </c>
      <c r="E10" s="71">
        <v>10</v>
      </c>
      <c r="F10" s="98" t="str">
        <f t="shared" si="1"/>
        <v>SaaS B2B10</v>
      </c>
      <c r="G10" s="98" t="str">
        <f t="shared" si="2"/>
        <v>SaaS B2BPre-IPO10</v>
      </c>
      <c r="H10" s="83">
        <v>1000000000</v>
      </c>
      <c r="I10" s="84">
        <v>3500000000</v>
      </c>
      <c r="J10" s="85">
        <v>10000000000</v>
      </c>
      <c r="K10" s="83">
        <v>100000000</v>
      </c>
      <c r="L10" s="84">
        <v>400000000</v>
      </c>
      <c r="M10" s="85">
        <v>1000000000</v>
      </c>
      <c r="N10" s="91">
        <v>0.03</v>
      </c>
      <c r="O10" s="65">
        <v>0.06</v>
      </c>
      <c r="P10" s="92">
        <v>0.1</v>
      </c>
      <c r="Q10" s="66">
        <v>24</v>
      </c>
      <c r="R10" s="66">
        <v>30</v>
      </c>
      <c r="S10" s="66">
        <v>36</v>
      </c>
      <c r="T10" s="65">
        <v>0.1</v>
      </c>
      <c r="U10" s="65">
        <v>0.4</v>
      </c>
      <c r="V10" s="65">
        <v>0.35</v>
      </c>
      <c r="W10" s="65">
        <v>0.15</v>
      </c>
      <c r="X10" s="64" t="s">
        <v>94</v>
      </c>
      <c r="Y10" s="64" t="s">
        <v>95</v>
      </c>
      <c r="Z10" s="64" t="s">
        <v>96</v>
      </c>
      <c r="AA10" s="64" t="s">
        <v>97</v>
      </c>
      <c r="AC10" s="64">
        <v>150</v>
      </c>
      <c r="AD10" s="64">
        <v>800</v>
      </c>
      <c r="AE10" s="64">
        <v>10000</v>
      </c>
      <c r="AF10" s="64">
        <v>150000</v>
      </c>
      <c r="AG10" s="64">
        <v>0.04</v>
      </c>
      <c r="AH10" s="64">
        <v>0.12</v>
      </c>
      <c r="AI10" s="106">
        <v>150000000</v>
      </c>
      <c r="AJ10" s="106">
        <f t="shared" si="3"/>
        <v>475000000</v>
      </c>
      <c r="AK10" s="106">
        <v>800000000</v>
      </c>
      <c r="AL10" s="64">
        <v>0.05</v>
      </c>
      <c r="AM10" s="64">
        <v>0.3</v>
      </c>
      <c r="AN10" s="64">
        <v>7.5</v>
      </c>
      <c r="AO10" s="64">
        <v>240</v>
      </c>
      <c r="AP10" s="64">
        <v>-0.1</v>
      </c>
      <c r="AQ10" s="64">
        <v>0.05</v>
      </c>
      <c r="AR10" s="64">
        <v>4</v>
      </c>
      <c r="AS10" s="64">
        <v>10</v>
      </c>
      <c r="AT10" s="64" t="s">
        <v>120</v>
      </c>
      <c r="AU10" s="64" t="s">
        <v>99</v>
      </c>
      <c r="AV10" s="64" t="s">
        <v>100</v>
      </c>
      <c r="AW10" s="64" t="s">
        <v>101</v>
      </c>
      <c r="AX10" s="64" t="s">
        <v>102</v>
      </c>
      <c r="AY10" s="67">
        <v>0.1</v>
      </c>
      <c r="AZ10" s="95">
        <f t="shared" si="4"/>
        <v>0.2</v>
      </c>
      <c r="BA10" s="68">
        <v>0.3</v>
      </c>
      <c r="BB10" s="69" t="s">
        <v>103</v>
      </c>
      <c r="BC10" s="70" t="s">
        <v>108</v>
      </c>
      <c r="BD10" s="128">
        <v>0.05</v>
      </c>
      <c r="BE10" s="129">
        <v>0.11499999999999999</v>
      </c>
      <c r="BF10" s="129">
        <v>0.18</v>
      </c>
      <c r="BG10" s="129">
        <v>0.08</v>
      </c>
      <c r="BH10" s="129">
        <v>0.16500000000000001</v>
      </c>
      <c r="BI10" s="129">
        <v>0.25</v>
      </c>
      <c r="BJ10" s="129">
        <v>0.1</v>
      </c>
      <c r="BK10" s="129">
        <v>0.17499999999999999</v>
      </c>
      <c r="BL10" s="129">
        <v>0.25</v>
      </c>
    </row>
    <row r="11" spans="1:64" ht="35.9" hidden="1" customHeight="1">
      <c r="A11" s="64" t="s">
        <v>125</v>
      </c>
      <c r="B11" s="64" t="s">
        <v>92</v>
      </c>
      <c r="C11" s="79" t="str">
        <f t="shared" si="0"/>
        <v>AI / GenAIIdea / Concept</v>
      </c>
      <c r="D11" s="64" t="s">
        <v>93</v>
      </c>
      <c r="E11" s="71">
        <v>1</v>
      </c>
      <c r="F11" s="98" t="str">
        <f t="shared" si="1"/>
        <v>AI / GenAI1</v>
      </c>
      <c r="G11" s="98" t="str">
        <f t="shared" si="2"/>
        <v>AI / GenAIIdea / Concept1</v>
      </c>
      <c r="H11" s="83">
        <v>1800000</v>
      </c>
      <c r="I11" s="84">
        <v>5400000</v>
      </c>
      <c r="J11" s="85">
        <v>9000000</v>
      </c>
      <c r="K11" s="83">
        <v>90000</v>
      </c>
      <c r="L11" s="84">
        <v>420000</v>
      </c>
      <c r="M11" s="85">
        <v>850000</v>
      </c>
      <c r="N11" s="91">
        <v>0.05</v>
      </c>
      <c r="O11" s="65">
        <v>0.1</v>
      </c>
      <c r="P11" s="92">
        <v>0.15</v>
      </c>
      <c r="Q11" s="66">
        <v>6</v>
      </c>
      <c r="R11" s="66">
        <v>9</v>
      </c>
      <c r="S11" s="66">
        <v>12</v>
      </c>
      <c r="T11" s="65">
        <v>0.7</v>
      </c>
      <c r="U11" s="65">
        <v>0.05</v>
      </c>
      <c r="V11" s="65">
        <v>0.15</v>
      </c>
      <c r="W11" s="65">
        <v>0.1</v>
      </c>
      <c r="X11" s="64" t="s">
        <v>126</v>
      </c>
      <c r="Y11" s="64" t="s">
        <v>101</v>
      </c>
      <c r="Z11" s="64" t="s">
        <v>96</v>
      </c>
      <c r="AA11" s="64" t="s">
        <v>127</v>
      </c>
      <c r="AC11" s="64">
        <v>0</v>
      </c>
      <c r="AD11" s="64">
        <v>0</v>
      </c>
      <c r="AE11" s="64">
        <v>200</v>
      </c>
      <c r="AF11" s="64">
        <v>25000</v>
      </c>
      <c r="AG11" s="64">
        <v>0.12</v>
      </c>
      <c r="AH11" s="64">
        <v>0.35</v>
      </c>
      <c r="AI11" s="106">
        <v>0</v>
      </c>
      <c r="AJ11" s="106">
        <f t="shared" si="3"/>
        <v>0</v>
      </c>
      <c r="AK11" s="106">
        <v>0</v>
      </c>
      <c r="AL11" s="64">
        <v>-1</v>
      </c>
      <c r="AM11" s="64">
        <v>-0.6</v>
      </c>
      <c r="AN11" s="64">
        <v>-1.7</v>
      </c>
      <c r="AO11" s="64">
        <v>-0.12</v>
      </c>
      <c r="AP11" s="64">
        <v>-0.1</v>
      </c>
      <c r="AQ11" s="64">
        <v>0.08</v>
      </c>
      <c r="AT11" s="64" t="s">
        <v>128</v>
      </c>
      <c r="AU11" s="64" t="s">
        <v>129</v>
      </c>
      <c r="AV11" s="64" t="s">
        <v>130</v>
      </c>
      <c r="AW11" s="64" t="s">
        <v>101</v>
      </c>
      <c r="AX11" s="64" t="s">
        <v>102</v>
      </c>
      <c r="AY11" s="67"/>
      <c r="AZ11" s="95" t="e">
        <f t="shared" si="4"/>
        <v>#DIV/0!</v>
      </c>
      <c r="BA11" s="68"/>
      <c r="BB11" s="69" t="s">
        <v>131</v>
      </c>
      <c r="BC11" s="70" t="s">
        <v>104</v>
      </c>
      <c r="BD11" s="128" t="s">
        <v>105</v>
      </c>
      <c r="BE11" s="129" t="s">
        <v>105</v>
      </c>
      <c r="BF11" s="129" t="s">
        <v>105</v>
      </c>
      <c r="BG11" s="129" t="s">
        <v>105</v>
      </c>
      <c r="BH11" s="129" t="s">
        <v>105</v>
      </c>
      <c r="BI11" s="129" t="s">
        <v>105</v>
      </c>
      <c r="BJ11" s="129" t="s">
        <v>105</v>
      </c>
      <c r="BK11" s="129" t="s">
        <v>105</v>
      </c>
      <c r="BL11" s="129" t="s">
        <v>105</v>
      </c>
    </row>
    <row r="12" spans="1:64" ht="35.9" hidden="1" customHeight="1">
      <c r="A12" s="64" t="s">
        <v>125</v>
      </c>
      <c r="B12" s="64" t="s">
        <v>106</v>
      </c>
      <c r="C12" s="79" t="str">
        <f t="shared" si="0"/>
        <v>AI / GenAIPre-Seed</v>
      </c>
      <c r="D12" s="64" t="s">
        <v>107</v>
      </c>
      <c r="E12" s="71">
        <v>1</v>
      </c>
      <c r="F12" s="98" t="str">
        <f t="shared" si="1"/>
        <v>AI / GenAI1</v>
      </c>
      <c r="G12" s="98" t="str">
        <f t="shared" si="2"/>
        <v>AI / GenAIPre-Seed1</v>
      </c>
      <c r="H12" s="83">
        <v>7200000</v>
      </c>
      <c r="I12" s="84">
        <v>14400000</v>
      </c>
      <c r="J12" s="85">
        <v>27000000</v>
      </c>
      <c r="K12" s="83">
        <v>510000</v>
      </c>
      <c r="L12" s="84">
        <v>1700000</v>
      </c>
      <c r="M12" s="85">
        <v>4250000</v>
      </c>
      <c r="N12" s="91">
        <v>0.1</v>
      </c>
      <c r="O12" s="65">
        <v>0.15</v>
      </c>
      <c r="P12" s="92">
        <v>0.2</v>
      </c>
      <c r="Q12" s="66">
        <v>12</v>
      </c>
      <c r="R12" s="66">
        <v>15</v>
      </c>
      <c r="S12" s="66">
        <v>18</v>
      </c>
      <c r="T12" s="65">
        <v>0.62</v>
      </c>
      <c r="U12" s="65">
        <v>0.08</v>
      </c>
      <c r="V12" s="65">
        <v>0.15</v>
      </c>
      <c r="W12" s="65">
        <v>0.15</v>
      </c>
      <c r="X12" s="64" t="s">
        <v>126</v>
      </c>
      <c r="Y12" s="64" t="s">
        <v>101</v>
      </c>
      <c r="Z12" s="64" t="s">
        <v>96</v>
      </c>
      <c r="AA12" s="64" t="s">
        <v>127</v>
      </c>
      <c r="AC12" s="64">
        <v>0</v>
      </c>
      <c r="AD12" s="64">
        <v>0.24</v>
      </c>
      <c r="AE12" s="64">
        <v>200</v>
      </c>
      <c r="AF12" s="64">
        <v>25000</v>
      </c>
      <c r="AG12" s="64">
        <v>0.12</v>
      </c>
      <c r="AH12" s="64">
        <v>0.35</v>
      </c>
      <c r="AI12" s="106">
        <v>0</v>
      </c>
      <c r="AJ12" s="106">
        <f t="shared" si="3"/>
        <v>120000</v>
      </c>
      <c r="AK12" s="106">
        <v>240000</v>
      </c>
      <c r="AL12" s="64">
        <v>-1</v>
      </c>
      <c r="AM12" s="64">
        <v>-0.5</v>
      </c>
      <c r="AN12" s="64">
        <v>-4.25</v>
      </c>
      <c r="AO12" s="64">
        <v>-0.41</v>
      </c>
      <c r="AP12" s="64">
        <v>-0.1</v>
      </c>
      <c r="AQ12" s="64">
        <v>0.08</v>
      </c>
      <c r="AT12" s="64" t="s">
        <v>128</v>
      </c>
      <c r="AU12" s="64" t="s">
        <v>129</v>
      </c>
      <c r="AV12" s="64" t="s">
        <v>130</v>
      </c>
      <c r="AW12" s="64" t="s">
        <v>101</v>
      </c>
      <c r="AX12" s="64" t="s">
        <v>102</v>
      </c>
      <c r="AY12" s="67">
        <v>0</v>
      </c>
      <c r="AZ12" s="95">
        <f t="shared" si="4"/>
        <v>2.5</v>
      </c>
      <c r="BA12" s="68">
        <v>5</v>
      </c>
      <c r="BB12" s="69" t="s">
        <v>131</v>
      </c>
      <c r="BC12" s="70" t="s">
        <v>132</v>
      </c>
      <c r="BD12" s="128">
        <v>0.62</v>
      </c>
      <c r="BE12" s="129">
        <v>1.06</v>
      </c>
      <c r="BF12" s="129">
        <v>1.5</v>
      </c>
      <c r="BG12" s="129">
        <v>0.33</v>
      </c>
      <c r="BH12" s="129">
        <v>0.71500000000000008</v>
      </c>
      <c r="BI12" s="129">
        <v>1.1000000000000001</v>
      </c>
      <c r="BJ12" s="129">
        <v>0.21</v>
      </c>
      <c r="BK12" s="129">
        <v>0.42</v>
      </c>
      <c r="BL12" s="129">
        <v>0.63</v>
      </c>
    </row>
    <row r="13" spans="1:64" ht="35.9" hidden="1" customHeight="1">
      <c r="A13" s="64" t="s">
        <v>125</v>
      </c>
      <c r="B13" s="64" t="s">
        <v>109</v>
      </c>
      <c r="C13" s="79" t="str">
        <f t="shared" si="0"/>
        <v>AI / GenAISeed</v>
      </c>
      <c r="D13" s="64" t="s">
        <v>110</v>
      </c>
      <c r="E13" s="71">
        <v>1</v>
      </c>
      <c r="F13" s="98" t="str">
        <f t="shared" si="1"/>
        <v>AI / GenAI1</v>
      </c>
      <c r="G13" s="98" t="str">
        <f t="shared" si="2"/>
        <v>AI / GenAISeed1</v>
      </c>
      <c r="H13" s="83">
        <v>18000000</v>
      </c>
      <c r="I13" s="84">
        <v>43200000</v>
      </c>
      <c r="J13" s="85">
        <v>90000000</v>
      </c>
      <c r="K13" s="83">
        <v>1700000</v>
      </c>
      <c r="L13" s="84">
        <v>6800000</v>
      </c>
      <c r="M13" s="85">
        <v>13600000</v>
      </c>
      <c r="N13" s="91">
        <v>0.15</v>
      </c>
      <c r="O13" s="65">
        <v>0.2</v>
      </c>
      <c r="P13" s="92">
        <v>0.25</v>
      </c>
      <c r="Q13" s="66">
        <v>18</v>
      </c>
      <c r="R13" s="66">
        <v>21</v>
      </c>
      <c r="S13" s="66">
        <v>24</v>
      </c>
      <c r="T13" s="65">
        <v>0.52</v>
      </c>
      <c r="U13" s="65">
        <v>0.17</v>
      </c>
      <c r="V13" s="65">
        <v>0.13</v>
      </c>
      <c r="W13" s="65">
        <v>0.18</v>
      </c>
      <c r="X13" s="64" t="s">
        <v>126</v>
      </c>
      <c r="Y13" s="64" t="s">
        <v>101</v>
      </c>
      <c r="Z13" s="64" t="s">
        <v>96</v>
      </c>
      <c r="AA13" s="64" t="s">
        <v>127</v>
      </c>
      <c r="AC13" s="64">
        <v>0.12</v>
      </c>
      <c r="AD13" s="64">
        <v>1.8</v>
      </c>
      <c r="AE13" s="64">
        <v>200</v>
      </c>
      <c r="AF13" s="64">
        <v>25000</v>
      </c>
      <c r="AG13" s="64">
        <v>0.12</v>
      </c>
      <c r="AH13" s="64">
        <v>0.35</v>
      </c>
      <c r="AI13" s="106">
        <v>120000</v>
      </c>
      <c r="AJ13" s="106">
        <f t="shared" si="3"/>
        <v>960000</v>
      </c>
      <c r="AK13" s="106">
        <v>1800000</v>
      </c>
      <c r="AL13" s="64">
        <v>-0.9</v>
      </c>
      <c r="AM13" s="64">
        <v>-0.35</v>
      </c>
      <c r="AN13" s="64">
        <v>-9.07</v>
      </c>
      <c r="AO13" s="64">
        <v>-0.97</v>
      </c>
      <c r="AP13" s="64">
        <v>-0.1</v>
      </c>
      <c r="AQ13" s="64">
        <v>0.08</v>
      </c>
      <c r="AR13" s="64">
        <v>8</v>
      </c>
      <c r="AS13" s="64">
        <v>25</v>
      </c>
      <c r="AT13" s="64" t="s">
        <v>128</v>
      </c>
      <c r="AU13" s="64" t="s">
        <v>129</v>
      </c>
      <c r="AV13" s="64" t="s">
        <v>130</v>
      </c>
      <c r="AW13" s="64" t="s">
        <v>101</v>
      </c>
      <c r="AX13" s="64" t="s">
        <v>102</v>
      </c>
      <c r="AY13" s="67">
        <v>1.5</v>
      </c>
      <c r="AZ13" s="95">
        <f t="shared" si="4"/>
        <v>2.75</v>
      </c>
      <c r="BA13" s="68">
        <v>4</v>
      </c>
      <c r="BB13" s="69" t="s">
        <v>131</v>
      </c>
      <c r="BC13" s="70" t="s">
        <v>132</v>
      </c>
      <c r="BD13" s="128">
        <v>0.5</v>
      </c>
      <c r="BE13" s="129">
        <v>0.81</v>
      </c>
      <c r="BF13" s="129">
        <v>1.1200000000000001</v>
      </c>
      <c r="BG13" s="129">
        <v>0.55000000000000004</v>
      </c>
      <c r="BH13" s="129">
        <v>0.93500000000000005</v>
      </c>
      <c r="BI13" s="129">
        <v>1.32</v>
      </c>
      <c r="BJ13" s="129">
        <v>0.26</v>
      </c>
      <c r="BK13" s="129">
        <v>0.44500000000000001</v>
      </c>
      <c r="BL13" s="129">
        <v>0.63</v>
      </c>
    </row>
    <row r="14" spans="1:64" ht="35.9" hidden="1" customHeight="1">
      <c r="A14" s="64" t="s">
        <v>125</v>
      </c>
      <c r="B14" s="64" t="s">
        <v>111</v>
      </c>
      <c r="C14" s="79" t="str">
        <f t="shared" si="0"/>
        <v>AI / GenAILate Seed / Seed+</v>
      </c>
      <c r="D14" s="64" t="s">
        <v>112</v>
      </c>
      <c r="E14" s="71">
        <v>3</v>
      </c>
      <c r="F14" s="98" t="str">
        <f t="shared" si="1"/>
        <v>AI / GenAI3</v>
      </c>
      <c r="G14" s="98" t="str">
        <f t="shared" si="2"/>
        <v>AI / GenAILate Seed / Seed+3</v>
      </c>
      <c r="H14" s="83">
        <v>36000000</v>
      </c>
      <c r="I14" s="84">
        <v>81000000</v>
      </c>
      <c r="J14" s="85">
        <v>144000000</v>
      </c>
      <c r="K14" s="83">
        <v>5100000</v>
      </c>
      <c r="L14" s="84">
        <v>13600000</v>
      </c>
      <c r="M14" s="85">
        <v>25500000</v>
      </c>
      <c r="N14" s="91">
        <v>0.12</v>
      </c>
      <c r="O14" s="65">
        <v>0.17</v>
      </c>
      <c r="P14" s="92">
        <v>0.22</v>
      </c>
      <c r="Q14" s="66">
        <v>18</v>
      </c>
      <c r="R14" s="66">
        <v>21</v>
      </c>
      <c r="S14" s="66">
        <v>24</v>
      </c>
      <c r="T14" s="65">
        <v>0.45</v>
      </c>
      <c r="U14" s="65">
        <v>0.22</v>
      </c>
      <c r="V14" s="65">
        <v>0.13</v>
      </c>
      <c r="W14" s="65">
        <v>0.2</v>
      </c>
      <c r="X14" s="64" t="s">
        <v>126</v>
      </c>
      <c r="Y14" s="64" t="s">
        <v>101</v>
      </c>
      <c r="Z14" s="64" t="s">
        <v>96</v>
      </c>
      <c r="AA14" s="64" t="s">
        <v>127</v>
      </c>
      <c r="AC14" s="64">
        <v>1.2</v>
      </c>
      <c r="AD14" s="64">
        <v>4.8</v>
      </c>
      <c r="AE14" s="64">
        <v>5000</v>
      </c>
      <c r="AF14" s="64">
        <v>100000</v>
      </c>
      <c r="AG14" s="64">
        <v>0.08</v>
      </c>
      <c r="AH14" s="64">
        <v>0.25</v>
      </c>
      <c r="AI14" s="106">
        <v>1200000</v>
      </c>
      <c r="AJ14" s="106">
        <f t="shared" si="3"/>
        <v>3000000</v>
      </c>
      <c r="AK14" s="106">
        <v>4800000</v>
      </c>
      <c r="AL14" s="64">
        <v>-0.75</v>
      </c>
      <c r="AM14" s="64">
        <v>-0.25</v>
      </c>
      <c r="AN14" s="64">
        <v>-17</v>
      </c>
      <c r="AO14" s="64">
        <v>-2.91</v>
      </c>
      <c r="AP14" s="64">
        <v>-0.1</v>
      </c>
      <c r="AQ14" s="64">
        <v>0.08</v>
      </c>
      <c r="AR14" s="64">
        <v>8</v>
      </c>
      <c r="AS14" s="64">
        <v>25</v>
      </c>
      <c r="AT14" s="64" t="s">
        <v>133</v>
      </c>
      <c r="AU14" s="64" t="s">
        <v>129</v>
      </c>
      <c r="AV14" s="64" t="s">
        <v>130</v>
      </c>
      <c r="AW14" s="64" t="s">
        <v>101</v>
      </c>
      <c r="AX14" s="64" t="s">
        <v>102</v>
      </c>
      <c r="AY14" s="67">
        <v>1</v>
      </c>
      <c r="AZ14" s="95">
        <f t="shared" si="4"/>
        <v>2</v>
      </c>
      <c r="BA14" s="68">
        <v>3</v>
      </c>
      <c r="BB14" s="69" t="s">
        <v>131</v>
      </c>
      <c r="BC14" s="70" t="s">
        <v>132</v>
      </c>
      <c r="BD14" s="128">
        <v>0.38</v>
      </c>
      <c r="BE14" s="129">
        <v>0.63</v>
      </c>
      <c r="BF14" s="129">
        <v>0.88</v>
      </c>
      <c r="BG14" s="129">
        <v>0.44</v>
      </c>
      <c r="BH14" s="129">
        <v>0.77</v>
      </c>
      <c r="BI14" s="129">
        <v>1.1000000000000001</v>
      </c>
      <c r="BJ14" s="129">
        <v>0.21</v>
      </c>
      <c r="BK14" s="129">
        <v>0.36499999999999999</v>
      </c>
      <c r="BL14" s="129">
        <v>0.52</v>
      </c>
    </row>
    <row r="15" spans="1:64" ht="35.9" hidden="1" customHeight="1">
      <c r="A15" s="64" t="s">
        <v>125</v>
      </c>
      <c r="B15" s="64" t="s">
        <v>114</v>
      </c>
      <c r="C15" s="79" t="str">
        <f t="shared" si="0"/>
        <v>AI / GenAISeries A</v>
      </c>
      <c r="D15" s="64" t="s">
        <v>115</v>
      </c>
      <c r="E15" s="71">
        <v>4</v>
      </c>
      <c r="F15" s="98" t="str">
        <f t="shared" si="1"/>
        <v>AI / GenAI4</v>
      </c>
      <c r="G15" s="98" t="str">
        <f t="shared" si="2"/>
        <v>AI / GenAISeries A4</v>
      </c>
      <c r="H15" s="83">
        <v>90000000</v>
      </c>
      <c r="I15" s="84">
        <v>162000000</v>
      </c>
      <c r="J15" s="85">
        <v>288000000</v>
      </c>
      <c r="K15" s="83">
        <v>13600000</v>
      </c>
      <c r="L15" s="84">
        <v>30600000</v>
      </c>
      <c r="M15" s="85">
        <v>59500000</v>
      </c>
      <c r="N15" s="91">
        <v>0.15</v>
      </c>
      <c r="O15" s="65">
        <v>0.2</v>
      </c>
      <c r="P15" s="92">
        <v>0.25</v>
      </c>
      <c r="Q15" s="66">
        <v>18</v>
      </c>
      <c r="R15" s="66">
        <v>21</v>
      </c>
      <c r="S15" s="66">
        <v>24</v>
      </c>
      <c r="T15" s="65">
        <v>0.35</v>
      </c>
      <c r="U15" s="65">
        <v>0.3</v>
      </c>
      <c r="V15" s="65">
        <v>0.15</v>
      </c>
      <c r="W15" s="65">
        <v>0.2</v>
      </c>
      <c r="X15" s="64" t="s">
        <v>126</v>
      </c>
      <c r="Y15" s="64" t="s">
        <v>101</v>
      </c>
      <c r="Z15" s="64" t="s">
        <v>96</v>
      </c>
      <c r="AA15" s="64" t="s">
        <v>127</v>
      </c>
      <c r="AC15" s="64">
        <v>2.4</v>
      </c>
      <c r="AD15" s="64">
        <v>12</v>
      </c>
      <c r="AE15" s="64">
        <v>5000</v>
      </c>
      <c r="AF15" s="64">
        <v>100000</v>
      </c>
      <c r="AG15" s="64">
        <v>0.08</v>
      </c>
      <c r="AH15" s="64">
        <v>0.25</v>
      </c>
      <c r="AI15" s="106">
        <v>2400000</v>
      </c>
      <c r="AJ15" s="106">
        <f t="shared" si="3"/>
        <v>7200000</v>
      </c>
      <c r="AK15" s="106">
        <v>12000000</v>
      </c>
      <c r="AL15" s="64">
        <v>-0.65</v>
      </c>
      <c r="AM15" s="64">
        <v>-0.15</v>
      </c>
      <c r="AN15" s="64">
        <v>-39.700000000000003</v>
      </c>
      <c r="AO15" s="64">
        <v>-7.77</v>
      </c>
      <c r="AP15" s="64">
        <v>-0.1</v>
      </c>
      <c r="AQ15" s="64">
        <v>0.08</v>
      </c>
      <c r="AR15" s="64">
        <v>8</v>
      </c>
      <c r="AS15" s="64">
        <v>25</v>
      </c>
      <c r="AT15" s="64" t="s">
        <v>133</v>
      </c>
      <c r="AU15" s="64" t="s">
        <v>129</v>
      </c>
      <c r="AV15" s="64" t="s">
        <v>130</v>
      </c>
      <c r="AW15" s="64" t="s">
        <v>101</v>
      </c>
      <c r="AX15" s="64" t="s">
        <v>102</v>
      </c>
      <c r="AY15" s="67">
        <v>0.8</v>
      </c>
      <c r="AZ15" s="95">
        <f t="shared" si="4"/>
        <v>1.65</v>
      </c>
      <c r="BA15" s="68">
        <v>2.5</v>
      </c>
      <c r="BB15" s="69" t="s">
        <v>131</v>
      </c>
      <c r="BC15" s="70" t="s">
        <v>132</v>
      </c>
      <c r="BD15" s="128">
        <v>0.31</v>
      </c>
      <c r="BE15" s="129">
        <v>0.53</v>
      </c>
      <c r="BF15" s="129">
        <v>0.75</v>
      </c>
      <c r="BG15" s="129">
        <v>0.44</v>
      </c>
      <c r="BH15" s="129">
        <v>0.71499999999999997</v>
      </c>
      <c r="BI15" s="129">
        <v>0.99</v>
      </c>
      <c r="BJ15" s="129">
        <v>0.21</v>
      </c>
      <c r="BK15" s="129">
        <v>0.33999999999999997</v>
      </c>
      <c r="BL15" s="129">
        <v>0.47</v>
      </c>
    </row>
    <row r="16" spans="1:64" ht="35.9" hidden="1" customHeight="1">
      <c r="A16" s="64" t="s">
        <v>125</v>
      </c>
      <c r="B16" s="64" t="s">
        <v>116</v>
      </c>
      <c r="C16" s="79" t="str">
        <f t="shared" si="0"/>
        <v>AI / GenAISeries B</v>
      </c>
      <c r="D16" s="64" t="s">
        <v>117</v>
      </c>
      <c r="E16" s="71">
        <v>6</v>
      </c>
      <c r="F16" s="98" t="str">
        <f t="shared" si="1"/>
        <v>AI / GenAI6</v>
      </c>
      <c r="G16" s="98" t="str">
        <f t="shared" si="2"/>
        <v>AI / GenAISeries B6</v>
      </c>
      <c r="H16" s="83">
        <v>180000000</v>
      </c>
      <c r="I16" s="84">
        <v>450000000</v>
      </c>
      <c r="J16" s="85">
        <v>900000000</v>
      </c>
      <c r="K16" s="83">
        <v>34000000</v>
      </c>
      <c r="L16" s="84">
        <v>85000000</v>
      </c>
      <c r="M16" s="85">
        <v>170000000</v>
      </c>
      <c r="N16" s="91">
        <v>0.12</v>
      </c>
      <c r="O16" s="65">
        <v>0.17</v>
      </c>
      <c r="P16" s="92">
        <v>0.22</v>
      </c>
      <c r="Q16" s="66">
        <v>18</v>
      </c>
      <c r="R16" s="66">
        <v>24</v>
      </c>
      <c r="S16" s="66">
        <v>30</v>
      </c>
      <c r="T16" s="65">
        <v>0.28000000000000003</v>
      </c>
      <c r="U16" s="65">
        <v>0.4</v>
      </c>
      <c r="V16" s="65">
        <v>0.14000000000000001</v>
      </c>
      <c r="W16" s="65">
        <v>0.18</v>
      </c>
      <c r="X16" s="64" t="s">
        <v>126</v>
      </c>
      <c r="Y16" s="64" t="s">
        <v>101</v>
      </c>
      <c r="Z16" s="64" t="s">
        <v>96</v>
      </c>
      <c r="AA16" s="64" t="s">
        <v>127</v>
      </c>
      <c r="AC16" s="64">
        <v>9.6</v>
      </c>
      <c r="AD16" s="64">
        <v>36</v>
      </c>
      <c r="AE16" s="64">
        <v>5000</v>
      </c>
      <c r="AF16" s="64">
        <v>100000</v>
      </c>
      <c r="AG16" s="64">
        <v>0.08</v>
      </c>
      <c r="AH16" s="64">
        <v>0.25</v>
      </c>
      <c r="AI16" s="106">
        <v>9600000</v>
      </c>
      <c r="AJ16" s="106">
        <f t="shared" si="3"/>
        <v>22800000</v>
      </c>
      <c r="AK16" s="106">
        <v>36000000</v>
      </c>
      <c r="AL16" s="64">
        <v>-0.45</v>
      </c>
      <c r="AM16" s="64">
        <v>0</v>
      </c>
      <c r="AN16" s="64">
        <v>-113</v>
      </c>
      <c r="AO16" s="64">
        <v>-17</v>
      </c>
      <c r="AP16" s="64">
        <v>-0.1</v>
      </c>
      <c r="AQ16" s="64">
        <v>0.08</v>
      </c>
      <c r="AR16" s="64">
        <v>8</v>
      </c>
      <c r="AS16" s="64">
        <v>25</v>
      </c>
      <c r="AT16" s="64" t="s">
        <v>133</v>
      </c>
      <c r="AU16" s="64" t="s">
        <v>129</v>
      </c>
      <c r="AV16" s="64" t="s">
        <v>130</v>
      </c>
      <c r="AW16" s="64" t="s">
        <v>101</v>
      </c>
      <c r="AX16" s="64" t="s">
        <v>102</v>
      </c>
      <c r="AY16" s="67">
        <v>0.6</v>
      </c>
      <c r="AZ16" s="95">
        <f t="shared" si="4"/>
        <v>1.2</v>
      </c>
      <c r="BA16" s="68">
        <v>1.8</v>
      </c>
      <c r="BB16" s="69" t="s">
        <v>131</v>
      </c>
      <c r="BC16" s="70" t="s">
        <v>132</v>
      </c>
      <c r="BD16" s="128">
        <v>0.22</v>
      </c>
      <c r="BE16" s="129">
        <v>0.39</v>
      </c>
      <c r="BF16" s="129">
        <v>0.56000000000000005</v>
      </c>
      <c r="BG16" s="129">
        <v>0.33</v>
      </c>
      <c r="BH16" s="129">
        <v>0.55000000000000004</v>
      </c>
      <c r="BI16" s="129">
        <v>0.77</v>
      </c>
      <c r="BJ16" s="129">
        <v>0.19</v>
      </c>
      <c r="BK16" s="129">
        <v>0.30499999999999999</v>
      </c>
      <c r="BL16" s="129">
        <v>0.42</v>
      </c>
    </row>
    <row r="17" spans="1:64" ht="35.9" hidden="1" customHeight="1">
      <c r="A17" s="64" t="s">
        <v>125</v>
      </c>
      <c r="B17" s="64" t="s">
        <v>118</v>
      </c>
      <c r="C17" s="79" t="str">
        <f t="shared" si="0"/>
        <v>AI / GenAISeries C</v>
      </c>
      <c r="D17" s="64" t="s">
        <v>119</v>
      </c>
      <c r="E17" s="71">
        <v>7</v>
      </c>
      <c r="F17" s="98" t="str">
        <f t="shared" si="1"/>
        <v>AI / GenAI7</v>
      </c>
      <c r="G17" s="98" t="str">
        <f t="shared" si="2"/>
        <v>AI / GenAISeries C7</v>
      </c>
      <c r="H17" s="83">
        <v>450000000</v>
      </c>
      <c r="I17" s="84">
        <v>1080000000</v>
      </c>
      <c r="J17" s="85">
        <v>2160000000</v>
      </c>
      <c r="K17" s="83">
        <v>68000000</v>
      </c>
      <c r="L17" s="84">
        <v>170000000</v>
      </c>
      <c r="M17" s="85">
        <v>340000000</v>
      </c>
      <c r="N17" s="91">
        <v>0.08</v>
      </c>
      <c r="O17" s="65">
        <v>0.13</v>
      </c>
      <c r="P17" s="92">
        <v>0.18</v>
      </c>
      <c r="Q17" s="66">
        <v>24</v>
      </c>
      <c r="R17" s="66">
        <v>27</v>
      </c>
      <c r="S17" s="66">
        <v>30</v>
      </c>
      <c r="T17" s="65">
        <v>0.22</v>
      </c>
      <c r="U17" s="65">
        <v>0.46</v>
      </c>
      <c r="V17" s="65">
        <v>0.17</v>
      </c>
      <c r="W17" s="65">
        <v>0.15</v>
      </c>
      <c r="X17" s="64" t="s">
        <v>126</v>
      </c>
      <c r="Y17" s="64" t="s">
        <v>101</v>
      </c>
      <c r="Z17" s="64" t="s">
        <v>96</v>
      </c>
      <c r="AA17" s="64" t="s">
        <v>127</v>
      </c>
      <c r="AC17" s="64">
        <v>30</v>
      </c>
      <c r="AD17" s="64">
        <v>120</v>
      </c>
      <c r="AE17" s="64">
        <v>10000</v>
      </c>
      <c r="AF17" s="64">
        <v>250000</v>
      </c>
      <c r="AG17" s="64">
        <v>0.05</v>
      </c>
      <c r="AH17" s="64">
        <v>0.18</v>
      </c>
      <c r="AI17" s="106">
        <v>30000000</v>
      </c>
      <c r="AJ17" s="106">
        <f t="shared" si="3"/>
        <v>75000000</v>
      </c>
      <c r="AK17" s="106">
        <v>120000000</v>
      </c>
      <c r="AL17" s="64">
        <v>-0.25</v>
      </c>
      <c r="AM17" s="64">
        <v>0.1</v>
      </c>
      <c r="AN17" s="64">
        <v>-170</v>
      </c>
      <c r="AO17" s="64">
        <v>12</v>
      </c>
      <c r="AP17" s="64">
        <v>-0.1</v>
      </c>
      <c r="AQ17" s="64">
        <v>0.08</v>
      </c>
      <c r="AR17" s="64">
        <v>8</v>
      </c>
      <c r="AS17" s="64">
        <v>25</v>
      </c>
      <c r="AT17" s="64" t="s">
        <v>134</v>
      </c>
      <c r="AU17" s="64" t="s">
        <v>129</v>
      </c>
      <c r="AV17" s="64" t="s">
        <v>130</v>
      </c>
      <c r="AW17" s="64" t="s">
        <v>101</v>
      </c>
      <c r="AX17" s="64" t="s">
        <v>102</v>
      </c>
      <c r="AY17" s="67">
        <v>0.4</v>
      </c>
      <c r="AZ17" s="95">
        <f t="shared" si="4"/>
        <v>0.8</v>
      </c>
      <c r="BA17" s="68">
        <v>1.2</v>
      </c>
      <c r="BB17" s="69" t="s">
        <v>131</v>
      </c>
      <c r="BC17" s="70" t="s">
        <v>132</v>
      </c>
      <c r="BD17" s="128">
        <v>0.15</v>
      </c>
      <c r="BE17" s="129">
        <v>0.26500000000000001</v>
      </c>
      <c r="BF17" s="129">
        <v>0.38</v>
      </c>
      <c r="BG17" s="129">
        <v>0.22</v>
      </c>
      <c r="BH17" s="129">
        <v>0.38500000000000001</v>
      </c>
      <c r="BI17" s="129">
        <v>0.55000000000000004</v>
      </c>
      <c r="BJ17" s="129">
        <v>0.16</v>
      </c>
      <c r="BK17" s="129">
        <v>0.26500000000000001</v>
      </c>
      <c r="BL17" s="129">
        <v>0.37</v>
      </c>
    </row>
    <row r="18" spans="1:64" ht="35.9" hidden="1" customHeight="1">
      <c r="A18" s="64" t="s">
        <v>125</v>
      </c>
      <c r="B18" s="64" t="s">
        <v>121</v>
      </c>
      <c r="C18" s="79" t="str">
        <f t="shared" si="0"/>
        <v>AI / GenAISeries D/E</v>
      </c>
      <c r="D18" s="64" t="s">
        <v>122</v>
      </c>
      <c r="E18" s="71">
        <v>9</v>
      </c>
      <c r="F18" s="98" t="str">
        <f t="shared" si="1"/>
        <v>AI / GenAI9</v>
      </c>
      <c r="G18" s="98" t="str">
        <f t="shared" si="2"/>
        <v>AI / GenAISeries D/E9</v>
      </c>
      <c r="H18" s="83">
        <v>900000000</v>
      </c>
      <c r="I18" s="84">
        <v>2700000000</v>
      </c>
      <c r="J18" s="85">
        <v>6300000000</v>
      </c>
      <c r="K18" s="83">
        <v>127500000</v>
      </c>
      <c r="L18" s="84">
        <v>340000000</v>
      </c>
      <c r="M18" s="85">
        <v>850000000</v>
      </c>
      <c r="N18" s="91">
        <v>0.06</v>
      </c>
      <c r="O18" s="65">
        <v>0.1</v>
      </c>
      <c r="P18" s="92">
        <v>0.15</v>
      </c>
      <c r="Q18" s="66">
        <v>24</v>
      </c>
      <c r="R18" s="66">
        <v>30</v>
      </c>
      <c r="S18" s="66">
        <v>36</v>
      </c>
      <c r="T18" s="65">
        <v>0.18</v>
      </c>
      <c r="U18" s="65">
        <v>0.45</v>
      </c>
      <c r="V18" s="65">
        <v>0.22</v>
      </c>
      <c r="W18" s="65">
        <v>0.15</v>
      </c>
      <c r="X18" s="64" t="s">
        <v>126</v>
      </c>
      <c r="Y18" s="64" t="s">
        <v>101</v>
      </c>
      <c r="Z18" s="64" t="s">
        <v>96</v>
      </c>
      <c r="AA18" s="64" t="s">
        <v>127</v>
      </c>
      <c r="AC18" s="64">
        <v>90</v>
      </c>
      <c r="AD18" s="64">
        <v>360</v>
      </c>
      <c r="AE18" s="64">
        <v>10000</v>
      </c>
      <c r="AF18" s="64">
        <v>250000</v>
      </c>
      <c r="AG18" s="64">
        <v>0.05</v>
      </c>
      <c r="AH18" s="64">
        <v>0.18</v>
      </c>
      <c r="AI18" s="106">
        <v>90000000</v>
      </c>
      <c r="AJ18" s="106">
        <f t="shared" si="3"/>
        <v>225000000</v>
      </c>
      <c r="AK18" s="106">
        <v>360000000</v>
      </c>
      <c r="AL18" s="64">
        <v>-0.1</v>
      </c>
      <c r="AM18" s="64">
        <v>0.2</v>
      </c>
      <c r="AN18" s="64">
        <v>-425</v>
      </c>
      <c r="AO18" s="64">
        <v>72</v>
      </c>
      <c r="AP18" s="64">
        <v>-0.1</v>
      </c>
      <c r="AQ18" s="64">
        <v>0.08</v>
      </c>
      <c r="AR18" s="64">
        <v>8</v>
      </c>
      <c r="AS18" s="64">
        <v>25</v>
      </c>
      <c r="AT18" s="64" t="s">
        <v>134</v>
      </c>
      <c r="AU18" s="64" t="s">
        <v>129</v>
      </c>
      <c r="AV18" s="64" t="s">
        <v>130</v>
      </c>
      <c r="AW18" s="64" t="s">
        <v>101</v>
      </c>
      <c r="AX18" s="64" t="s">
        <v>102</v>
      </c>
      <c r="AY18" s="67">
        <v>0.25</v>
      </c>
      <c r="AZ18" s="95">
        <f t="shared" si="4"/>
        <v>0.52500000000000002</v>
      </c>
      <c r="BA18" s="68">
        <v>0.8</v>
      </c>
      <c r="BB18" s="69" t="s">
        <v>131</v>
      </c>
      <c r="BC18" s="70" t="s">
        <v>132</v>
      </c>
      <c r="BD18" s="128">
        <v>0.1</v>
      </c>
      <c r="BE18" s="129">
        <v>0.20500000000000002</v>
      </c>
      <c r="BF18" s="129">
        <v>0.31</v>
      </c>
      <c r="BG18" s="129">
        <v>0.16</v>
      </c>
      <c r="BH18" s="129">
        <v>0.27</v>
      </c>
      <c r="BI18" s="129">
        <v>0.38</v>
      </c>
      <c r="BJ18" s="129">
        <v>0.13</v>
      </c>
      <c r="BK18" s="129">
        <v>0.22500000000000001</v>
      </c>
      <c r="BL18" s="129">
        <v>0.32</v>
      </c>
    </row>
    <row r="19" spans="1:64" ht="35.9" hidden="1" customHeight="1">
      <c r="A19" s="64" t="s">
        <v>125</v>
      </c>
      <c r="B19" s="64" t="s">
        <v>123</v>
      </c>
      <c r="C19" s="79" t="str">
        <f t="shared" si="0"/>
        <v>AI / GenAIPre-IPO</v>
      </c>
      <c r="D19" s="64" t="s">
        <v>124</v>
      </c>
      <c r="E19" s="71">
        <v>10</v>
      </c>
      <c r="F19" s="98" t="str">
        <f t="shared" si="1"/>
        <v>AI / GenAI10</v>
      </c>
      <c r="G19" s="98" t="str">
        <f t="shared" si="2"/>
        <v>AI / GenAIPre-IPO10</v>
      </c>
      <c r="H19" s="83">
        <v>1800000000</v>
      </c>
      <c r="I19" s="84">
        <v>6300000000</v>
      </c>
      <c r="J19" s="85">
        <v>18000000000</v>
      </c>
      <c r="K19" s="83">
        <v>170000000</v>
      </c>
      <c r="L19" s="84">
        <v>680000000</v>
      </c>
      <c r="M19" s="85">
        <v>1700000000</v>
      </c>
      <c r="N19" s="91">
        <v>0.03</v>
      </c>
      <c r="O19" s="65">
        <v>0.06</v>
      </c>
      <c r="P19" s="92">
        <v>0.1</v>
      </c>
      <c r="Q19" s="66">
        <v>24</v>
      </c>
      <c r="R19" s="66">
        <v>30</v>
      </c>
      <c r="S19" s="66">
        <v>36</v>
      </c>
      <c r="T19" s="65">
        <v>0.12</v>
      </c>
      <c r="U19" s="65">
        <v>0.36</v>
      </c>
      <c r="V19" s="65">
        <v>0.37</v>
      </c>
      <c r="W19" s="65">
        <v>0.15</v>
      </c>
      <c r="X19" s="64" t="s">
        <v>126</v>
      </c>
      <c r="Y19" s="64" t="s">
        <v>101</v>
      </c>
      <c r="Z19" s="64" t="s">
        <v>96</v>
      </c>
      <c r="AA19" s="64" t="s">
        <v>127</v>
      </c>
      <c r="AC19" s="64">
        <v>180</v>
      </c>
      <c r="AD19" s="64">
        <v>960</v>
      </c>
      <c r="AE19" s="64">
        <v>10000</v>
      </c>
      <c r="AF19" s="64">
        <v>250000</v>
      </c>
      <c r="AG19" s="64">
        <v>0.05</v>
      </c>
      <c r="AH19" s="64">
        <v>0.18</v>
      </c>
      <c r="AI19" s="106">
        <v>180000000</v>
      </c>
      <c r="AJ19" s="106">
        <f t="shared" si="3"/>
        <v>570000000</v>
      </c>
      <c r="AK19" s="106">
        <v>960000000</v>
      </c>
      <c r="AL19" s="64">
        <v>0.05</v>
      </c>
      <c r="AM19" s="64">
        <v>0.3</v>
      </c>
      <c r="AN19" s="64">
        <v>9</v>
      </c>
      <c r="AO19" s="64">
        <v>288</v>
      </c>
      <c r="AP19" s="64">
        <v>-0.1</v>
      </c>
      <c r="AQ19" s="64">
        <v>0.08</v>
      </c>
      <c r="AR19" s="64">
        <v>8</v>
      </c>
      <c r="AS19" s="64">
        <v>25</v>
      </c>
      <c r="AT19" s="64" t="s">
        <v>134</v>
      </c>
      <c r="AU19" s="64" t="s">
        <v>129</v>
      </c>
      <c r="AV19" s="64" t="s">
        <v>130</v>
      </c>
      <c r="AW19" s="64" t="s">
        <v>101</v>
      </c>
      <c r="AX19" s="64" t="s">
        <v>102</v>
      </c>
      <c r="AY19" s="67">
        <v>0.15</v>
      </c>
      <c r="AZ19" s="95">
        <f t="shared" si="4"/>
        <v>0.32500000000000001</v>
      </c>
      <c r="BA19" s="68">
        <v>0.5</v>
      </c>
      <c r="BB19" s="69" t="s">
        <v>131</v>
      </c>
      <c r="BC19" s="70" t="s">
        <v>132</v>
      </c>
      <c r="BD19" s="128">
        <v>0.06</v>
      </c>
      <c r="BE19" s="129">
        <v>0.14000000000000001</v>
      </c>
      <c r="BF19" s="129">
        <v>0.22</v>
      </c>
      <c r="BG19" s="129">
        <v>0.09</v>
      </c>
      <c r="BH19" s="129">
        <v>0.185</v>
      </c>
      <c r="BI19" s="129">
        <v>0.28000000000000003</v>
      </c>
      <c r="BJ19" s="129">
        <v>0.11</v>
      </c>
      <c r="BK19" s="129">
        <v>0.185</v>
      </c>
      <c r="BL19" s="129">
        <v>0.26</v>
      </c>
    </row>
    <row r="20" spans="1:64" ht="44.9" hidden="1" customHeight="1">
      <c r="A20" s="64" t="s">
        <v>135</v>
      </c>
      <c r="B20" s="64" t="s">
        <v>92</v>
      </c>
      <c r="C20" s="79" t="str">
        <f t="shared" si="0"/>
        <v>CybersecurityIdea / Concept</v>
      </c>
      <c r="D20" s="64" t="s">
        <v>93</v>
      </c>
      <c r="E20" s="71">
        <v>1</v>
      </c>
      <c r="F20" s="98" t="str">
        <f t="shared" si="1"/>
        <v>Cybersecurity1</v>
      </c>
      <c r="G20" s="98" t="str">
        <f t="shared" si="2"/>
        <v>CybersecurityIdea / Concept1</v>
      </c>
      <c r="H20" s="83">
        <v>1400000</v>
      </c>
      <c r="I20" s="84">
        <v>4200000</v>
      </c>
      <c r="J20" s="85">
        <v>7000000</v>
      </c>
      <c r="K20" s="83">
        <v>60000</v>
      </c>
      <c r="L20" s="84">
        <v>300000</v>
      </c>
      <c r="M20" s="85">
        <v>600000</v>
      </c>
      <c r="N20" s="91">
        <v>0.05</v>
      </c>
      <c r="O20" s="65">
        <v>0.1</v>
      </c>
      <c r="P20" s="92">
        <v>0.15</v>
      </c>
      <c r="Q20" s="66">
        <v>6</v>
      </c>
      <c r="R20" s="66">
        <v>9</v>
      </c>
      <c r="S20" s="66">
        <v>12</v>
      </c>
      <c r="T20" s="65">
        <v>0.72</v>
      </c>
      <c r="U20" s="65">
        <v>0.06</v>
      </c>
      <c r="V20" s="65">
        <v>0.17</v>
      </c>
      <c r="W20" s="65">
        <v>0.05</v>
      </c>
      <c r="X20" s="64" t="s">
        <v>136</v>
      </c>
      <c r="Y20" s="64" t="s">
        <v>101</v>
      </c>
      <c r="Z20" s="64" t="s">
        <v>96</v>
      </c>
      <c r="AA20" s="64" t="s">
        <v>137</v>
      </c>
      <c r="AC20" s="64">
        <v>0</v>
      </c>
      <c r="AD20" s="64">
        <v>0</v>
      </c>
      <c r="AE20" s="64">
        <v>5000</v>
      </c>
      <c r="AF20" s="64">
        <v>50000</v>
      </c>
      <c r="AG20" s="64">
        <v>0.08</v>
      </c>
      <c r="AH20" s="64">
        <v>0.22</v>
      </c>
      <c r="AI20" s="106">
        <v>0</v>
      </c>
      <c r="AJ20" s="106">
        <f t="shared" si="3"/>
        <v>0</v>
      </c>
      <c r="AK20" s="106">
        <v>0</v>
      </c>
      <c r="AL20" s="64">
        <v>-1</v>
      </c>
      <c r="AM20" s="64">
        <v>-0.6</v>
      </c>
      <c r="AN20" s="64">
        <v>-1.2</v>
      </c>
      <c r="AO20" s="64">
        <v>-0.08</v>
      </c>
      <c r="AP20" s="64">
        <v>-0.1</v>
      </c>
      <c r="AQ20" s="64">
        <v>0.05</v>
      </c>
      <c r="AT20" s="64" t="s">
        <v>138</v>
      </c>
      <c r="AU20" s="64" t="s">
        <v>139</v>
      </c>
      <c r="AV20" s="64" t="s">
        <v>140</v>
      </c>
      <c r="AW20" s="64" t="s">
        <v>101</v>
      </c>
      <c r="AX20" s="64" t="s">
        <v>102</v>
      </c>
      <c r="AY20" s="67"/>
      <c r="AZ20" s="95" t="e">
        <f t="shared" si="4"/>
        <v>#DIV/0!</v>
      </c>
      <c r="BA20" s="68"/>
      <c r="BB20" s="69" t="s">
        <v>141</v>
      </c>
      <c r="BC20" s="70" t="s">
        <v>104</v>
      </c>
      <c r="BD20" s="128" t="s">
        <v>105</v>
      </c>
      <c r="BE20" s="129" t="s">
        <v>105</v>
      </c>
      <c r="BF20" s="129" t="s">
        <v>105</v>
      </c>
      <c r="BG20" s="129" t="s">
        <v>105</v>
      </c>
      <c r="BH20" s="129" t="s">
        <v>105</v>
      </c>
      <c r="BI20" s="129" t="s">
        <v>105</v>
      </c>
      <c r="BJ20" s="129" t="s">
        <v>105</v>
      </c>
      <c r="BK20" s="129" t="s">
        <v>105</v>
      </c>
      <c r="BL20" s="129" t="s">
        <v>105</v>
      </c>
    </row>
    <row r="21" spans="1:64" ht="44.9" hidden="1" customHeight="1">
      <c r="A21" s="64" t="s">
        <v>135</v>
      </c>
      <c r="B21" s="64" t="s">
        <v>106</v>
      </c>
      <c r="C21" s="79" t="str">
        <f t="shared" si="0"/>
        <v>CybersecurityPre-Seed</v>
      </c>
      <c r="D21" s="64" t="s">
        <v>107</v>
      </c>
      <c r="E21" s="71">
        <v>1</v>
      </c>
      <c r="F21" s="98" t="str">
        <f t="shared" si="1"/>
        <v>Cybersecurity1</v>
      </c>
      <c r="G21" s="98" t="str">
        <f t="shared" si="2"/>
        <v>CybersecurityPre-Seed1</v>
      </c>
      <c r="H21" s="83">
        <v>5600000</v>
      </c>
      <c r="I21" s="84">
        <v>11200000</v>
      </c>
      <c r="J21" s="85">
        <v>21000000</v>
      </c>
      <c r="K21" s="83">
        <v>360000</v>
      </c>
      <c r="L21" s="84">
        <v>1200000</v>
      </c>
      <c r="M21" s="85">
        <v>3000000</v>
      </c>
      <c r="N21" s="91">
        <v>0.1</v>
      </c>
      <c r="O21" s="65">
        <v>0.15</v>
      </c>
      <c r="P21" s="92">
        <v>0.2</v>
      </c>
      <c r="Q21" s="66">
        <v>12</v>
      </c>
      <c r="R21" s="66">
        <v>15</v>
      </c>
      <c r="S21" s="66">
        <v>18</v>
      </c>
      <c r="T21" s="65">
        <v>0.62</v>
      </c>
      <c r="U21" s="65">
        <v>0.12</v>
      </c>
      <c r="V21" s="65">
        <v>0.18</v>
      </c>
      <c r="W21" s="65">
        <v>0.08</v>
      </c>
      <c r="X21" s="64" t="s">
        <v>136</v>
      </c>
      <c r="Y21" s="64" t="s">
        <v>101</v>
      </c>
      <c r="Z21" s="64" t="s">
        <v>96</v>
      </c>
      <c r="AA21" s="64" t="s">
        <v>137</v>
      </c>
      <c r="AC21" s="64">
        <v>0</v>
      </c>
      <c r="AD21" s="64">
        <v>0.22</v>
      </c>
      <c r="AE21" s="64">
        <v>5000</v>
      </c>
      <c r="AF21" s="64">
        <v>50000</v>
      </c>
      <c r="AG21" s="64">
        <v>0.08</v>
      </c>
      <c r="AH21" s="64">
        <v>0.22</v>
      </c>
      <c r="AI21" s="106">
        <v>0</v>
      </c>
      <c r="AJ21" s="106">
        <f t="shared" si="3"/>
        <v>110000</v>
      </c>
      <c r="AK21" s="106">
        <v>220000</v>
      </c>
      <c r="AL21" s="64">
        <v>-1</v>
      </c>
      <c r="AM21" s="64">
        <v>-0.5</v>
      </c>
      <c r="AN21" s="64">
        <v>-3</v>
      </c>
      <c r="AO21" s="64">
        <v>-0.28999999999999998</v>
      </c>
      <c r="AP21" s="64">
        <v>-0.1</v>
      </c>
      <c r="AQ21" s="64">
        <v>0.05</v>
      </c>
      <c r="AT21" s="64" t="s">
        <v>138</v>
      </c>
      <c r="AU21" s="64" t="s">
        <v>139</v>
      </c>
      <c r="AV21" s="64" t="s">
        <v>140</v>
      </c>
      <c r="AW21" s="64" t="s">
        <v>101</v>
      </c>
      <c r="AX21" s="64" t="s">
        <v>102</v>
      </c>
      <c r="AY21" s="67">
        <v>0</v>
      </c>
      <c r="AZ21" s="95">
        <f t="shared" si="4"/>
        <v>1.75</v>
      </c>
      <c r="BA21" s="68">
        <v>3.5</v>
      </c>
      <c r="BB21" s="69" t="s">
        <v>141</v>
      </c>
      <c r="BC21" s="70" t="s">
        <v>108</v>
      </c>
      <c r="BD21" s="128">
        <v>0.56999999999999995</v>
      </c>
      <c r="BE21" s="129">
        <v>0.97499999999999987</v>
      </c>
      <c r="BF21" s="129">
        <v>1.38</v>
      </c>
      <c r="BG21" s="129">
        <v>0.33</v>
      </c>
      <c r="BH21" s="129">
        <v>0.71500000000000008</v>
      </c>
      <c r="BI21" s="129">
        <v>1.1000000000000001</v>
      </c>
      <c r="BJ21" s="129">
        <v>0.21</v>
      </c>
      <c r="BK21" s="129">
        <v>0.42</v>
      </c>
      <c r="BL21" s="129">
        <v>0.63</v>
      </c>
    </row>
    <row r="22" spans="1:64" ht="44.9" hidden="1" customHeight="1">
      <c r="A22" s="64" t="s">
        <v>135</v>
      </c>
      <c r="B22" s="64" t="s">
        <v>109</v>
      </c>
      <c r="C22" s="79" t="str">
        <f t="shared" si="0"/>
        <v>CybersecuritySeed</v>
      </c>
      <c r="D22" s="64" t="s">
        <v>110</v>
      </c>
      <c r="E22" s="71">
        <v>2</v>
      </c>
      <c r="F22" s="98" t="str">
        <f t="shared" si="1"/>
        <v>Cybersecurity2</v>
      </c>
      <c r="G22" s="98" t="str">
        <f t="shared" si="2"/>
        <v>CybersecuritySeed2</v>
      </c>
      <c r="H22" s="83">
        <v>14000000</v>
      </c>
      <c r="I22" s="84">
        <v>33600000</v>
      </c>
      <c r="J22" s="85">
        <v>70000000</v>
      </c>
      <c r="K22" s="83">
        <v>1200000</v>
      </c>
      <c r="L22" s="84">
        <v>4800000</v>
      </c>
      <c r="M22" s="85">
        <v>9600000</v>
      </c>
      <c r="N22" s="91">
        <v>0.15</v>
      </c>
      <c r="O22" s="65">
        <v>0.2</v>
      </c>
      <c r="P22" s="92">
        <v>0.25</v>
      </c>
      <c r="Q22" s="66">
        <v>18</v>
      </c>
      <c r="R22" s="66">
        <v>21</v>
      </c>
      <c r="S22" s="66">
        <v>24</v>
      </c>
      <c r="T22" s="65">
        <v>0.52</v>
      </c>
      <c r="U22" s="65">
        <v>0.22</v>
      </c>
      <c r="V22" s="65">
        <v>0.16</v>
      </c>
      <c r="W22" s="65">
        <v>0.1</v>
      </c>
      <c r="X22" s="64" t="s">
        <v>136</v>
      </c>
      <c r="Y22" s="64" t="s">
        <v>101</v>
      </c>
      <c r="Z22" s="64" t="s">
        <v>96</v>
      </c>
      <c r="AA22" s="64" t="s">
        <v>137</v>
      </c>
      <c r="AC22" s="64">
        <v>0.11</v>
      </c>
      <c r="AD22" s="64">
        <v>1.65</v>
      </c>
      <c r="AE22" s="64">
        <v>5000</v>
      </c>
      <c r="AF22" s="64">
        <v>50000</v>
      </c>
      <c r="AG22" s="64">
        <v>0.08</v>
      </c>
      <c r="AH22" s="64">
        <v>0.22</v>
      </c>
      <c r="AI22" s="106">
        <v>110000</v>
      </c>
      <c r="AJ22" s="106">
        <f t="shared" si="3"/>
        <v>880000</v>
      </c>
      <c r="AK22" s="106">
        <v>1650000</v>
      </c>
      <c r="AL22" s="64">
        <v>-0.9</v>
      </c>
      <c r="AM22" s="64">
        <v>-0.35</v>
      </c>
      <c r="AN22" s="64">
        <v>-6.4</v>
      </c>
      <c r="AO22" s="64">
        <v>-0.69</v>
      </c>
      <c r="AP22" s="64">
        <v>-0.1</v>
      </c>
      <c r="AQ22" s="64">
        <v>0.05</v>
      </c>
      <c r="AR22" s="64">
        <v>6</v>
      </c>
      <c r="AS22" s="64">
        <v>16</v>
      </c>
      <c r="AT22" s="64" t="s">
        <v>138</v>
      </c>
      <c r="AU22" s="64" t="s">
        <v>139</v>
      </c>
      <c r="AV22" s="64" t="s">
        <v>140</v>
      </c>
      <c r="AW22" s="64" t="s">
        <v>101</v>
      </c>
      <c r="AX22" s="64" t="s">
        <v>102</v>
      </c>
      <c r="AY22" s="67">
        <v>0.9</v>
      </c>
      <c r="AZ22" s="95">
        <f t="shared" si="4"/>
        <v>1.95</v>
      </c>
      <c r="BA22" s="68">
        <v>3</v>
      </c>
      <c r="BB22" s="69" t="s">
        <v>141</v>
      </c>
      <c r="BC22" s="70" t="s">
        <v>108</v>
      </c>
      <c r="BD22" s="128">
        <v>0.46</v>
      </c>
      <c r="BE22" s="129">
        <v>0.745</v>
      </c>
      <c r="BF22" s="129">
        <v>1.03</v>
      </c>
      <c r="BG22" s="129">
        <v>0.55000000000000004</v>
      </c>
      <c r="BH22" s="129">
        <v>0.93500000000000005</v>
      </c>
      <c r="BI22" s="129">
        <v>1.32</v>
      </c>
      <c r="BJ22" s="129">
        <v>0.26</v>
      </c>
      <c r="BK22" s="129">
        <v>0.44500000000000001</v>
      </c>
      <c r="BL22" s="129">
        <v>0.63</v>
      </c>
    </row>
    <row r="23" spans="1:64" ht="44.9" hidden="1" customHeight="1">
      <c r="A23" s="64" t="s">
        <v>135</v>
      </c>
      <c r="B23" s="64" t="s">
        <v>111</v>
      </c>
      <c r="C23" s="79" t="str">
        <f t="shared" si="0"/>
        <v>CybersecurityLate Seed / Seed+</v>
      </c>
      <c r="D23" s="64" t="s">
        <v>112</v>
      </c>
      <c r="E23" s="71">
        <v>3</v>
      </c>
      <c r="F23" s="98" t="str">
        <f t="shared" si="1"/>
        <v>Cybersecurity3</v>
      </c>
      <c r="G23" s="98" t="str">
        <f t="shared" si="2"/>
        <v>CybersecurityLate Seed / Seed+3</v>
      </c>
      <c r="H23" s="83">
        <v>28000000</v>
      </c>
      <c r="I23" s="84">
        <v>63000000</v>
      </c>
      <c r="J23" s="85">
        <v>112000000</v>
      </c>
      <c r="K23" s="83">
        <v>3600000</v>
      </c>
      <c r="L23" s="84">
        <v>9600000</v>
      </c>
      <c r="M23" s="85">
        <v>18000000</v>
      </c>
      <c r="N23" s="91">
        <v>0.12</v>
      </c>
      <c r="O23" s="65">
        <v>0.17</v>
      </c>
      <c r="P23" s="92">
        <v>0.22</v>
      </c>
      <c r="Q23" s="66">
        <v>18</v>
      </c>
      <c r="R23" s="66">
        <v>21</v>
      </c>
      <c r="S23" s="66">
        <v>24</v>
      </c>
      <c r="T23" s="65">
        <v>0.45</v>
      </c>
      <c r="U23" s="65">
        <v>0.3</v>
      </c>
      <c r="V23" s="65">
        <v>0.15</v>
      </c>
      <c r="W23" s="65">
        <v>0.1</v>
      </c>
      <c r="X23" s="64" t="s">
        <v>136</v>
      </c>
      <c r="Y23" s="64" t="s">
        <v>101</v>
      </c>
      <c r="Z23" s="64" t="s">
        <v>96</v>
      </c>
      <c r="AA23" s="64" t="s">
        <v>137</v>
      </c>
      <c r="AC23" s="64">
        <v>1.1000000000000001</v>
      </c>
      <c r="AD23" s="64">
        <v>4.4000000000000004</v>
      </c>
      <c r="AE23" s="64">
        <v>15000</v>
      </c>
      <c r="AF23" s="64">
        <v>150000</v>
      </c>
      <c r="AG23" s="64">
        <v>0.05</v>
      </c>
      <c r="AH23" s="64">
        <v>0.15</v>
      </c>
      <c r="AI23" s="106">
        <v>1100000</v>
      </c>
      <c r="AJ23" s="106">
        <f t="shared" si="3"/>
        <v>2750000</v>
      </c>
      <c r="AK23" s="106">
        <v>4400000</v>
      </c>
      <c r="AL23" s="64">
        <v>-0.75</v>
      </c>
      <c r="AM23" s="64">
        <v>-0.25</v>
      </c>
      <c r="AN23" s="64">
        <v>-12</v>
      </c>
      <c r="AO23" s="64">
        <v>-2.06</v>
      </c>
      <c r="AP23" s="64">
        <v>-0.1</v>
      </c>
      <c r="AQ23" s="64">
        <v>0.05</v>
      </c>
      <c r="AR23" s="64">
        <v>6</v>
      </c>
      <c r="AS23" s="64">
        <v>16</v>
      </c>
      <c r="AT23" s="64" t="s">
        <v>142</v>
      </c>
      <c r="AU23" s="64" t="s">
        <v>139</v>
      </c>
      <c r="AV23" s="64" t="s">
        <v>140</v>
      </c>
      <c r="AW23" s="64" t="s">
        <v>101</v>
      </c>
      <c r="AX23" s="64" t="s">
        <v>102</v>
      </c>
      <c r="AY23" s="67">
        <v>0.65</v>
      </c>
      <c r="AZ23" s="95">
        <f t="shared" si="4"/>
        <v>1.325</v>
      </c>
      <c r="BA23" s="68">
        <v>2</v>
      </c>
      <c r="BB23" s="69" t="s">
        <v>141</v>
      </c>
      <c r="BC23" s="70" t="s">
        <v>108</v>
      </c>
      <c r="BD23" s="128">
        <v>0.34</v>
      </c>
      <c r="BE23" s="129">
        <v>0.57000000000000006</v>
      </c>
      <c r="BF23" s="129">
        <v>0.8</v>
      </c>
      <c r="BG23" s="129">
        <v>0.44</v>
      </c>
      <c r="BH23" s="129">
        <v>0.77</v>
      </c>
      <c r="BI23" s="129">
        <v>1.1000000000000001</v>
      </c>
      <c r="BJ23" s="129">
        <v>0.21</v>
      </c>
      <c r="BK23" s="129">
        <v>0.36499999999999999</v>
      </c>
      <c r="BL23" s="129">
        <v>0.52</v>
      </c>
    </row>
    <row r="24" spans="1:64" ht="44.9" hidden="1" customHeight="1">
      <c r="A24" s="64" t="s">
        <v>135</v>
      </c>
      <c r="B24" s="64" t="s">
        <v>114</v>
      </c>
      <c r="C24" s="79" t="str">
        <f t="shared" si="0"/>
        <v>CybersecuritySeries A</v>
      </c>
      <c r="D24" s="64" t="s">
        <v>115</v>
      </c>
      <c r="E24" s="71">
        <v>4</v>
      </c>
      <c r="F24" s="98" t="str">
        <f t="shared" si="1"/>
        <v>Cybersecurity4</v>
      </c>
      <c r="G24" s="98" t="str">
        <f t="shared" si="2"/>
        <v>CybersecuritySeries A4</v>
      </c>
      <c r="H24" s="83">
        <v>70000000</v>
      </c>
      <c r="I24" s="84">
        <v>126000000</v>
      </c>
      <c r="J24" s="85">
        <v>224000000</v>
      </c>
      <c r="K24" s="83">
        <v>9600000</v>
      </c>
      <c r="L24" s="84">
        <v>21600000</v>
      </c>
      <c r="M24" s="85">
        <v>42000000</v>
      </c>
      <c r="N24" s="91">
        <v>0.15</v>
      </c>
      <c r="O24" s="65">
        <v>0.2</v>
      </c>
      <c r="P24" s="92">
        <v>0.25</v>
      </c>
      <c r="Q24" s="66">
        <v>18</v>
      </c>
      <c r="R24" s="66">
        <v>21</v>
      </c>
      <c r="S24" s="66">
        <v>24</v>
      </c>
      <c r="T24" s="65">
        <v>0.35</v>
      </c>
      <c r="U24" s="65">
        <v>0.4</v>
      </c>
      <c r="V24" s="65">
        <v>0.15</v>
      </c>
      <c r="W24" s="65">
        <v>0.1</v>
      </c>
      <c r="X24" s="64" t="s">
        <v>136</v>
      </c>
      <c r="Y24" s="64" t="s">
        <v>101</v>
      </c>
      <c r="Z24" s="64" t="s">
        <v>96</v>
      </c>
      <c r="AA24" s="64" t="s">
        <v>137</v>
      </c>
      <c r="AC24" s="64">
        <v>2.2000000000000002</v>
      </c>
      <c r="AD24" s="64">
        <v>11</v>
      </c>
      <c r="AE24" s="64">
        <v>15000</v>
      </c>
      <c r="AF24" s="64">
        <v>150000</v>
      </c>
      <c r="AG24" s="64">
        <v>0.05</v>
      </c>
      <c r="AH24" s="64">
        <v>0.15</v>
      </c>
      <c r="AI24" s="106">
        <v>2200000</v>
      </c>
      <c r="AJ24" s="106">
        <f t="shared" si="3"/>
        <v>6600000</v>
      </c>
      <c r="AK24" s="106">
        <v>11000000</v>
      </c>
      <c r="AL24" s="64">
        <v>-0.65</v>
      </c>
      <c r="AM24" s="64">
        <v>-0.15</v>
      </c>
      <c r="AN24" s="64">
        <v>-28</v>
      </c>
      <c r="AO24" s="64">
        <v>-5.49</v>
      </c>
      <c r="AP24" s="64">
        <v>-0.1</v>
      </c>
      <c r="AQ24" s="64">
        <v>0.05</v>
      </c>
      <c r="AR24" s="64">
        <v>6</v>
      </c>
      <c r="AS24" s="64">
        <v>16</v>
      </c>
      <c r="AT24" s="64" t="s">
        <v>142</v>
      </c>
      <c r="AU24" s="64" t="s">
        <v>139</v>
      </c>
      <c r="AV24" s="64" t="s">
        <v>140</v>
      </c>
      <c r="AW24" s="64" t="s">
        <v>101</v>
      </c>
      <c r="AX24" s="64" t="s">
        <v>102</v>
      </c>
      <c r="AY24" s="67">
        <v>0.5</v>
      </c>
      <c r="AZ24" s="95">
        <f t="shared" si="4"/>
        <v>1</v>
      </c>
      <c r="BA24" s="68">
        <v>1.5</v>
      </c>
      <c r="BB24" s="69" t="s">
        <v>141</v>
      </c>
      <c r="BC24" s="70" t="s">
        <v>108</v>
      </c>
      <c r="BD24" s="128">
        <v>0.28999999999999998</v>
      </c>
      <c r="BE24" s="129">
        <v>0.49</v>
      </c>
      <c r="BF24" s="129">
        <v>0.69</v>
      </c>
      <c r="BG24" s="129">
        <v>0.44</v>
      </c>
      <c r="BH24" s="129">
        <v>0.71499999999999997</v>
      </c>
      <c r="BI24" s="129">
        <v>0.99</v>
      </c>
      <c r="BJ24" s="129">
        <v>0.21</v>
      </c>
      <c r="BK24" s="129">
        <v>0.33999999999999997</v>
      </c>
      <c r="BL24" s="129">
        <v>0.47</v>
      </c>
    </row>
    <row r="25" spans="1:64" ht="44.9" hidden="1" customHeight="1">
      <c r="A25" s="64" t="s">
        <v>135</v>
      </c>
      <c r="B25" s="64" t="s">
        <v>116</v>
      </c>
      <c r="C25" s="79" t="str">
        <f t="shared" si="0"/>
        <v>CybersecuritySeries B</v>
      </c>
      <c r="D25" s="64" t="s">
        <v>117</v>
      </c>
      <c r="E25" s="71">
        <v>6</v>
      </c>
      <c r="F25" s="98" t="str">
        <f t="shared" si="1"/>
        <v>Cybersecurity6</v>
      </c>
      <c r="G25" s="98" t="str">
        <f t="shared" si="2"/>
        <v>CybersecuritySeries B6</v>
      </c>
      <c r="H25" s="83">
        <v>140000000</v>
      </c>
      <c r="I25" s="84">
        <v>350000000</v>
      </c>
      <c r="J25" s="85">
        <v>700000000</v>
      </c>
      <c r="K25" s="83">
        <v>24000000</v>
      </c>
      <c r="L25" s="84">
        <v>60000000</v>
      </c>
      <c r="M25" s="85">
        <v>120000000</v>
      </c>
      <c r="N25" s="91">
        <v>0.12</v>
      </c>
      <c r="O25" s="65">
        <v>0.17</v>
      </c>
      <c r="P25" s="92">
        <v>0.22</v>
      </c>
      <c r="Q25" s="66">
        <v>18</v>
      </c>
      <c r="R25" s="66">
        <v>24</v>
      </c>
      <c r="S25" s="66">
        <v>30</v>
      </c>
      <c r="T25" s="65">
        <v>0.25</v>
      </c>
      <c r="U25" s="65">
        <v>0.5</v>
      </c>
      <c r="V25" s="65">
        <v>0.15</v>
      </c>
      <c r="W25" s="65">
        <v>0.1</v>
      </c>
      <c r="X25" s="64" t="s">
        <v>136</v>
      </c>
      <c r="Y25" s="64" t="s">
        <v>101</v>
      </c>
      <c r="Z25" s="64" t="s">
        <v>96</v>
      </c>
      <c r="AA25" s="64" t="s">
        <v>137</v>
      </c>
      <c r="AC25" s="64">
        <v>8.8000000000000007</v>
      </c>
      <c r="AD25" s="64">
        <v>33</v>
      </c>
      <c r="AE25" s="64">
        <v>15000</v>
      </c>
      <c r="AF25" s="64">
        <v>150000</v>
      </c>
      <c r="AG25" s="64">
        <v>0.05</v>
      </c>
      <c r="AH25" s="64">
        <v>0.15</v>
      </c>
      <c r="AI25" s="106">
        <v>8800000</v>
      </c>
      <c r="AJ25" s="106">
        <f t="shared" si="3"/>
        <v>20900000</v>
      </c>
      <c r="AK25" s="106">
        <v>33000000</v>
      </c>
      <c r="AL25" s="64">
        <v>-0.45</v>
      </c>
      <c r="AM25" s="64">
        <v>0</v>
      </c>
      <c r="AN25" s="64">
        <v>-80</v>
      </c>
      <c r="AO25" s="64">
        <v>-12</v>
      </c>
      <c r="AP25" s="64">
        <v>-0.1</v>
      </c>
      <c r="AQ25" s="64">
        <v>0.05</v>
      </c>
      <c r="AR25" s="64">
        <v>6</v>
      </c>
      <c r="AS25" s="64">
        <v>16</v>
      </c>
      <c r="AT25" s="64" t="s">
        <v>142</v>
      </c>
      <c r="AU25" s="64" t="s">
        <v>139</v>
      </c>
      <c r="AV25" s="64" t="s">
        <v>140</v>
      </c>
      <c r="AW25" s="64" t="s">
        <v>101</v>
      </c>
      <c r="AX25" s="64" t="s">
        <v>102</v>
      </c>
      <c r="AY25" s="67">
        <v>0.35</v>
      </c>
      <c r="AZ25" s="95">
        <f t="shared" si="4"/>
        <v>0.67500000000000004</v>
      </c>
      <c r="BA25" s="68">
        <v>1</v>
      </c>
      <c r="BB25" s="69" t="s">
        <v>141</v>
      </c>
      <c r="BC25" s="70" t="s">
        <v>108</v>
      </c>
      <c r="BD25" s="128">
        <v>0.21</v>
      </c>
      <c r="BE25" s="129">
        <v>0.36499999999999999</v>
      </c>
      <c r="BF25" s="129">
        <v>0.52</v>
      </c>
      <c r="BG25" s="129">
        <v>0.33</v>
      </c>
      <c r="BH25" s="129">
        <v>0.55000000000000004</v>
      </c>
      <c r="BI25" s="129">
        <v>0.77</v>
      </c>
      <c r="BJ25" s="129">
        <v>0.19</v>
      </c>
      <c r="BK25" s="129">
        <v>0.30499999999999999</v>
      </c>
      <c r="BL25" s="129">
        <v>0.42</v>
      </c>
    </row>
    <row r="26" spans="1:64" ht="44.9" hidden="1" customHeight="1">
      <c r="A26" s="64" t="s">
        <v>135</v>
      </c>
      <c r="B26" s="64" t="s">
        <v>118</v>
      </c>
      <c r="C26" s="79" t="str">
        <f t="shared" si="0"/>
        <v>CybersecuritySeries C</v>
      </c>
      <c r="D26" s="64" t="s">
        <v>119</v>
      </c>
      <c r="E26" s="71">
        <v>7</v>
      </c>
      <c r="F26" s="98" t="str">
        <f t="shared" si="1"/>
        <v>Cybersecurity7</v>
      </c>
      <c r="G26" s="98" t="str">
        <f t="shared" si="2"/>
        <v>CybersecuritySeries C7</v>
      </c>
      <c r="H26" s="83">
        <v>350000000</v>
      </c>
      <c r="I26" s="84">
        <v>840000000</v>
      </c>
      <c r="J26" s="85">
        <v>1680000000</v>
      </c>
      <c r="K26" s="83">
        <v>48000000</v>
      </c>
      <c r="L26" s="84">
        <v>120000000</v>
      </c>
      <c r="M26" s="85">
        <v>240000000</v>
      </c>
      <c r="N26" s="91">
        <v>0.08</v>
      </c>
      <c r="O26" s="65">
        <v>0.13</v>
      </c>
      <c r="P26" s="92">
        <v>0.18</v>
      </c>
      <c r="Q26" s="66">
        <v>24</v>
      </c>
      <c r="R26" s="66">
        <v>27</v>
      </c>
      <c r="S26" s="66">
        <v>30</v>
      </c>
      <c r="T26" s="65">
        <v>0.2</v>
      </c>
      <c r="U26" s="65">
        <v>0.52</v>
      </c>
      <c r="V26" s="65">
        <v>0.18</v>
      </c>
      <c r="W26" s="65">
        <v>0.1</v>
      </c>
      <c r="X26" s="64" t="s">
        <v>136</v>
      </c>
      <c r="Y26" s="64" t="s">
        <v>101</v>
      </c>
      <c r="Z26" s="64" t="s">
        <v>96</v>
      </c>
      <c r="AA26" s="64" t="s">
        <v>137</v>
      </c>
      <c r="AC26" s="64">
        <v>27.5</v>
      </c>
      <c r="AD26" s="64">
        <v>110</v>
      </c>
      <c r="AE26" s="64">
        <v>25000</v>
      </c>
      <c r="AF26" s="64">
        <v>500000</v>
      </c>
      <c r="AG26" s="64">
        <v>0.03</v>
      </c>
      <c r="AH26" s="64">
        <v>0.1</v>
      </c>
      <c r="AI26" s="106">
        <v>27500000</v>
      </c>
      <c r="AJ26" s="106">
        <f t="shared" si="3"/>
        <v>68750000</v>
      </c>
      <c r="AK26" s="106">
        <v>110000000</v>
      </c>
      <c r="AL26" s="64">
        <v>-0.25</v>
      </c>
      <c r="AM26" s="64">
        <v>0.1</v>
      </c>
      <c r="AN26" s="64">
        <v>-120</v>
      </c>
      <c r="AO26" s="64">
        <v>11</v>
      </c>
      <c r="AP26" s="64">
        <v>-0.1</v>
      </c>
      <c r="AQ26" s="64">
        <v>0.05</v>
      </c>
      <c r="AR26" s="64">
        <v>6</v>
      </c>
      <c r="AS26" s="64">
        <v>16</v>
      </c>
      <c r="AT26" s="64" t="s">
        <v>143</v>
      </c>
      <c r="AU26" s="64" t="s">
        <v>139</v>
      </c>
      <c r="AV26" s="64" t="s">
        <v>140</v>
      </c>
      <c r="AW26" s="64" t="s">
        <v>101</v>
      </c>
      <c r="AX26" s="64" t="s">
        <v>102</v>
      </c>
      <c r="AY26" s="67">
        <v>0.25</v>
      </c>
      <c r="AZ26" s="95">
        <f t="shared" si="4"/>
        <v>0.5</v>
      </c>
      <c r="BA26" s="68">
        <v>0.75</v>
      </c>
      <c r="BB26" s="69" t="s">
        <v>141</v>
      </c>
      <c r="BC26" s="70" t="s">
        <v>108</v>
      </c>
      <c r="BD26" s="128">
        <v>0.14000000000000001</v>
      </c>
      <c r="BE26" s="129">
        <v>0.24000000000000002</v>
      </c>
      <c r="BF26" s="129">
        <v>0.34</v>
      </c>
      <c r="BG26" s="129">
        <v>0.22</v>
      </c>
      <c r="BH26" s="129">
        <v>0.38500000000000001</v>
      </c>
      <c r="BI26" s="129">
        <v>0.55000000000000004</v>
      </c>
      <c r="BJ26" s="129">
        <v>0.16</v>
      </c>
      <c r="BK26" s="129">
        <v>0.26500000000000001</v>
      </c>
      <c r="BL26" s="129">
        <v>0.37</v>
      </c>
    </row>
    <row r="27" spans="1:64" ht="44.9" hidden="1" customHeight="1">
      <c r="A27" s="64" t="s">
        <v>135</v>
      </c>
      <c r="B27" s="64" t="s">
        <v>121</v>
      </c>
      <c r="C27" s="79" t="str">
        <f t="shared" si="0"/>
        <v>CybersecuritySeries D/E</v>
      </c>
      <c r="D27" s="64" t="s">
        <v>122</v>
      </c>
      <c r="E27" s="71">
        <v>9</v>
      </c>
      <c r="F27" s="98" t="str">
        <f t="shared" si="1"/>
        <v>Cybersecurity9</v>
      </c>
      <c r="G27" s="98" t="str">
        <f t="shared" si="2"/>
        <v>CybersecuritySeries D/E9</v>
      </c>
      <c r="H27" s="83">
        <v>700000000</v>
      </c>
      <c r="I27" s="84">
        <v>2100000000</v>
      </c>
      <c r="J27" s="85">
        <v>4900000000</v>
      </c>
      <c r="K27" s="83">
        <v>90000000</v>
      </c>
      <c r="L27" s="84">
        <v>240000000</v>
      </c>
      <c r="M27" s="85">
        <v>600000000</v>
      </c>
      <c r="N27" s="91">
        <v>0.06</v>
      </c>
      <c r="O27" s="65">
        <v>0.1</v>
      </c>
      <c r="P27" s="92">
        <v>0.15</v>
      </c>
      <c r="Q27" s="66">
        <v>24</v>
      </c>
      <c r="R27" s="66">
        <v>30</v>
      </c>
      <c r="S27" s="66">
        <v>36</v>
      </c>
      <c r="T27" s="65">
        <v>0.15</v>
      </c>
      <c r="U27" s="65">
        <v>0.52</v>
      </c>
      <c r="V27" s="65">
        <v>0.23</v>
      </c>
      <c r="W27" s="65">
        <v>0.1</v>
      </c>
      <c r="X27" s="64" t="s">
        <v>136</v>
      </c>
      <c r="Y27" s="64" t="s">
        <v>101</v>
      </c>
      <c r="Z27" s="64" t="s">
        <v>96</v>
      </c>
      <c r="AA27" s="64" t="s">
        <v>137</v>
      </c>
      <c r="AC27" s="64">
        <v>82.5</v>
      </c>
      <c r="AD27" s="64">
        <v>330</v>
      </c>
      <c r="AE27" s="64">
        <v>25000</v>
      </c>
      <c r="AF27" s="64">
        <v>500000</v>
      </c>
      <c r="AG27" s="64">
        <v>0.03</v>
      </c>
      <c r="AH27" s="64">
        <v>0.1</v>
      </c>
      <c r="AI27" s="106">
        <v>82500000</v>
      </c>
      <c r="AJ27" s="106">
        <f t="shared" si="3"/>
        <v>206250000</v>
      </c>
      <c r="AK27" s="106">
        <v>330000000</v>
      </c>
      <c r="AL27" s="64">
        <v>-0.1</v>
      </c>
      <c r="AM27" s="64">
        <v>0.2</v>
      </c>
      <c r="AN27" s="64">
        <v>-300</v>
      </c>
      <c r="AO27" s="64">
        <v>66</v>
      </c>
      <c r="AP27" s="64">
        <v>-0.1</v>
      </c>
      <c r="AQ27" s="64">
        <v>0.05</v>
      </c>
      <c r="AR27" s="64">
        <v>6</v>
      </c>
      <c r="AS27" s="64">
        <v>16</v>
      </c>
      <c r="AT27" s="64" t="s">
        <v>143</v>
      </c>
      <c r="AU27" s="64" t="s">
        <v>139</v>
      </c>
      <c r="AV27" s="64" t="s">
        <v>140</v>
      </c>
      <c r="AW27" s="64" t="s">
        <v>101</v>
      </c>
      <c r="AX27" s="64" t="s">
        <v>102</v>
      </c>
      <c r="AY27" s="67">
        <v>0.18</v>
      </c>
      <c r="AZ27" s="95">
        <f t="shared" si="4"/>
        <v>0.36499999999999999</v>
      </c>
      <c r="BA27" s="68">
        <v>0.55000000000000004</v>
      </c>
      <c r="BB27" s="69" t="s">
        <v>141</v>
      </c>
      <c r="BC27" s="70" t="s">
        <v>108</v>
      </c>
      <c r="BD27" s="128">
        <v>0.09</v>
      </c>
      <c r="BE27" s="129">
        <v>0.19</v>
      </c>
      <c r="BF27" s="129">
        <v>0.28999999999999998</v>
      </c>
      <c r="BG27" s="129">
        <v>0.16</v>
      </c>
      <c r="BH27" s="129">
        <v>0.27</v>
      </c>
      <c r="BI27" s="129">
        <v>0.38</v>
      </c>
      <c r="BJ27" s="129">
        <v>0.13</v>
      </c>
      <c r="BK27" s="129">
        <v>0.22500000000000001</v>
      </c>
      <c r="BL27" s="129">
        <v>0.32</v>
      </c>
    </row>
    <row r="28" spans="1:64" ht="44.9" hidden="1" customHeight="1">
      <c r="A28" s="64" t="s">
        <v>135</v>
      </c>
      <c r="B28" s="64" t="s">
        <v>123</v>
      </c>
      <c r="C28" s="79" t="str">
        <f t="shared" si="0"/>
        <v>CybersecurityPre-IPO</v>
      </c>
      <c r="D28" s="64" t="s">
        <v>124</v>
      </c>
      <c r="E28" s="71">
        <v>10</v>
      </c>
      <c r="F28" s="98" t="str">
        <f t="shared" si="1"/>
        <v>Cybersecurity10</v>
      </c>
      <c r="G28" s="98" t="str">
        <f t="shared" si="2"/>
        <v>CybersecurityPre-IPO10</v>
      </c>
      <c r="H28" s="83">
        <v>1400000000</v>
      </c>
      <c r="I28" s="84">
        <v>4900000000</v>
      </c>
      <c r="J28" s="85">
        <v>14000000000</v>
      </c>
      <c r="K28" s="83">
        <v>120000000</v>
      </c>
      <c r="L28" s="84">
        <v>480000000</v>
      </c>
      <c r="M28" s="85">
        <v>1200000000</v>
      </c>
      <c r="N28" s="91">
        <v>0.03</v>
      </c>
      <c r="O28" s="65">
        <v>0.06</v>
      </c>
      <c r="P28" s="92">
        <v>0.1</v>
      </c>
      <c r="Q28" s="66">
        <v>24</v>
      </c>
      <c r="R28" s="66">
        <v>30</v>
      </c>
      <c r="S28" s="66">
        <v>36</v>
      </c>
      <c r="T28" s="65">
        <v>0.1</v>
      </c>
      <c r="U28" s="65">
        <v>0.42</v>
      </c>
      <c r="V28" s="65">
        <v>0.38</v>
      </c>
      <c r="W28" s="65">
        <v>0.1</v>
      </c>
      <c r="X28" s="64" t="s">
        <v>136</v>
      </c>
      <c r="Y28" s="64" t="s">
        <v>101</v>
      </c>
      <c r="Z28" s="64" t="s">
        <v>96</v>
      </c>
      <c r="AA28" s="64" t="s">
        <v>137</v>
      </c>
      <c r="AC28" s="64">
        <v>165</v>
      </c>
      <c r="AD28" s="64">
        <v>880</v>
      </c>
      <c r="AE28" s="64">
        <v>25000</v>
      </c>
      <c r="AF28" s="64">
        <v>500000</v>
      </c>
      <c r="AG28" s="64">
        <v>0.03</v>
      </c>
      <c r="AH28" s="64">
        <v>0.1</v>
      </c>
      <c r="AI28" s="106">
        <v>165000000</v>
      </c>
      <c r="AJ28" s="106">
        <f t="shared" si="3"/>
        <v>522500000</v>
      </c>
      <c r="AK28" s="106">
        <v>880000000</v>
      </c>
      <c r="AL28" s="64">
        <v>0.05</v>
      </c>
      <c r="AM28" s="64">
        <v>0.3</v>
      </c>
      <c r="AN28" s="64">
        <v>8.25</v>
      </c>
      <c r="AO28" s="64">
        <v>264</v>
      </c>
      <c r="AP28" s="64">
        <v>-0.1</v>
      </c>
      <c r="AQ28" s="64">
        <v>0.05</v>
      </c>
      <c r="AR28" s="64">
        <v>6</v>
      </c>
      <c r="AS28" s="64">
        <v>16</v>
      </c>
      <c r="AT28" s="64" t="s">
        <v>143</v>
      </c>
      <c r="AU28" s="64" t="s">
        <v>139</v>
      </c>
      <c r="AV28" s="64" t="s">
        <v>140</v>
      </c>
      <c r="AW28" s="64" t="s">
        <v>101</v>
      </c>
      <c r="AX28" s="64" t="s">
        <v>102</v>
      </c>
      <c r="AY28" s="67">
        <v>0.1</v>
      </c>
      <c r="AZ28" s="95">
        <f t="shared" si="4"/>
        <v>0.22499999999999998</v>
      </c>
      <c r="BA28" s="68">
        <v>0.35</v>
      </c>
      <c r="BB28" s="69" t="s">
        <v>141</v>
      </c>
      <c r="BC28" s="70" t="s">
        <v>108</v>
      </c>
      <c r="BD28" s="128">
        <v>0.06</v>
      </c>
      <c r="BE28" s="129">
        <v>0.13500000000000001</v>
      </c>
      <c r="BF28" s="129">
        <v>0.21</v>
      </c>
      <c r="BG28" s="129">
        <v>0.09</v>
      </c>
      <c r="BH28" s="129">
        <v>0.185</v>
      </c>
      <c r="BI28" s="129">
        <v>0.28000000000000003</v>
      </c>
      <c r="BJ28" s="129">
        <v>0.11</v>
      </c>
      <c r="BK28" s="129">
        <v>0.185</v>
      </c>
      <c r="BL28" s="129">
        <v>0.26</v>
      </c>
    </row>
    <row r="29" spans="1:64" ht="35.9" hidden="1" customHeight="1">
      <c r="A29" s="64" t="s">
        <v>144</v>
      </c>
      <c r="B29" s="64" t="s">
        <v>92</v>
      </c>
      <c r="C29" s="79" t="str">
        <f t="shared" si="0"/>
        <v>FinTechIdea / Concept</v>
      </c>
      <c r="D29" s="64" t="s">
        <v>93</v>
      </c>
      <c r="E29" s="71">
        <v>1</v>
      </c>
      <c r="F29" s="98" t="str">
        <f t="shared" si="1"/>
        <v>FinTech1</v>
      </c>
      <c r="G29" s="98" t="str">
        <f t="shared" si="2"/>
        <v>FinTechIdea / Concept1</v>
      </c>
      <c r="H29" s="83">
        <v>1100000</v>
      </c>
      <c r="I29" s="84">
        <v>3300000</v>
      </c>
      <c r="J29" s="85">
        <v>5500000</v>
      </c>
      <c r="K29" s="83">
        <v>60000</v>
      </c>
      <c r="L29" s="84">
        <v>300000</v>
      </c>
      <c r="M29" s="85">
        <v>600000</v>
      </c>
      <c r="N29" s="91">
        <v>0.05</v>
      </c>
      <c r="O29" s="65">
        <v>0.1</v>
      </c>
      <c r="P29" s="92">
        <v>0.15</v>
      </c>
      <c r="Q29" s="66">
        <v>6</v>
      </c>
      <c r="R29" s="66">
        <v>9</v>
      </c>
      <c r="S29" s="66">
        <v>12</v>
      </c>
      <c r="T29" s="65">
        <v>0.65</v>
      </c>
      <c r="U29" s="65">
        <v>0.05</v>
      </c>
      <c r="V29" s="65">
        <v>0.25</v>
      </c>
      <c r="W29" s="65">
        <v>0.05</v>
      </c>
      <c r="X29" s="64" t="s">
        <v>145</v>
      </c>
      <c r="Y29" s="64" t="s">
        <v>101</v>
      </c>
      <c r="Z29" s="64" t="s">
        <v>96</v>
      </c>
      <c r="AA29" s="64" t="s">
        <v>146</v>
      </c>
      <c r="AC29" s="64">
        <v>0</v>
      </c>
      <c r="AD29" s="64">
        <v>0</v>
      </c>
      <c r="AE29" s="64">
        <v>10</v>
      </c>
      <c r="AF29" s="64">
        <v>5000</v>
      </c>
      <c r="AG29" s="64">
        <v>0.08</v>
      </c>
      <c r="AH29" s="64">
        <v>0.3</v>
      </c>
      <c r="AI29" s="106">
        <v>0</v>
      </c>
      <c r="AJ29" s="106">
        <f t="shared" si="3"/>
        <v>0</v>
      </c>
      <c r="AK29" s="106">
        <v>0</v>
      </c>
      <c r="AL29" s="64">
        <v>-1</v>
      </c>
      <c r="AM29" s="64">
        <v>-0.6</v>
      </c>
      <c r="AN29" s="64">
        <v>-1.2</v>
      </c>
      <c r="AO29" s="64">
        <v>-0.08</v>
      </c>
      <c r="AP29" s="64">
        <v>-0.05</v>
      </c>
      <c r="AQ29" s="64">
        <v>0.12</v>
      </c>
      <c r="AT29" s="64" t="s">
        <v>147</v>
      </c>
      <c r="AU29" s="64" t="s">
        <v>148</v>
      </c>
      <c r="AV29" s="64" t="s">
        <v>149</v>
      </c>
      <c r="AW29" s="64" t="s">
        <v>101</v>
      </c>
      <c r="AX29" s="64" t="s">
        <v>150</v>
      </c>
      <c r="AY29" s="67"/>
      <c r="AZ29" s="95" t="e">
        <f t="shared" si="4"/>
        <v>#DIV/0!</v>
      </c>
      <c r="BA29" s="68"/>
      <c r="BB29" s="69" t="s">
        <v>151</v>
      </c>
      <c r="BC29" s="70" t="s">
        <v>104</v>
      </c>
      <c r="BD29" s="128" t="s">
        <v>105</v>
      </c>
      <c r="BE29" s="129" t="s">
        <v>105</v>
      </c>
      <c r="BF29" s="129" t="s">
        <v>105</v>
      </c>
      <c r="BG29" s="129" t="s">
        <v>105</v>
      </c>
      <c r="BH29" s="129" t="s">
        <v>105</v>
      </c>
      <c r="BI29" s="129" t="s">
        <v>105</v>
      </c>
      <c r="BJ29" s="129" t="s">
        <v>105</v>
      </c>
      <c r="BK29" s="129" t="s">
        <v>105</v>
      </c>
      <c r="BL29" s="129" t="s">
        <v>105</v>
      </c>
    </row>
    <row r="30" spans="1:64" ht="35.9" hidden="1" customHeight="1">
      <c r="A30" s="64" t="s">
        <v>144</v>
      </c>
      <c r="B30" s="64" t="s">
        <v>106</v>
      </c>
      <c r="C30" s="79" t="str">
        <f t="shared" si="0"/>
        <v>FinTechPre-Seed</v>
      </c>
      <c r="D30" s="64" t="s">
        <v>107</v>
      </c>
      <c r="E30" s="71">
        <v>1</v>
      </c>
      <c r="F30" s="98" t="str">
        <f t="shared" si="1"/>
        <v>FinTech1</v>
      </c>
      <c r="G30" s="98" t="str">
        <f t="shared" si="2"/>
        <v>FinTechPre-Seed1</v>
      </c>
      <c r="H30" s="83">
        <v>4400000</v>
      </c>
      <c r="I30" s="84">
        <v>8800000</v>
      </c>
      <c r="J30" s="85">
        <v>16500000</v>
      </c>
      <c r="K30" s="83">
        <v>360000</v>
      </c>
      <c r="L30" s="84">
        <v>1200000</v>
      </c>
      <c r="M30" s="85">
        <v>3000000</v>
      </c>
      <c r="N30" s="91">
        <v>0.1</v>
      </c>
      <c r="O30" s="65">
        <v>0.15</v>
      </c>
      <c r="P30" s="92">
        <v>0.2</v>
      </c>
      <c r="Q30" s="66">
        <v>12</v>
      </c>
      <c r="R30" s="66">
        <v>15</v>
      </c>
      <c r="S30" s="66">
        <v>18</v>
      </c>
      <c r="T30" s="65">
        <v>0.55000000000000004</v>
      </c>
      <c r="U30" s="65">
        <v>0.1</v>
      </c>
      <c r="V30" s="65">
        <v>0.25</v>
      </c>
      <c r="W30" s="65">
        <v>0.1</v>
      </c>
      <c r="X30" s="64" t="s">
        <v>145</v>
      </c>
      <c r="Y30" s="64" t="s">
        <v>101</v>
      </c>
      <c r="Z30" s="64" t="s">
        <v>96</v>
      </c>
      <c r="AA30" s="64" t="s">
        <v>146</v>
      </c>
      <c r="AC30" s="64">
        <v>0</v>
      </c>
      <c r="AD30" s="64">
        <v>0.26</v>
      </c>
      <c r="AE30" s="64">
        <v>10</v>
      </c>
      <c r="AF30" s="64">
        <v>5000</v>
      </c>
      <c r="AG30" s="64">
        <v>0.08</v>
      </c>
      <c r="AH30" s="64">
        <v>0.3</v>
      </c>
      <c r="AI30" s="106">
        <v>0</v>
      </c>
      <c r="AJ30" s="106">
        <f t="shared" si="3"/>
        <v>130000</v>
      </c>
      <c r="AK30" s="106">
        <v>260000</v>
      </c>
      <c r="AL30" s="64">
        <v>-1</v>
      </c>
      <c r="AM30" s="64">
        <v>-0.5</v>
      </c>
      <c r="AN30" s="64">
        <v>-3</v>
      </c>
      <c r="AO30" s="64">
        <v>-0.28999999999999998</v>
      </c>
      <c r="AP30" s="64">
        <v>-0.05</v>
      </c>
      <c r="AQ30" s="64">
        <v>0.12</v>
      </c>
      <c r="AT30" s="64" t="s">
        <v>147</v>
      </c>
      <c r="AU30" s="64" t="s">
        <v>148</v>
      </c>
      <c r="AV30" s="64" t="s">
        <v>149</v>
      </c>
      <c r="AW30" s="64" t="s">
        <v>101</v>
      </c>
      <c r="AX30" s="64" t="s">
        <v>150</v>
      </c>
      <c r="AY30" s="67">
        <v>0</v>
      </c>
      <c r="AZ30" s="95">
        <f t="shared" si="4"/>
        <v>1.25</v>
      </c>
      <c r="BA30" s="68">
        <v>2.5</v>
      </c>
      <c r="BB30" s="69" t="s">
        <v>151</v>
      </c>
      <c r="BC30" s="70" t="s">
        <v>108</v>
      </c>
      <c r="BD30" s="128">
        <v>0.5</v>
      </c>
      <c r="BE30" s="129">
        <v>0.85</v>
      </c>
      <c r="BF30" s="129">
        <v>1.2</v>
      </c>
      <c r="BG30" s="129">
        <v>0.3</v>
      </c>
      <c r="BH30" s="129">
        <v>0.65</v>
      </c>
      <c r="BI30" s="129">
        <v>1</v>
      </c>
      <c r="BJ30" s="129">
        <v>0.24</v>
      </c>
      <c r="BK30" s="129">
        <v>0.48</v>
      </c>
      <c r="BL30" s="129">
        <v>0.72</v>
      </c>
    </row>
    <row r="31" spans="1:64" ht="35.9" hidden="1" customHeight="1">
      <c r="A31" s="64" t="s">
        <v>144</v>
      </c>
      <c r="B31" s="64" t="s">
        <v>109</v>
      </c>
      <c r="C31" s="79" t="str">
        <f t="shared" si="0"/>
        <v>FinTechSeed</v>
      </c>
      <c r="D31" s="64" t="s">
        <v>110</v>
      </c>
      <c r="E31" s="71">
        <v>2</v>
      </c>
      <c r="F31" s="98" t="str">
        <f t="shared" si="1"/>
        <v>FinTech2</v>
      </c>
      <c r="G31" s="98" t="str">
        <f t="shared" si="2"/>
        <v>FinTechSeed2</v>
      </c>
      <c r="H31" s="83">
        <v>11000000</v>
      </c>
      <c r="I31" s="84">
        <v>26400000</v>
      </c>
      <c r="J31" s="85">
        <v>55000000</v>
      </c>
      <c r="K31" s="83">
        <v>1200000</v>
      </c>
      <c r="L31" s="84">
        <v>4800000</v>
      </c>
      <c r="M31" s="85">
        <v>9600000</v>
      </c>
      <c r="N31" s="91">
        <v>0.15</v>
      </c>
      <c r="O31" s="65">
        <v>0.2</v>
      </c>
      <c r="P31" s="92">
        <v>0.25</v>
      </c>
      <c r="Q31" s="66">
        <v>18</v>
      </c>
      <c r="R31" s="66">
        <v>21</v>
      </c>
      <c r="S31" s="66">
        <v>24</v>
      </c>
      <c r="T31" s="65">
        <v>0.45</v>
      </c>
      <c r="U31" s="65">
        <v>0.2</v>
      </c>
      <c r="V31" s="65">
        <v>0.2</v>
      </c>
      <c r="W31" s="65">
        <v>0.15</v>
      </c>
      <c r="X31" s="64" t="s">
        <v>145</v>
      </c>
      <c r="Y31" s="64" t="s">
        <v>101</v>
      </c>
      <c r="Z31" s="64" t="s">
        <v>96</v>
      </c>
      <c r="AA31" s="64" t="s">
        <v>146</v>
      </c>
      <c r="AC31" s="64">
        <v>0.13</v>
      </c>
      <c r="AD31" s="64">
        <v>1.95</v>
      </c>
      <c r="AE31" s="64">
        <v>10</v>
      </c>
      <c r="AF31" s="64">
        <v>5000</v>
      </c>
      <c r="AG31" s="64">
        <v>0.08</v>
      </c>
      <c r="AH31" s="64">
        <v>0.3</v>
      </c>
      <c r="AI31" s="106">
        <v>130000</v>
      </c>
      <c r="AJ31" s="106">
        <f t="shared" si="3"/>
        <v>1040000</v>
      </c>
      <c r="AK31" s="106">
        <v>1950000</v>
      </c>
      <c r="AL31" s="64">
        <v>-0.9</v>
      </c>
      <c r="AM31" s="64">
        <v>-0.35</v>
      </c>
      <c r="AN31" s="64">
        <v>-6.4</v>
      </c>
      <c r="AO31" s="64">
        <v>-0.69</v>
      </c>
      <c r="AP31" s="64">
        <v>-0.05</v>
      </c>
      <c r="AQ31" s="64">
        <v>0.12</v>
      </c>
      <c r="AR31" s="64">
        <v>3</v>
      </c>
      <c r="AS31" s="64">
        <v>12</v>
      </c>
      <c r="AT31" s="64" t="s">
        <v>147</v>
      </c>
      <c r="AU31" s="64" t="s">
        <v>148</v>
      </c>
      <c r="AV31" s="64" t="s">
        <v>149</v>
      </c>
      <c r="AW31" s="64" t="s">
        <v>101</v>
      </c>
      <c r="AX31" s="64" t="s">
        <v>150</v>
      </c>
      <c r="AY31" s="67">
        <v>0.6</v>
      </c>
      <c r="AZ31" s="95">
        <f t="shared" si="4"/>
        <v>1.3</v>
      </c>
      <c r="BA31" s="68">
        <v>2</v>
      </c>
      <c r="BB31" s="69" t="s">
        <v>151</v>
      </c>
      <c r="BC31" s="70" t="s">
        <v>108</v>
      </c>
      <c r="BD31" s="128">
        <v>0.4</v>
      </c>
      <c r="BE31" s="129">
        <v>0.65</v>
      </c>
      <c r="BF31" s="129">
        <v>0.9</v>
      </c>
      <c r="BG31" s="129">
        <v>0.5</v>
      </c>
      <c r="BH31" s="129">
        <v>0.85</v>
      </c>
      <c r="BI31" s="129">
        <v>1.2</v>
      </c>
      <c r="BJ31" s="129">
        <v>0.3</v>
      </c>
      <c r="BK31" s="129">
        <v>0.51</v>
      </c>
      <c r="BL31" s="129">
        <v>0.72</v>
      </c>
    </row>
    <row r="32" spans="1:64" ht="35.9" hidden="1" customHeight="1">
      <c r="A32" s="64" t="s">
        <v>144</v>
      </c>
      <c r="B32" s="64" t="s">
        <v>111</v>
      </c>
      <c r="C32" s="79" t="str">
        <f t="shared" si="0"/>
        <v>FinTechLate Seed / Seed+</v>
      </c>
      <c r="D32" s="64" t="s">
        <v>112</v>
      </c>
      <c r="E32" s="71">
        <v>3</v>
      </c>
      <c r="F32" s="98" t="str">
        <f t="shared" si="1"/>
        <v>FinTech3</v>
      </c>
      <c r="G32" s="98" t="str">
        <f t="shared" si="2"/>
        <v>FinTechLate Seed / Seed+3</v>
      </c>
      <c r="H32" s="83">
        <v>22000000</v>
      </c>
      <c r="I32" s="84">
        <v>49500000</v>
      </c>
      <c r="J32" s="85">
        <v>88000000</v>
      </c>
      <c r="K32" s="83">
        <v>3600000</v>
      </c>
      <c r="L32" s="84">
        <v>9600000</v>
      </c>
      <c r="M32" s="85">
        <v>18000000</v>
      </c>
      <c r="N32" s="91">
        <v>0.12</v>
      </c>
      <c r="O32" s="65">
        <v>0.17</v>
      </c>
      <c r="P32" s="92">
        <v>0.22</v>
      </c>
      <c r="Q32" s="66">
        <v>18</v>
      </c>
      <c r="R32" s="66">
        <v>21</v>
      </c>
      <c r="S32" s="66">
        <v>24</v>
      </c>
      <c r="T32" s="65">
        <v>0.4</v>
      </c>
      <c r="U32" s="65">
        <v>0.25</v>
      </c>
      <c r="V32" s="65">
        <v>0.2</v>
      </c>
      <c r="W32" s="65">
        <v>0.15</v>
      </c>
      <c r="X32" s="64" t="s">
        <v>145</v>
      </c>
      <c r="Y32" s="64" t="s">
        <v>101</v>
      </c>
      <c r="Z32" s="64" t="s">
        <v>96</v>
      </c>
      <c r="AA32" s="64" t="s">
        <v>146</v>
      </c>
      <c r="AC32" s="64">
        <v>1.3</v>
      </c>
      <c r="AD32" s="64">
        <v>5.2</v>
      </c>
      <c r="AE32" s="64">
        <v>100</v>
      </c>
      <c r="AF32" s="64">
        <v>25000</v>
      </c>
      <c r="AG32" s="64">
        <v>0.05</v>
      </c>
      <c r="AH32" s="64">
        <v>0.18</v>
      </c>
      <c r="AI32" s="106">
        <v>1300000</v>
      </c>
      <c r="AJ32" s="106">
        <f t="shared" si="3"/>
        <v>3250000</v>
      </c>
      <c r="AK32" s="106">
        <v>5200000</v>
      </c>
      <c r="AL32" s="64">
        <v>-0.75</v>
      </c>
      <c r="AM32" s="64">
        <v>-0.25</v>
      </c>
      <c r="AN32" s="64">
        <v>-12</v>
      </c>
      <c r="AO32" s="64">
        <v>-2.06</v>
      </c>
      <c r="AP32" s="64">
        <v>-0.05</v>
      </c>
      <c r="AQ32" s="64">
        <v>0.12</v>
      </c>
      <c r="AR32" s="64">
        <v>3</v>
      </c>
      <c r="AS32" s="64">
        <v>12</v>
      </c>
      <c r="AT32" s="64" t="s">
        <v>152</v>
      </c>
      <c r="AU32" s="64" t="s">
        <v>148</v>
      </c>
      <c r="AV32" s="64" t="s">
        <v>149</v>
      </c>
      <c r="AW32" s="64" t="s">
        <v>101</v>
      </c>
      <c r="AX32" s="64" t="s">
        <v>150</v>
      </c>
      <c r="AY32" s="67">
        <v>0.45</v>
      </c>
      <c r="AZ32" s="95">
        <f t="shared" si="4"/>
        <v>0.92499999999999993</v>
      </c>
      <c r="BA32" s="68">
        <v>1.4</v>
      </c>
      <c r="BB32" s="69" t="s">
        <v>151</v>
      </c>
      <c r="BC32" s="70" t="s">
        <v>108</v>
      </c>
      <c r="BD32" s="128">
        <v>0.3</v>
      </c>
      <c r="BE32" s="129">
        <v>0.5</v>
      </c>
      <c r="BF32" s="129">
        <v>0.7</v>
      </c>
      <c r="BG32" s="129">
        <v>0.4</v>
      </c>
      <c r="BH32" s="129">
        <v>0.7</v>
      </c>
      <c r="BI32" s="129">
        <v>1</v>
      </c>
      <c r="BJ32" s="129">
        <v>0.24</v>
      </c>
      <c r="BK32" s="129">
        <v>0.42</v>
      </c>
      <c r="BL32" s="129">
        <v>0.6</v>
      </c>
    </row>
    <row r="33" spans="1:64" ht="35.9" hidden="1" customHeight="1">
      <c r="A33" s="64" t="s">
        <v>144</v>
      </c>
      <c r="B33" s="64" t="s">
        <v>114</v>
      </c>
      <c r="C33" s="79" t="str">
        <f t="shared" si="0"/>
        <v>FinTechSeries A</v>
      </c>
      <c r="D33" s="64" t="s">
        <v>115</v>
      </c>
      <c r="E33" s="71">
        <v>4</v>
      </c>
      <c r="F33" s="98" t="str">
        <f t="shared" si="1"/>
        <v>FinTech4</v>
      </c>
      <c r="G33" s="98" t="str">
        <f t="shared" si="2"/>
        <v>FinTechSeries A4</v>
      </c>
      <c r="H33" s="83">
        <v>55000000</v>
      </c>
      <c r="I33" s="84">
        <v>99000000</v>
      </c>
      <c r="J33" s="85">
        <v>176000000</v>
      </c>
      <c r="K33" s="83">
        <v>9600000</v>
      </c>
      <c r="L33" s="84">
        <v>21600000</v>
      </c>
      <c r="M33" s="85">
        <v>42000000</v>
      </c>
      <c r="N33" s="91">
        <v>0.15</v>
      </c>
      <c r="O33" s="65">
        <v>0.2</v>
      </c>
      <c r="P33" s="92">
        <v>0.25</v>
      </c>
      <c r="Q33" s="66">
        <v>18</v>
      </c>
      <c r="R33" s="66">
        <v>21</v>
      </c>
      <c r="S33" s="66">
        <v>24</v>
      </c>
      <c r="T33" s="65">
        <v>0.3</v>
      </c>
      <c r="U33" s="65">
        <v>0.35</v>
      </c>
      <c r="V33" s="65">
        <v>0.2</v>
      </c>
      <c r="W33" s="65">
        <v>0.15</v>
      </c>
      <c r="X33" s="64" t="s">
        <v>145</v>
      </c>
      <c r="Y33" s="64" t="s">
        <v>101</v>
      </c>
      <c r="Z33" s="64" t="s">
        <v>96</v>
      </c>
      <c r="AA33" s="64" t="s">
        <v>146</v>
      </c>
      <c r="AC33" s="64">
        <v>2.6</v>
      </c>
      <c r="AD33" s="64">
        <v>13</v>
      </c>
      <c r="AE33" s="64">
        <v>100</v>
      </c>
      <c r="AF33" s="64">
        <v>25000</v>
      </c>
      <c r="AG33" s="64">
        <v>0.05</v>
      </c>
      <c r="AH33" s="64">
        <v>0.18</v>
      </c>
      <c r="AI33" s="106">
        <v>2600000</v>
      </c>
      <c r="AJ33" s="106">
        <f t="shared" si="3"/>
        <v>7800000</v>
      </c>
      <c r="AK33" s="106">
        <v>13000000</v>
      </c>
      <c r="AL33" s="64">
        <v>-0.65</v>
      </c>
      <c r="AM33" s="64">
        <v>-0.15</v>
      </c>
      <c r="AN33" s="64">
        <v>-28</v>
      </c>
      <c r="AO33" s="64">
        <v>-5.49</v>
      </c>
      <c r="AP33" s="64">
        <v>-0.05</v>
      </c>
      <c r="AQ33" s="64">
        <v>0.12</v>
      </c>
      <c r="AR33" s="64">
        <v>3</v>
      </c>
      <c r="AS33" s="64">
        <v>12</v>
      </c>
      <c r="AT33" s="64" t="s">
        <v>152</v>
      </c>
      <c r="AU33" s="64" t="s">
        <v>148</v>
      </c>
      <c r="AV33" s="64" t="s">
        <v>149</v>
      </c>
      <c r="AW33" s="64" t="s">
        <v>101</v>
      </c>
      <c r="AX33" s="64" t="s">
        <v>150</v>
      </c>
      <c r="AY33" s="67">
        <v>0.35</v>
      </c>
      <c r="AZ33" s="95">
        <f t="shared" si="4"/>
        <v>0.72500000000000009</v>
      </c>
      <c r="BA33" s="68">
        <v>1.1000000000000001</v>
      </c>
      <c r="BB33" s="69" t="s">
        <v>151</v>
      </c>
      <c r="BC33" s="70" t="s">
        <v>108</v>
      </c>
      <c r="BD33" s="128">
        <v>0.25</v>
      </c>
      <c r="BE33" s="129">
        <v>0.42499999999999999</v>
      </c>
      <c r="BF33" s="129">
        <v>0.6</v>
      </c>
      <c r="BG33" s="129">
        <v>0.4</v>
      </c>
      <c r="BH33" s="129">
        <v>0.65</v>
      </c>
      <c r="BI33" s="129">
        <v>0.9</v>
      </c>
      <c r="BJ33" s="129">
        <v>0.24</v>
      </c>
      <c r="BK33" s="129">
        <v>0.39</v>
      </c>
      <c r="BL33" s="129">
        <v>0.54</v>
      </c>
    </row>
    <row r="34" spans="1:64" ht="35.9" hidden="1" customHeight="1">
      <c r="A34" s="64" t="s">
        <v>144</v>
      </c>
      <c r="B34" s="64" t="s">
        <v>116</v>
      </c>
      <c r="C34" s="79" t="str">
        <f t="shared" si="0"/>
        <v>FinTechSeries B</v>
      </c>
      <c r="D34" s="64" t="s">
        <v>117</v>
      </c>
      <c r="E34" s="71">
        <v>6</v>
      </c>
      <c r="F34" s="98" t="str">
        <f t="shared" si="1"/>
        <v>FinTech6</v>
      </c>
      <c r="G34" s="98" t="str">
        <f t="shared" si="2"/>
        <v>FinTechSeries B6</v>
      </c>
      <c r="H34" s="83">
        <v>110000000</v>
      </c>
      <c r="I34" s="84">
        <v>275000000</v>
      </c>
      <c r="J34" s="85">
        <v>550000000</v>
      </c>
      <c r="K34" s="83">
        <v>24000000</v>
      </c>
      <c r="L34" s="84">
        <v>60000000</v>
      </c>
      <c r="M34" s="85">
        <v>120000000</v>
      </c>
      <c r="N34" s="91">
        <v>0.12</v>
      </c>
      <c r="O34" s="65">
        <v>0.17</v>
      </c>
      <c r="P34" s="92">
        <v>0.22</v>
      </c>
      <c r="Q34" s="66">
        <v>18</v>
      </c>
      <c r="R34" s="66">
        <v>24</v>
      </c>
      <c r="S34" s="66">
        <v>30</v>
      </c>
      <c r="T34" s="65">
        <v>0.22</v>
      </c>
      <c r="U34" s="65">
        <v>0.45</v>
      </c>
      <c r="V34" s="65">
        <v>0.18</v>
      </c>
      <c r="W34" s="65">
        <v>0.15</v>
      </c>
      <c r="X34" s="64" t="s">
        <v>145</v>
      </c>
      <c r="Y34" s="64" t="s">
        <v>101</v>
      </c>
      <c r="Z34" s="64" t="s">
        <v>96</v>
      </c>
      <c r="AA34" s="64" t="s">
        <v>146</v>
      </c>
      <c r="AC34" s="64">
        <v>10.4</v>
      </c>
      <c r="AD34" s="64">
        <v>39</v>
      </c>
      <c r="AE34" s="64">
        <v>100</v>
      </c>
      <c r="AF34" s="64">
        <v>25000</v>
      </c>
      <c r="AG34" s="64">
        <v>0.05</v>
      </c>
      <c r="AH34" s="64">
        <v>0.18</v>
      </c>
      <c r="AI34" s="106">
        <v>10400000</v>
      </c>
      <c r="AJ34" s="106">
        <f t="shared" si="3"/>
        <v>24700000</v>
      </c>
      <c r="AK34" s="106">
        <v>39000000</v>
      </c>
      <c r="AL34" s="64">
        <v>-0.45</v>
      </c>
      <c r="AM34" s="64">
        <v>0</v>
      </c>
      <c r="AN34" s="64">
        <v>-80</v>
      </c>
      <c r="AO34" s="64">
        <v>-12</v>
      </c>
      <c r="AP34" s="64">
        <v>-0.05</v>
      </c>
      <c r="AQ34" s="64">
        <v>0.12</v>
      </c>
      <c r="AR34" s="64">
        <v>3</v>
      </c>
      <c r="AS34" s="64">
        <v>12</v>
      </c>
      <c r="AT34" s="64" t="s">
        <v>152</v>
      </c>
      <c r="AU34" s="64" t="s">
        <v>148</v>
      </c>
      <c r="AV34" s="64" t="s">
        <v>149</v>
      </c>
      <c r="AW34" s="64" t="s">
        <v>101</v>
      </c>
      <c r="AX34" s="64" t="s">
        <v>150</v>
      </c>
      <c r="AY34" s="67">
        <v>0.25</v>
      </c>
      <c r="AZ34" s="95">
        <f t="shared" si="4"/>
        <v>0.52500000000000002</v>
      </c>
      <c r="BA34" s="68">
        <v>0.8</v>
      </c>
      <c r="BB34" s="69" t="s">
        <v>151</v>
      </c>
      <c r="BC34" s="70" t="s">
        <v>108</v>
      </c>
      <c r="BD34" s="128">
        <v>0.18</v>
      </c>
      <c r="BE34" s="129">
        <v>0.315</v>
      </c>
      <c r="BF34" s="129">
        <v>0.45</v>
      </c>
      <c r="BG34" s="129">
        <v>0.3</v>
      </c>
      <c r="BH34" s="129">
        <v>0.5</v>
      </c>
      <c r="BI34" s="129">
        <v>0.7</v>
      </c>
      <c r="BJ34" s="129">
        <v>0.22</v>
      </c>
      <c r="BK34" s="129">
        <v>0.35</v>
      </c>
      <c r="BL34" s="129">
        <v>0.48</v>
      </c>
    </row>
    <row r="35" spans="1:64" ht="35.9" hidden="1" customHeight="1">
      <c r="A35" s="64" t="s">
        <v>144</v>
      </c>
      <c r="B35" s="64" t="s">
        <v>118</v>
      </c>
      <c r="C35" s="79" t="str">
        <f t="shared" si="0"/>
        <v>FinTechSeries C</v>
      </c>
      <c r="D35" s="64" t="s">
        <v>119</v>
      </c>
      <c r="E35" s="71">
        <v>8</v>
      </c>
      <c r="F35" s="98" t="str">
        <f t="shared" si="1"/>
        <v>FinTech8</v>
      </c>
      <c r="G35" s="98" t="str">
        <f t="shared" si="2"/>
        <v>FinTechSeries C8</v>
      </c>
      <c r="H35" s="83">
        <v>275000000</v>
      </c>
      <c r="I35" s="84">
        <v>660000000</v>
      </c>
      <c r="J35" s="85">
        <v>1320000000</v>
      </c>
      <c r="K35" s="83">
        <v>48000000</v>
      </c>
      <c r="L35" s="84">
        <v>120000000</v>
      </c>
      <c r="M35" s="85">
        <v>240000000</v>
      </c>
      <c r="N35" s="91">
        <v>0.08</v>
      </c>
      <c r="O35" s="65">
        <v>0.13</v>
      </c>
      <c r="P35" s="92">
        <v>0.18</v>
      </c>
      <c r="Q35" s="66">
        <v>24</v>
      </c>
      <c r="R35" s="66">
        <v>27</v>
      </c>
      <c r="S35" s="66">
        <v>30</v>
      </c>
      <c r="T35" s="65">
        <v>0.18</v>
      </c>
      <c r="U35" s="65">
        <v>0.48</v>
      </c>
      <c r="V35" s="65">
        <v>0.19</v>
      </c>
      <c r="W35" s="65">
        <v>0.15</v>
      </c>
      <c r="X35" s="64" t="s">
        <v>145</v>
      </c>
      <c r="Y35" s="64" t="s">
        <v>101</v>
      </c>
      <c r="Z35" s="64" t="s">
        <v>96</v>
      </c>
      <c r="AA35" s="64" t="s">
        <v>146</v>
      </c>
      <c r="AC35" s="64">
        <v>32.5</v>
      </c>
      <c r="AD35" s="64">
        <v>130</v>
      </c>
      <c r="AE35" s="64">
        <v>500</v>
      </c>
      <c r="AF35" s="64">
        <v>100000</v>
      </c>
      <c r="AG35" s="64">
        <v>0.03</v>
      </c>
      <c r="AH35" s="64">
        <v>0.12</v>
      </c>
      <c r="AI35" s="106">
        <v>32500000</v>
      </c>
      <c r="AJ35" s="106">
        <f t="shared" si="3"/>
        <v>81250000</v>
      </c>
      <c r="AK35" s="106">
        <v>130000000</v>
      </c>
      <c r="AL35" s="64">
        <v>-0.25</v>
      </c>
      <c r="AM35" s="64">
        <v>0.1</v>
      </c>
      <c r="AN35" s="64">
        <v>-120</v>
      </c>
      <c r="AO35" s="64">
        <v>13</v>
      </c>
      <c r="AP35" s="64">
        <v>-0.05</v>
      </c>
      <c r="AQ35" s="64">
        <v>0.12</v>
      </c>
      <c r="AR35" s="64">
        <v>3</v>
      </c>
      <c r="AS35" s="64">
        <v>12</v>
      </c>
      <c r="AT35" s="64" t="s">
        <v>153</v>
      </c>
      <c r="AU35" s="64" t="s">
        <v>148</v>
      </c>
      <c r="AV35" s="64" t="s">
        <v>149</v>
      </c>
      <c r="AW35" s="64" t="s">
        <v>101</v>
      </c>
      <c r="AX35" s="64" t="s">
        <v>150</v>
      </c>
      <c r="AY35" s="67">
        <v>0.18</v>
      </c>
      <c r="AZ35" s="95">
        <f t="shared" si="4"/>
        <v>0.36499999999999999</v>
      </c>
      <c r="BA35" s="68">
        <v>0.55000000000000004</v>
      </c>
      <c r="BB35" s="69" t="s">
        <v>151</v>
      </c>
      <c r="BC35" s="70" t="s">
        <v>108</v>
      </c>
      <c r="BD35" s="128">
        <v>0.12</v>
      </c>
      <c r="BE35" s="129">
        <v>0.21</v>
      </c>
      <c r="BF35" s="129">
        <v>0.3</v>
      </c>
      <c r="BG35" s="129">
        <v>0.2</v>
      </c>
      <c r="BH35" s="129">
        <v>0.35</v>
      </c>
      <c r="BI35" s="129">
        <v>0.5</v>
      </c>
      <c r="BJ35" s="129">
        <v>0.18</v>
      </c>
      <c r="BK35" s="129">
        <v>0.3</v>
      </c>
      <c r="BL35" s="129">
        <v>0.42</v>
      </c>
    </row>
    <row r="36" spans="1:64" ht="35.9" hidden="1" customHeight="1">
      <c r="A36" s="64" t="s">
        <v>144</v>
      </c>
      <c r="B36" s="64" t="s">
        <v>121</v>
      </c>
      <c r="C36" s="79" t="str">
        <f t="shared" si="0"/>
        <v>FinTechSeries D/E</v>
      </c>
      <c r="D36" s="64" t="s">
        <v>122</v>
      </c>
      <c r="E36" s="71">
        <v>9</v>
      </c>
      <c r="F36" s="98" t="str">
        <f t="shared" si="1"/>
        <v>FinTech9</v>
      </c>
      <c r="G36" s="98" t="str">
        <f t="shared" si="2"/>
        <v>FinTechSeries D/E9</v>
      </c>
      <c r="H36" s="83">
        <v>550000000</v>
      </c>
      <c r="I36" s="84">
        <v>1650000000</v>
      </c>
      <c r="J36" s="85">
        <v>3850000000</v>
      </c>
      <c r="K36" s="83">
        <v>90000000</v>
      </c>
      <c r="L36" s="84">
        <v>240000000</v>
      </c>
      <c r="M36" s="85">
        <v>600000000</v>
      </c>
      <c r="N36" s="91">
        <v>0.06</v>
      </c>
      <c r="O36" s="65">
        <v>0.1</v>
      </c>
      <c r="P36" s="92">
        <v>0.15</v>
      </c>
      <c r="Q36" s="66">
        <v>24</v>
      </c>
      <c r="R36" s="66">
        <v>30</v>
      </c>
      <c r="S36" s="66">
        <v>36</v>
      </c>
      <c r="T36" s="65">
        <v>0.14000000000000001</v>
      </c>
      <c r="U36" s="65">
        <v>0.48</v>
      </c>
      <c r="V36" s="65">
        <v>0.23</v>
      </c>
      <c r="W36" s="65">
        <v>0.15</v>
      </c>
      <c r="X36" s="64" t="s">
        <v>145</v>
      </c>
      <c r="Y36" s="64" t="s">
        <v>101</v>
      </c>
      <c r="Z36" s="64" t="s">
        <v>96</v>
      </c>
      <c r="AA36" s="64" t="s">
        <v>146</v>
      </c>
      <c r="AC36" s="64">
        <v>97.5</v>
      </c>
      <c r="AD36" s="64">
        <v>390</v>
      </c>
      <c r="AE36" s="64">
        <v>500</v>
      </c>
      <c r="AF36" s="64">
        <v>100000</v>
      </c>
      <c r="AG36" s="64">
        <v>0.03</v>
      </c>
      <c r="AH36" s="64">
        <v>0.12</v>
      </c>
      <c r="AI36" s="106">
        <v>97500000</v>
      </c>
      <c r="AJ36" s="106">
        <f t="shared" si="3"/>
        <v>243750000</v>
      </c>
      <c r="AK36" s="106">
        <v>390000000</v>
      </c>
      <c r="AL36" s="64">
        <v>-0.1</v>
      </c>
      <c r="AM36" s="64">
        <v>0.2</v>
      </c>
      <c r="AN36" s="64">
        <v>-300</v>
      </c>
      <c r="AO36" s="64">
        <v>78</v>
      </c>
      <c r="AP36" s="64">
        <v>-0.05</v>
      </c>
      <c r="AQ36" s="64">
        <v>0.12</v>
      </c>
      <c r="AR36" s="64">
        <v>3</v>
      </c>
      <c r="AS36" s="64">
        <v>12</v>
      </c>
      <c r="AT36" s="64" t="s">
        <v>153</v>
      </c>
      <c r="AU36" s="64" t="s">
        <v>148</v>
      </c>
      <c r="AV36" s="64" t="s">
        <v>149</v>
      </c>
      <c r="AW36" s="64" t="s">
        <v>101</v>
      </c>
      <c r="AX36" s="64" t="s">
        <v>150</v>
      </c>
      <c r="AY36" s="67">
        <v>0.12</v>
      </c>
      <c r="AZ36" s="95">
        <f t="shared" si="4"/>
        <v>0.26</v>
      </c>
      <c r="BA36" s="68">
        <v>0.4</v>
      </c>
      <c r="BB36" s="69" t="s">
        <v>151</v>
      </c>
      <c r="BC36" s="70" t="s">
        <v>108</v>
      </c>
      <c r="BD36" s="128">
        <v>0.08</v>
      </c>
      <c r="BE36" s="129">
        <v>0.16500000000000001</v>
      </c>
      <c r="BF36" s="129">
        <v>0.25</v>
      </c>
      <c r="BG36" s="129">
        <v>0.15</v>
      </c>
      <c r="BH36" s="129">
        <v>0.25</v>
      </c>
      <c r="BI36" s="129">
        <v>0.35</v>
      </c>
      <c r="BJ36" s="129">
        <v>0.14000000000000001</v>
      </c>
      <c r="BK36" s="129">
        <v>0.25</v>
      </c>
      <c r="BL36" s="129">
        <v>0.36</v>
      </c>
    </row>
    <row r="37" spans="1:64" ht="35.9" hidden="1" customHeight="1">
      <c r="A37" s="64" t="s">
        <v>144</v>
      </c>
      <c r="B37" s="64" t="s">
        <v>123</v>
      </c>
      <c r="C37" s="79" t="str">
        <f t="shared" si="0"/>
        <v>FinTechPre-IPO</v>
      </c>
      <c r="D37" s="64" t="s">
        <v>124</v>
      </c>
      <c r="E37" s="71">
        <v>10</v>
      </c>
      <c r="F37" s="98" t="str">
        <f t="shared" si="1"/>
        <v>FinTech10</v>
      </c>
      <c r="G37" s="98" t="str">
        <f t="shared" si="2"/>
        <v>FinTechPre-IPO10</v>
      </c>
      <c r="H37" s="83">
        <v>1100000000</v>
      </c>
      <c r="I37" s="84">
        <v>3850000000</v>
      </c>
      <c r="J37" s="85">
        <v>11000000000</v>
      </c>
      <c r="K37" s="83">
        <v>120000000</v>
      </c>
      <c r="L37" s="84">
        <v>480000000</v>
      </c>
      <c r="M37" s="85">
        <v>1200000000</v>
      </c>
      <c r="N37" s="91">
        <v>0.03</v>
      </c>
      <c r="O37" s="65">
        <v>0.06</v>
      </c>
      <c r="P37" s="92">
        <v>0.1</v>
      </c>
      <c r="Q37" s="66">
        <v>24</v>
      </c>
      <c r="R37" s="66">
        <v>30</v>
      </c>
      <c r="S37" s="66">
        <v>36</v>
      </c>
      <c r="T37" s="65">
        <v>0.1</v>
      </c>
      <c r="U37" s="65">
        <v>0.38</v>
      </c>
      <c r="V37" s="65">
        <v>0.37</v>
      </c>
      <c r="W37" s="65">
        <v>0.15</v>
      </c>
      <c r="X37" s="64" t="s">
        <v>145</v>
      </c>
      <c r="Y37" s="64" t="s">
        <v>101</v>
      </c>
      <c r="Z37" s="64" t="s">
        <v>96</v>
      </c>
      <c r="AA37" s="64" t="s">
        <v>146</v>
      </c>
      <c r="AC37" s="64">
        <v>195</v>
      </c>
      <c r="AD37" s="64">
        <v>1040</v>
      </c>
      <c r="AE37" s="64">
        <v>500</v>
      </c>
      <c r="AF37" s="64">
        <v>100000</v>
      </c>
      <c r="AG37" s="64">
        <v>0.03</v>
      </c>
      <c r="AH37" s="64">
        <v>0.12</v>
      </c>
      <c r="AI37" s="106">
        <v>195000000</v>
      </c>
      <c r="AJ37" s="106">
        <f t="shared" si="3"/>
        <v>617500000</v>
      </c>
      <c r="AK37" s="106">
        <v>1040000000</v>
      </c>
      <c r="AL37" s="64">
        <v>0.05</v>
      </c>
      <c r="AM37" s="64">
        <v>0.3</v>
      </c>
      <c r="AN37" s="64">
        <v>9.75</v>
      </c>
      <c r="AO37" s="64">
        <v>312</v>
      </c>
      <c r="AP37" s="64">
        <v>-0.05</v>
      </c>
      <c r="AQ37" s="64">
        <v>0.12</v>
      </c>
      <c r="AR37" s="64">
        <v>3</v>
      </c>
      <c r="AS37" s="64">
        <v>12</v>
      </c>
      <c r="AT37" s="64" t="s">
        <v>153</v>
      </c>
      <c r="AU37" s="64" t="s">
        <v>148</v>
      </c>
      <c r="AV37" s="64" t="s">
        <v>149</v>
      </c>
      <c r="AW37" s="64" t="s">
        <v>101</v>
      </c>
      <c r="AX37" s="64" t="s">
        <v>150</v>
      </c>
      <c r="AY37" s="67">
        <v>0.08</v>
      </c>
      <c r="AZ37" s="95">
        <f t="shared" si="4"/>
        <v>0.16500000000000001</v>
      </c>
      <c r="BA37" s="68">
        <v>0.25</v>
      </c>
      <c r="BB37" s="69" t="s">
        <v>151</v>
      </c>
      <c r="BC37" s="70" t="s">
        <v>108</v>
      </c>
      <c r="BD37" s="128">
        <v>0.05</v>
      </c>
      <c r="BE37" s="129">
        <v>0.11499999999999999</v>
      </c>
      <c r="BF37" s="129">
        <v>0.18</v>
      </c>
      <c r="BG37" s="129">
        <v>0.08</v>
      </c>
      <c r="BH37" s="129">
        <v>0.16500000000000001</v>
      </c>
      <c r="BI37" s="129">
        <v>0.25</v>
      </c>
      <c r="BJ37" s="129">
        <v>0.12</v>
      </c>
      <c r="BK37" s="129">
        <v>0.21</v>
      </c>
      <c r="BL37" s="129">
        <v>0.3</v>
      </c>
    </row>
    <row r="38" spans="1:64" ht="35.9" hidden="1" customHeight="1">
      <c r="A38" s="64" t="s">
        <v>154</v>
      </c>
      <c r="B38" s="64" t="s">
        <v>92</v>
      </c>
      <c r="C38" s="79" t="str">
        <f t="shared" si="0"/>
        <v>Digital Health / Med-TechIdea / Concept</v>
      </c>
      <c r="D38" s="64" t="s">
        <v>93</v>
      </c>
      <c r="E38" s="71">
        <v>2</v>
      </c>
      <c r="F38" s="98" t="str">
        <f t="shared" si="1"/>
        <v>Digital Health / Med-Tech2</v>
      </c>
      <c r="G38" s="98" t="str">
        <f t="shared" si="2"/>
        <v>Digital Health / Med-TechIdea / Concept2</v>
      </c>
      <c r="H38" s="83">
        <v>1000000</v>
      </c>
      <c r="I38" s="84">
        <v>3000000</v>
      </c>
      <c r="J38" s="85">
        <v>5000000</v>
      </c>
      <c r="K38" s="83">
        <v>70000</v>
      </c>
      <c r="L38" s="84">
        <v>350000</v>
      </c>
      <c r="M38" s="85">
        <v>700000</v>
      </c>
      <c r="N38" s="91">
        <v>0.05</v>
      </c>
      <c r="O38" s="65">
        <v>0.1</v>
      </c>
      <c r="P38" s="92">
        <v>0.15</v>
      </c>
      <c r="Q38" s="66">
        <v>6</v>
      </c>
      <c r="R38" s="66">
        <v>9</v>
      </c>
      <c r="S38" s="66">
        <v>12</v>
      </c>
      <c r="T38" s="65">
        <v>0.72</v>
      </c>
      <c r="U38" s="65">
        <v>0.03</v>
      </c>
      <c r="V38" s="65">
        <v>0.2</v>
      </c>
      <c r="W38" s="65">
        <v>0.05</v>
      </c>
      <c r="X38" s="64" t="s">
        <v>155</v>
      </c>
      <c r="Y38" s="64" t="s">
        <v>101</v>
      </c>
      <c r="Z38" s="64" t="s">
        <v>96</v>
      </c>
      <c r="AA38" s="64" t="s">
        <v>156</v>
      </c>
      <c r="AC38" s="64">
        <v>0</v>
      </c>
      <c r="AD38" s="64">
        <v>0</v>
      </c>
      <c r="AE38" s="64">
        <v>1000</v>
      </c>
      <c r="AF38" s="64">
        <v>50000</v>
      </c>
      <c r="AG38" s="64">
        <v>0.08</v>
      </c>
      <c r="AH38" s="64">
        <v>0.25</v>
      </c>
      <c r="AI38" s="106">
        <v>0</v>
      </c>
      <c r="AJ38" s="106">
        <f t="shared" si="3"/>
        <v>0</v>
      </c>
      <c r="AK38" s="106">
        <v>0</v>
      </c>
      <c r="AL38" s="64">
        <v>-1</v>
      </c>
      <c r="AM38" s="64">
        <v>-0.6</v>
      </c>
      <c r="AN38" s="64">
        <v>-1.4</v>
      </c>
      <c r="AO38" s="64">
        <v>-0.09</v>
      </c>
      <c r="AP38" s="64">
        <v>0.05</v>
      </c>
      <c r="AQ38" s="64">
        <v>0.2</v>
      </c>
      <c r="AT38" s="64" t="s">
        <v>157</v>
      </c>
      <c r="AU38" s="64" t="s">
        <v>158</v>
      </c>
      <c r="AV38" s="64" t="s">
        <v>159</v>
      </c>
      <c r="AW38" s="64" t="s">
        <v>101</v>
      </c>
      <c r="AX38" s="64" t="s">
        <v>102</v>
      </c>
      <c r="AY38" s="67"/>
      <c r="AZ38" s="95" t="e">
        <f t="shared" si="4"/>
        <v>#DIV/0!</v>
      </c>
      <c r="BA38" s="68"/>
      <c r="BB38" s="69" t="s">
        <v>160</v>
      </c>
      <c r="BC38" s="70" t="s">
        <v>104</v>
      </c>
      <c r="BD38" s="128" t="s">
        <v>105</v>
      </c>
      <c r="BE38" s="129" t="s">
        <v>105</v>
      </c>
      <c r="BF38" s="129" t="s">
        <v>105</v>
      </c>
      <c r="BG38" s="129" t="s">
        <v>105</v>
      </c>
      <c r="BH38" s="129" t="s">
        <v>105</v>
      </c>
      <c r="BI38" s="129" t="s">
        <v>105</v>
      </c>
      <c r="BJ38" s="129" t="s">
        <v>105</v>
      </c>
      <c r="BK38" s="129" t="s">
        <v>105</v>
      </c>
      <c r="BL38" s="129" t="s">
        <v>105</v>
      </c>
    </row>
    <row r="39" spans="1:64" ht="35.9" hidden="1" customHeight="1">
      <c r="A39" s="64" t="s">
        <v>154</v>
      </c>
      <c r="B39" s="64" t="s">
        <v>106</v>
      </c>
      <c r="C39" s="79" t="str">
        <f t="shared" si="0"/>
        <v>Digital Health / Med-TechPre-Seed</v>
      </c>
      <c r="D39" s="64" t="s">
        <v>107</v>
      </c>
      <c r="E39" s="71">
        <v>2</v>
      </c>
      <c r="F39" s="98" t="str">
        <f t="shared" si="1"/>
        <v>Digital Health / Med-Tech2</v>
      </c>
      <c r="G39" s="98" t="str">
        <f t="shared" si="2"/>
        <v>Digital Health / Med-TechPre-Seed2</v>
      </c>
      <c r="H39" s="83">
        <v>4000000</v>
      </c>
      <c r="I39" s="84">
        <v>8000000</v>
      </c>
      <c r="J39" s="85">
        <v>15000000</v>
      </c>
      <c r="K39" s="83">
        <v>420000</v>
      </c>
      <c r="L39" s="84">
        <v>1400000</v>
      </c>
      <c r="M39" s="85">
        <v>3500000</v>
      </c>
      <c r="N39" s="91">
        <v>0.1</v>
      </c>
      <c r="O39" s="65">
        <v>0.15</v>
      </c>
      <c r="P39" s="92">
        <v>0.2</v>
      </c>
      <c r="Q39" s="66">
        <v>12</v>
      </c>
      <c r="R39" s="66">
        <v>15</v>
      </c>
      <c r="S39" s="66">
        <v>18</v>
      </c>
      <c r="T39" s="65">
        <v>0.62</v>
      </c>
      <c r="U39" s="65">
        <v>0.06</v>
      </c>
      <c r="V39" s="65">
        <v>0.22</v>
      </c>
      <c r="W39" s="65">
        <v>0.1</v>
      </c>
      <c r="X39" s="64" t="s">
        <v>155</v>
      </c>
      <c r="Y39" s="64" t="s">
        <v>101</v>
      </c>
      <c r="Z39" s="64" t="s">
        <v>96</v>
      </c>
      <c r="AA39" s="64" t="s">
        <v>156</v>
      </c>
      <c r="AC39" s="64">
        <v>0</v>
      </c>
      <c r="AD39" s="64">
        <v>0.18</v>
      </c>
      <c r="AE39" s="64">
        <v>1000</v>
      </c>
      <c r="AF39" s="64">
        <v>50000</v>
      </c>
      <c r="AG39" s="64">
        <v>0.08</v>
      </c>
      <c r="AH39" s="64">
        <v>0.25</v>
      </c>
      <c r="AI39" s="106">
        <v>0</v>
      </c>
      <c r="AJ39" s="106">
        <f t="shared" si="3"/>
        <v>90000</v>
      </c>
      <c r="AK39" s="106">
        <v>180000</v>
      </c>
      <c r="AL39" s="64">
        <v>-1</v>
      </c>
      <c r="AM39" s="64">
        <v>-0.5</v>
      </c>
      <c r="AN39" s="64">
        <v>-3.5</v>
      </c>
      <c r="AO39" s="64">
        <v>-0.34</v>
      </c>
      <c r="AP39" s="64">
        <v>0.05</v>
      </c>
      <c r="AQ39" s="64">
        <v>0.2</v>
      </c>
      <c r="AT39" s="64" t="s">
        <v>157</v>
      </c>
      <c r="AU39" s="64" t="s">
        <v>158</v>
      </c>
      <c r="AV39" s="64" t="s">
        <v>159</v>
      </c>
      <c r="AW39" s="64" t="s">
        <v>101</v>
      </c>
      <c r="AX39" s="64" t="s">
        <v>102</v>
      </c>
      <c r="AY39" s="67">
        <v>0</v>
      </c>
      <c r="AZ39" s="95">
        <f t="shared" si="4"/>
        <v>1</v>
      </c>
      <c r="BA39" s="68">
        <v>2</v>
      </c>
      <c r="BB39" s="69" t="s">
        <v>160</v>
      </c>
      <c r="BC39" s="70" t="s">
        <v>108</v>
      </c>
      <c r="BD39" s="128">
        <v>0.56999999999999995</v>
      </c>
      <c r="BE39" s="129">
        <v>0.97499999999999987</v>
      </c>
      <c r="BF39" s="129">
        <v>1.38</v>
      </c>
      <c r="BG39" s="129">
        <v>0.27</v>
      </c>
      <c r="BH39" s="129">
        <v>0.58499999999999996</v>
      </c>
      <c r="BI39" s="129">
        <v>0.9</v>
      </c>
      <c r="BJ39" s="129">
        <v>0.24</v>
      </c>
      <c r="BK39" s="129">
        <v>0.48</v>
      </c>
      <c r="BL39" s="129">
        <v>0.72</v>
      </c>
    </row>
    <row r="40" spans="1:64" ht="35.9" hidden="1" customHeight="1">
      <c r="A40" s="64" t="s">
        <v>154</v>
      </c>
      <c r="B40" s="64" t="s">
        <v>109</v>
      </c>
      <c r="C40" s="79" t="str">
        <f t="shared" si="0"/>
        <v>Digital Health / Med-TechSeed</v>
      </c>
      <c r="D40" s="64" t="s">
        <v>110</v>
      </c>
      <c r="E40" s="71">
        <v>3</v>
      </c>
      <c r="F40" s="98" t="str">
        <f t="shared" si="1"/>
        <v>Digital Health / Med-Tech3</v>
      </c>
      <c r="G40" s="98" t="str">
        <f t="shared" si="2"/>
        <v>Digital Health / Med-TechSeed3</v>
      </c>
      <c r="H40" s="83">
        <v>10000000</v>
      </c>
      <c r="I40" s="84">
        <v>24000000</v>
      </c>
      <c r="J40" s="85">
        <v>50000000</v>
      </c>
      <c r="K40" s="83">
        <v>1400000</v>
      </c>
      <c r="L40" s="84">
        <v>5600000</v>
      </c>
      <c r="M40" s="85">
        <v>11200000</v>
      </c>
      <c r="N40" s="91">
        <v>0.15</v>
      </c>
      <c r="O40" s="65">
        <v>0.2</v>
      </c>
      <c r="P40" s="92">
        <v>0.25</v>
      </c>
      <c r="Q40" s="66">
        <v>18</v>
      </c>
      <c r="R40" s="66">
        <v>21</v>
      </c>
      <c r="S40" s="66">
        <v>24</v>
      </c>
      <c r="T40" s="65">
        <v>0.55000000000000004</v>
      </c>
      <c r="U40" s="65">
        <v>0.1</v>
      </c>
      <c r="V40" s="65">
        <v>0.22</v>
      </c>
      <c r="W40" s="65">
        <v>0.13</v>
      </c>
      <c r="X40" s="64" t="s">
        <v>155</v>
      </c>
      <c r="Y40" s="64" t="s">
        <v>101</v>
      </c>
      <c r="Z40" s="64" t="s">
        <v>96</v>
      </c>
      <c r="AA40" s="64" t="s">
        <v>156</v>
      </c>
      <c r="AC40" s="64">
        <v>0.09</v>
      </c>
      <c r="AD40" s="64">
        <v>1.35</v>
      </c>
      <c r="AE40" s="64">
        <v>1000</v>
      </c>
      <c r="AF40" s="64">
        <v>50000</v>
      </c>
      <c r="AG40" s="64">
        <v>0.08</v>
      </c>
      <c r="AH40" s="64">
        <v>0.25</v>
      </c>
      <c r="AI40" s="106">
        <v>90000</v>
      </c>
      <c r="AJ40" s="106">
        <f t="shared" si="3"/>
        <v>720000</v>
      </c>
      <c r="AK40" s="106">
        <v>1350000</v>
      </c>
      <c r="AL40" s="64">
        <v>-0.9</v>
      </c>
      <c r="AM40" s="64">
        <v>-0.35</v>
      </c>
      <c r="AN40" s="64">
        <v>-7.47</v>
      </c>
      <c r="AO40" s="64">
        <v>-0.8</v>
      </c>
      <c r="AP40" s="64">
        <v>0.05</v>
      </c>
      <c r="AQ40" s="64">
        <v>0.2</v>
      </c>
      <c r="AR40" s="64">
        <v>3</v>
      </c>
      <c r="AS40" s="64">
        <v>10</v>
      </c>
      <c r="AT40" s="64" t="s">
        <v>157</v>
      </c>
      <c r="AU40" s="64" t="s">
        <v>158</v>
      </c>
      <c r="AV40" s="64" t="s">
        <v>159</v>
      </c>
      <c r="AW40" s="64" t="s">
        <v>101</v>
      </c>
      <c r="AX40" s="64" t="s">
        <v>102</v>
      </c>
      <c r="AY40" s="67">
        <v>0.5</v>
      </c>
      <c r="AZ40" s="95">
        <f t="shared" si="4"/>
        <v>1.1499999999999999</v>
      </c>
      <c r="BA40" s="68">
        <v>1.8</v>
      </c>
      <c r="BB40" s="69" t="s">
        <v>160</v>
      </c>
      <c r="BC40" s="70" t="s">
        <v>108</v>
      </c>
      <c r="BD40" s="128">
        <v>0.46</v>
      </c>
      <c r="BE40" s="129">
        <v>0.745</v>
      </c>
      <c r="BF40" s="129">
        <v>1.03</v>
      </c>
      <c r="BG40" s="129">
        <v>0.45</v>
      </c>
      <c r="BH40" s="129">
        <v>0.76500000000000001</v>
      </c>
      <c r="BI40" s="129">
        <v>1.08</v>
      </c>
      <c r="BJ40" s="129">
        <v>0.3</v>
      </c>
      <c r="BK40" s="129">
        <v>0.51</v>
      </c>
      <c r="BL40" s="129">
        <v>0.72</v>
      </c>
    </row>
    <row r="41" spans="1:64" ht="35.9" hidden="1" customHeight="1">
      <c r="A41" s="64" t="s">
        <v>154</v>
      </c>
      <c r="B41" s="64" t="s">
        <v>111</v>
      </c>
      <c r="C41" s="79" t="str">
        <f t="shared" si="0"/>
        <v>Digital Health / Med-TechLate Seed / Seed+</v>
      </c>
      <c r="D41" s="64" t="s">
        <v>112</v>
      </c>
      <c r="E41" s="71">
        <v>4</v>
      </c>
      <c r="F41" s="98" t="str">
        <f t="shared" si="1"/>
        <v>Digital Health / Med-Tech4</v>
      </c>
      <c r="G41" s="98" t="str">
        <f t="shared" si="2"/>
        <v>Digital Health / Med-TechLate Seed / Seed+4</v>
      </c>
      <c r="H41" s="83">
        <v>20000000</v>
      </c>
      <c r="I41" s="84">
        <v>45000000</v>
      </c>
      <c r="J41" s="85">
        <v>80000000</v>
      </c>
      <c r="K41" s="83">
        <v>4200000</v>
      </c>
      <c r="L41" s="84">
        <v>11200000</v>
      </c>
      <c r="M41" s="85">
        <v>21000000</v>
      </c>
      <c r="N41" s="91">
        <v>0.12</v>
      </c>
      <c r="O41" s="65">
        <v>0.17</v>
      </c>
      <c r="P41" s="92">
        <v>0.22</v>
      </c>
      <c r="Q41" s="66">
        <v>18</v>
      </c>
      <c r="R41" s="66">
        <v>21</v>
      </c>
      <c r="S41" s="66">
        <v>24</v>
      </c>
      <c r="T41" s="65">
        <v>0.5</v>
      </c>
      <c r="U41" s="65">
        <v>0.15</v>
      </c>
      <c r="V41" s="65">
        <v>0.22</v>
      </c>
      <c r="W41" s="65">
        <v>0.13</v>
      </c>
      <c r="X41" s="64" t="s">
        <v>155</v>
      </c>
      <c r="Y41" s="64" t="s">
        <v>101</v>
      </c>
      <c r="Z41" s="64" t="s">
        <v>96</v>
      </c>
      <c r="AA41" s="64" t="s">
        <v>156</v>
      </c>
      <c r="AC41" s="64">
        <v>0.9</v>
      </c>
      <c r="AD41" s="64">
        <v>3.6</v>
      </c>
      <c r="AE41" s="64">
        <v>10000</v>
      </c>
      <c r="AF41" s="64">
        <v>250000</v>
      </c>
      <c r="AG41" s="64">
        <v>0.05</v>
      </c>
      <c r="AH41" s="64">
        <v>0.16</v>
      </c>
      <c r="AI41" s="106">
        <v>900000</v>
      </c>
      <c r="AJ41" s="106">
        <f t="shared" si="3"/>
        <v>2250000</v>
      </c>
      <c r="AK41" s="106">
        <v>3600000</v>
      </c>
      <c r="AL41" s="64">
        <v>-0.75</v>
      </c>
      <c r="AM41" s="64">
        <v>-0.25</v>
      </c>
      <c r="AN41" s="64">
        <v>-14</v>
      </c>
      <c r="AO41" s="64">
        <v>-2.4</v>
      </c>
      <c r="AP41" s="64">
        <v>0.05</v>
      </c>
      <c r="AQ41" s="64">
        <v>0.2</v>
      </c>
      <c r="AR41" s="64">
        <v>3</v>
      </c>
      <c r="AS41" s="64">
        <v>10</v>
      </c>
      <c r="AT41" s="64" t="s">
        <v>161</v>
      </c>
      <c r="AU41" s="64" t="s">
        <v>158</v>
      </c>
      <c r="AV41" s="64" t="s">
        <v>159</v>
      </c>
      <c r="AW41" s="64" t="s">
        <v>101</v>
      </c>
      <c r="AX41" s="64" t="s">
        <v>102</v>
      </c>
      <c r="AY41" s="67">
        <v>0.4</v>
      </c>
      <c r="AZ41" s="95">
        <f t="shared" si="4"/>
        <v>0.85000000000000009</v>
      </c>
      <c r="BA41" s="68">
        <v>1.3</v>
      </c>
      <c r="BB41" s="69" t="s">
        <v>160</v>
      </c>
      <c r="BC41" s="70" t="s">
        <v>108</v>
      </c>
      <c r="BD41" s="128">
        <v>0.34</v>
      </c>
      <c r="BE41" s="129">
        <v>0.57000000000000006</v>
      </c>
      <c r="BF41" s="129">
        <v>0.8</v>
      </c>
      <c r="BG41" s="129">
        <v>0.36</v>
      </c>
      <c r="BH41" s="129">
        <v>0.63</v>
      </c>
      <c r="BI41" s="129">
        <v>0.9</v>
      </c>
      <c r="BJ41" s="129">
        <v>0.24</v>
      </c>
      <c r="BK41" s="129">
        <v>0.42</v>
      </c>
      <c r="BL41" s="129">
        <v>0.6</v>
      </c>
    </row>
    <row r="42" spans="1:64" ht="35.9" hidden="1" customHeight="1">
      <c r="A42" s="64" t="s">
        <v>154</v>
      </c>
      <c r="B42" s="64" t="s">
        <v>114</v>
      </c>
      <c r="C42" s="79" t="str">
        <f t="shared" si="0"/>
        <v>Digital Health / Med-TechSeries A</v>
      </c>
      <c r="D42" s="64" t="s">
        <v>115</v>
      </c>
      <c r="E42" s="71">
        <v>5</v>
      </c>
      <c r="F42" s="98" t="str">
        <f t="shared" si="1"/>
        <v>Digital Health / Med-Tech5</v>
      </c>
      <c r="G42" s="98" t="str">
        <f t="shared" si="2"/>
        <v>Digital Health / Med-TechSeries A5</v>
      </c>
      <c r="H42" s="83">
        <v>50000000</v>
      </c>
      <c r="I42" s="84">
        <v>90000000</v>
      </c>
      <c r="J42" s="85">
        <v>160000000</v>
      </c>
      <c r="K42" s="83">
        <v>11200000</v>
      </c>
      <c r="L42" s="84">
        <v>25200000</v>
      </c>
      <c r="M42" s="85">
        <v>49000000</v>
      </c>
      <c r="N42" s="91">
        <v>0.15</v>
      </c>
      <c r="O42" s="65">
        <v>0.2</v>
      </c>
      <c r="P42" s="92">
        <v>0.25</v>
      </c>
      <c r="Q42" s="66">
        <v>18</v>
      </c>
      <c r="R42" s="66">
        <v>21</v>
      </c>
      <c r="S42" s="66">
        <v>24</v>
      </c>
      <c r="T42" s="65">
        <v>0.4</v>
      </c>
      <c r="U42" s="65">
        <v>0.25</v>
      </c>
      <c r="V42" s="65">
        <v>0.22</v>
      </c>
      <c r="W42" s="65">
        <v>0.13</v>
      </c>
      <c r="X42" s="64" t="s">
        <v>155</v>
      </c>
      <c r="Y42" s="64" t="s">
        <v>101</v>
      </c>
      <c r="Z42" s="64" t="s">
        <v>96</v>
      </c>
      <c r="AA42" s="64" t="s">
        <v>156</v>
      </c>
      <c r="AC42" s="64">
        <v>1.8</v>
      </c>
      <c r="AD42" s="64">
        <v>9</v>
      </c>
      <c r="AE42" s="64">
        <v>10000</v>
      </c>
      <c r="AF42" s="64">
        <v>250000</v>
      </c>
      <c r="AG42" s="64">
        <v>0.05</v>
      </c>
      <c r="AH42" s="64">
        <v>0.16</v>
      </c>
      <c r="AI42" s="106">
        <v>1800000</v>
      </c>
      <c r="AJ42" s="106">
        <f t="shared" si="3"/>
        <v>5400000</v>
      </c>
      <c r="AK42" s="106">
        <v>9000000</v>
      </c>
      <c r="AL42" s="64">
        <v>-0.65</v>
      </c>
      <c r="AM42" s="64">
        <v>-0.15</v>
      </c>
      <c r="AN42" s="64">
        <v>-32.700000000000003</v>
      </c>
      <c r="AO42" s="64">
        <v>-6.4</v>
      </c>
      <c r="AP42" s="64">
        <v>0.05</v>
      </c>
      <c r="AQ42" s="64">
        <v>0.2</v>
      </c>
      <c r="AR42" s="64">
        <v>3</v>
      </c>
      <c r="AS42" s="64">
        <v>10</v>
      </c>
      <c r="AT42" s="64" t="s">
        <v>161</v>
      </c>
      <c r="AU42" s="64" t="s">
        <v>158</v>
      </c>
      <c r="AV42" s="64" t="s">
        <v>159</v>
      </c>
      <c r="AW42" s="64" t="s">
        <v>101</v>
      </c>
      <c r="AX42" s="64" t="s">
        <v>102</v>
      </c>
      <c r="AY42" s="67">
        <v>0.3</v>
      </c>
      <c r="AZ42" s="95">
        <f t="shared" si="4"/>
        <v>0.65</v>
      </c>
      <c r="BA42" s="68">
        <v>1</v>
      </c>
      <c r="BB42" s="69" t="s">
        <v>160</v>
      </c>
      <c r="BC42" s="70" t="s">
        <v>108</v>
      </c>
      <c r="BD42" s="128">
        <v>0.28999999999999998</v>
      </c>
      <c r="BE42" s="129">
        <v>0.49</v>
      </c>
      <c r="BF42" s="129">
        <v>0.69</v>
      </c>
      <c r="BG42" s="129">
        <v>0.36</v>
      </c>
      <c r="BH42" s="129">
        <v>0.58499999999999996</v>
      </c>
      <c r="BI42" s="129">
        <v>0.81</v>
      </c>
      <c r="BJ42" s="129">
        <v>0.24</v>
      </c>
      <c r="BK42" s="129">
        <v>0.39</v>
      </c>
      <c r="BL42" s="129">
        <v>0.54</v>
      </c>
    </row>
    <row r="43" spans="1:64" ht="35.9" hidden="1" customHeight="1">
      <c r="A43" s="64" t="s">
        <v>154</v>
      </c>
      <c r="B43" s="64" t="s">
        <v>116</v>
      </c>
      <c r="C43" s="79" t="str">
        <f t="shared" si="0"/>
        <v>Digital Health / Med-TechSeries B</v>
      </c>
      <c r="D43" s="64" t="s">
        <v>117</v>
      </c>
      <c r="E43" s="71">
        <v>7</v>
      </c>
      <c r="F43" s="98" t="str">
        <f t="shared" si="1"/>
        <v>Digital Health / Med-Tech7</v>
      </c>
      <c r="G43" s="98" t="str">
        <f t="shared" si="2"/>
        <v>Digital Health / Med-TechSeries B7</v>
      </c>
      <c r="H43" s="83">
        <v>100000000</v>
      </c>
      <c r="I43" s="84">
        <v>250000000</v>
      </c>
      <c r="J43" s="85">
        <v>500000000</v>
      </c>
      <c r="K43" s="83">
        <v>28000000</v>
      </c>
      <c r="L43" s="84">
        <v>70000000</v>
      </c>
      <c r="M43" s="85">
        <v>140000000</v>
      </c>
      <c r="N43" s="91">
        <v>0.12</v>
      </c>
      <c r="O43" s="65">
        <v>0.17</v>
      </c>
      <c r="P43" s="92">
        <v>0.22</v>
      </c>
      <c r="Q43" s="66">
        <v>18</v>
      </c>
      <c r="R43" s="66">
        <v>24</v>
      </c>
      <c r="S43" s="66">
        <v>30</v>
      </c>
      <c r="T43" s="65">
        <v>0.32</v>
      </c>
      <c r="U43" s="65">
        <v>0.35</v>
      </c>
      <c r="V43" s="65">
        <v>0.2</v>
      </c>
      <c r="W43" s="65">
        <v>0.13</v>
      </c>
      <c r="X43" s="64" t="s">
        <v>155</v>
      </c>
      <c r="Y43" s="64" t="s">
        <v>101</v>
      </c>
      <c r="Z43" s="64" t="s">
        <v>96</v>
      </c>
      <c r="AA43" s="64" t="s">
        <v>156</v>
      </c>
      <c r="AC43" s="64">
        <v>7.2</v>
      </c>
      <c r="AD43" s="64">
        <v>27</v>
      </c>
      <c r="AE43" s="64">
        <v>10000</v>
      </c>
      <c r="AF43" s="64">
        <v>250000</v>
      </c>
      <c r="AG43" s="64">
        <v>0.05</v>
      </c>
      <c r="AH43" s="64">
        <v>0.16</v>
      </c>
      <c r="AI43" s="106">
        <v>7200000</v>
      </c>
      <c r="AJ43" s="106">
        <f t="shared" si="3"/>
        <v>17100000</v>
      </c>
      <c r="AK43" s="106">
        <v>27000000</v>
      </c>
      <c r="AL43" s="64">
        <v>-0.45</v>
      </c>
      <c r="AM43" s="64">
        <v>0</v>
      </c>
      <c r="AN43" s="64">
        <v>-93.3</v>
      </c>
      <c r="AO43" s="64">
        <v>-14</v>
      </c>
      <c r="AP43" s="64">
        <v>0.05</v>
      </c>
      <c r="AQ43" s="64">
        <v>0.2</v>
      </c>
      <c r="AR43" s="64">
        <v>3</v>
      </c>
      <c r="AS43" s="64">
        <v>10</v>
      </c>
      <c r="AT43" s="64" t="s">
        <v>161</v>
      </c>
      <c r="AU43" s="64" t="s">
        <v>158</v>
      </c>
      <c r="AV43" s="64" t="s">
        <v>159</v>
      </c>
      <c r="AW43" s="64" t="s">
        <v>101</v>
      </c>
      <c r="AX43" s="64" t="s">
        <v>102</v>
      </c>
      <c r="AY43" s="67">
        <v>0.22</v>
      </c>
      <c r="AZ43" s="95">
        <f t="shared" si="4"/>
        <v>0.48499999999999999</v>
      </c>
      <c r="BA43" s="68">
        <v>0.75</v>
      </c>
      <c r="BB43" s="69" t="s">
        <v>160</v>
      </c>
      <c r="BC43" s="70" t="s">
        <v>108</v>
      </c>
      <c r="BD43" s="128">
        <v>0.21</v>
      </c>
      <c r="BE43" s="129">
        <v>0.36499999999999999</v>
      </c>
      <c r="BF43" s="129">
        <v>0.52</v>
      </c>
      <c r="BG43" s="129">
        <v>0.27</v>
      </c>
      <c r="BH43" s="129">
        <v>0.45</v>
      </c>
      <c r="BI43" s="129">
        <v>0.63</v>
      </c>
      <c r="BJ43" s="129">
        <v>0.22</v>
      </c>
      <c r="BK43" s="129">
        <v>0.35</v>
      </c>
      <c r="BL43" s="129">
        <v>0.48</v>
      </c>
    </row>
    <row r="44" spans="1:64" ht="35.9" hidden="1" customHeight="1">
      <c r="A44" s="64" t="s">
        <v>154</v>
      </c>
      <c r="B44" s="64" t="s">
        <v>118</v>
      </c>
      <c r="C44" s="79" t="str">
        <f t="shared" si="0"/>
        <v>Digital Health / Med-TechSeries C</v>
      </c>
      <c r="D44" s="64" t="s">
        <v>119</v>
      </c>
      <c r="E44" s="71">
        <v>8</v>
      </c>
      <c r="F44" s="98" t="str">
        <f t="shared" si="1"/>
        <v>Digital Health / Med-Tech8</v>
      </c>
      <c r="G44" s="98" t="str">
        <f t="shared" si="2"/>
        <v>Digital Health / Med-TechSeries C8</v>
      </c>
      <c r="H44" s="83">
        <v>250000000</v>
      </c>
      <c r="I44" s="84">
        <v>600000000</v>
      </c>
      <c r="J44" s="85">
        <v>1200000000</v>
      </c>
      <c r="K44" s="83">
        <v>56000000</v>
      </c>
      <c r="L44" s="84">
        <v>140000000</v>
      </c>
      <c r="M44" s="85">
        <v>280000000</v>
      </c>
      <c r="N44" s="91">
        <v>0.08</v>
      </c>
      <c r="O44" s="65">
        <v>0.13</v>
      </c>
      <c r="P44" s="92">
        <v>0.18</v>
      </c>
      <c r="Q44" s="66">
        <v>24</v>
      </c>
      <c r="R44" s="66">
        <v>27</v>
      </c>
      <c r="S44" s="66">
        <v>30</v>
      </c>
      <c r="T44" s="65">
        <v>0.25</v>
      </c>
      <c r="U44" s="65">
        <v>0.42</v>
      </c>
      <c r="V44" s="65">
        <v>0.2</v>
      </c>
      <c r="W44" s="65">
        <v>0.13</v>
      </c>
      <c r="X44" s="64" t="s">
        <v>155</v>
      </c>
      <c r="Y44" s="64" t="s">
        <v>101</v>
      </c>
      <c r="Z44" s="64" t="s">
        <v>96</v>
      </c>
      <c r="AA44" s="64" t="s">
        <v>156</v>
      </c>
      <c r="AC44" s="64">
        <v>22.5</v>
      </c>
      <c r="AD44" s="64">
        <v>90</v>
      </c>
      <c r="AE44" s="64">
        <v>25000</v>
      </c>
      <c r="AF44" s="64">
        <v>500000</v>
      </c>
      <c r="AG44" s="64">
        <v>0.03</v>
      </c>
      <c r="AH44" s="64">
        <v>0.1</v>
      </c>
      <c r="AI44" s="106">
        <v>22500000</v>
      </c>
      <c r="AJ44" s="106">
        <f t="shared" si="3"/>
        <v>56250000</v>
      </c>
      <c r="AK44" s="106">
        <v>90000000</v>
      </c>
      <c r="AL44" s="64">
        <v>-0.25</v>
      </c>
      <c r="AM44" s="64">
        <v>0.1</v>
      </c>
      <c r="AN44" s="64">
        <v>-140</v>
      </c>
      <c r="AO44" s="64">
        <v>9</v>
      </c>
      <c r="AP44" s="64">
        <v>0.05</v>
      </c>
      <c r="AQ44" s="64">
        <v>0.2</v>
      </c>
      <c r="AR44" s="64">
        <v>3</v>
      </c>
      <c r="AS44" s="64">
        <v>10</v>
      </c>
      <c r="AT44" s="64" t="s">
        <v>162</v>
      </c>
      <c r="AU44" s="64" t="s">
        <v>158</v>
      </c>
      <c r="AV44" s="64" t="s">
        <v>159</v>
      </c>
      <c r="AW44" s="64" t="s">
        <v>101</v>
      </c>
      <c r="AX44" s="64" t="s">
        <v>102</v>
      </c>
      <c r="AY44" s="67">
        <v>0.15</v>
      </c>
      <c r="AZ44" s="95">
        <f t="shared" si="4"/>
        <v>0.32500000000000001</v>
      </c>
      <c r="BA44" s="68">
        <v>0.5</v>
      </c>
      <c r="BB44" s="69" t="s">
        <v>160</v>
      </c>
      <c r="BC44" s="70" t="s">
        <v>108</v>
      </c>
      <c r="BD44" s="128">
        <v>0.14000000000000001</v>
      </c>
      <c r="BE44" s="129">
        <v>0.24000000000000002</v>
      </c>
      <c r="BF44" s="129">
        <v>0.34</v>
      </c>
      <c r="BG44" s="129">
        <v>0.18</v>
      </c>
      <c r="BH44" s="129">
        <v>0.315</v>
      </c>
      <c r="BI44" s="129">
        <v>0.45</v>
      </c>
      <c r="BJ44" s="129">
        <v>0.18</v>
      </c>
      <c r="BK44" s="129">
        <v>0.3</v>
      </c>
      <c r="BL44" s="129">
        <v>0.42</v>
      </c>
    </row>
    <row r="45" spans="1:64" ht="35.9" hidden="1" customHeight="1">
      <c r="A45" s="64" t="s">
        <v>154</v>
      </c>
      <c r="B45" s="64" t="s">
        <v>121</v>
      </c>
      <c r="C45" s="79" t="str">
        <f t="shared" si="0"/>
        <v>Digital Health / Med-TechSeries D/E</v>
      </c>
      <c r="D45" s="64" t="s">
        <v>122</v>
      </c>
      <c r="E45" s="71">
        <v>10</v>
      </c>
      <c r="F45" s="98" t="str">
        <f t="shared" si="1"/>
        <v>Digital Health / Med-Tech10</v>
      </c>
      <c r="G45" s="98" t="str">
        <f t="shared" si="2"/>
        <v>Digital Health / Med-TechSeries D/E10</v>
      </c>
      <c r="H45" s="83">
        <v>500000000</v>
      </c>
      <c r="I45" s="84">
        <v>1500000000</v>
      </c>
      <c r="J45" s="85">
        <v>3500000000</v>
      </c>
      <c r="K45" s="83">
        <v>105000000</v>
      </c>
      <c r="L45" s="84">
        <v>280000000</v>
      </c>
      <c r="M45" s="85">
        <v>700000000</v>
      </c>
      <c r="N45" s="91">
        <v>0.06</v>
      </c>
      <c r="O45" s="65">
        <v>0.1</v>
      </c>
      <c r="P45" s="92">
        <v>0.15</v>
      </c>
      <c r="Q45" s="66">
        <v>24</v>
      </c>
      <c r="R45" s="66">
        <v>30</v>
      </c>
      <c r="S45" s="66">
        <v>36</v>
      </c>
      <c r="T45" s="65">
        <v>0.18</v>
      </c>
      <c r="U45" s="65">
        <v>0.45</v>
      </c>
      <c r="V45" s="65">
        <v>0.24</v>
      </c>
      <c r="W45" s="65">
        <v>0.13</v>
      </c>
      <c r="X45" s="64" t="s">
        <v>155</v>
      </c>
      <c r="Y45" s="64" t="s">
        <v>101</v>
      </c>
      <c r="Z45" s="64" t="s">
        <v>96</v>
      </c>
      <c r="AA45" s="64" t="s">
        <v>156</v>
      </c>
      <c r="AC45" s="64">
        <v>67.5</v>
      </c>
      <c r="AD45" s="64">
        <v>270</v>
      </c>
      <c r="AE45" s="64">
        <v>25000</v>
      </c>
      <c r="AF45" s="64">
        <v>500000</v>
      </c>
      <c r="AG45" s="64">
        <v>0.03</v>
      </c>
      <c r="AH45" s="64">
        <v>0.1</v>
      </c>
      <c r="AI45" s="106">
        <v>67500000</v>
      </c>
      <c r="AJ45" s="106">
        <f t="shared" si="3"/>
        <v>168750000</v>
      </c>
      <c r="AK45" s="106">
        <v>270000000</v>
      </c>
      <c r="AL45" s="64">
        <v>-0.1</v>
      </c>
      <c r="AM45" s="64">
        <v>0.2</v>
      </c>
      <c r="AN45" s="64">
        <v>-350</v>
      </c>
      <c r="AO45" s="64">
        <v>54</v>
      </c>
      <c r="AP45" s="64">
        <v>0.05</v>
      </c>
      <c r="AQ45" s="64">
        <v>0.2</v>
      </c>
      <c r="AR45" s="64">
        <v>3</v>
      </c>
      <c r="AS45" s="64">
        <v>10</v>
      </c>
      <c r="AT45" s="64" t="s">
        <v>162</v>
      </c>
      <c r="AU45" s="64" t="s">
        <v>158</v>
      </c>
      <c r="AV45" s="64" t="s">
        <v>159</v>
      </c>
      <c r="AW45" s="64" t="s">
        <v>101</v>
      </c>
      <c r="AX45" s="64" t="s">
        <v>102</v>
      </c>
      <c r="AY45" s="67">
        <v>0.1</v>
      </c>
      <c r="AZ45" s="95">
        <f t="shared" si="4"/>
        <v>0.22499999999999998</v>
      </c>
      <c r="BA45" s="68">
        <v>0.35</v>
      </c>
      <c r="BB45" s="69" t="s">
        <v>160</v>
      </c>
      <c r="BC45" s="70" t="s">
        <v>108</v>
      </c>
      <c r="BD45" s="128">
        <v>0.09</v>
      </c>
      <c r="BE45" s="129">
        <v>0.19</v>
      </c>
      <c r="BF45" s="129">
        <v>0.28999999999999998</v>
      </c>
      <c r="BG45" s="129">
        <v>0.14000000000000001</v>
      </c>
      <c r="BH45" s="129">
        <v>0.23</v>
      </c>
      <c r="BI45" s="129">
        <v>0.32</v>
      </c>
      <c r="BJ45" s="129">
        <v>0.14000000000000001</v>
      </c>
      <c r="BK45" s="129">
        <v>0.25</v>
      </c>
      <c r="BL45" s="129">
        <v>0.36</v>
      </c>
    </row>
    <row r="46" spans="1:64" ht="35.9" hidden="1" customHeight="1">
      <c r="A46" s="64" t="s">
        <v>154</v>
      </c>
      <c r="B46" s="64" t="s">
        <v>123</v>
      </c>
      <c r="C46" s="79" t="str">
        <f t="shared" si="0"/>
        <v>Digital Health / Med-TechPre-IPO</v>
      </c>
      <c r="D46" s="64" t="s">
        <v>124</v>
      </c>
      <c r="E46" s="71">
        <v>11</v>
      </c>
      <c r="F46" s="98" t="str">
        <f t="shared" si="1"/>
        <v>Digital Health / Med-Tech11</v>
      </c>
      <c r="G46" s="98" t="str">
        <f t="shared" si="2"/>
        <v>Digital Health / Med-TechPre-IPO11</v>
      </c>
      <c r="H46" s="83">
        <v>1000000000</v>
      </c>
      <c r="I46" s="84">
        <v>3500000000</v>
      </c>
      <c r="J46" s="85">
        <v>10000000000</v>
      </c>
      <c r="K46" s="83">
        <v>140000000</v>
      </c>
      <c r="L46" s="84">
        <v>560000000</v>
      </c>
      <c r="M46" s="85">
        <v>1400000000</v>
      </c>
      <c r="N46" s="91">
        <v>0.03</v>
      </c>
      <c r="O46" s="65">
        <v>0.06</v>
      </c>
      <c r="P46" s="92">
        <v>0.1</v>
      </c>
      <c r="Q46" s="66">
        <v>24</v>
      </c>
      <c r="R46" s="66">
        <v>30</v>
      </c>
      <c r="S46" s="66">
        <v>36</v>
      </c>
      <c r="T46" s="65">
        <v>0.12</v>
      </c>
      <c r="U46" s="65">
        <v>0.34</v>
      </c>
      <c r="V46" s="65">
        <v>0.41</v>
      </c>
      <c r="W46" s="65">
        <v>0.13</v>
      </c>
      <c r="X46" s="64" t="s">
        <v>155</v>
      </c>
      <c r="Y46" s="64" t="s">
        <v>101</v>
      </c>
      <c r="Z46" s="64" t="s">
        <v>96</v>
      </c>
      <c r="AA46" s="64" t="s">
        <v>156</v>
      </c>
      <c r="AC46" s="64">
        <v>135</v>
      </c>
      <c r="AD46" s="64">
        <v>720</v>
      </c>
      <c r="AE46" s="64">
        <v>25000</v>
      </c>
      <c r="AF46" s="64">
        <v>500000</v>
      </c>
      <c r="AG46" s="64">
        <v>0.03</v>
      </c>
      <c r="AH46" s="64">
        <v>0.1</v>
      </c>
      <c r="AI46" s="106">
        <v>135000000</v>
      </c>
      <c r="AJ46" s="106">
        <f t="shared" si="3"/>
        <v>427500000</v>
      </c>
      <c r="AK46" s="106">
        <v>720000000</v>
      </c>
      <c r="AL46" s="64">
        <v>0.05</v>
      </c>
      <c r="AM46" s="64">
        <v>0.3</v>
      </c>
      <c r="AN46" s="64">
        <v>6.75</v>
      </c>
      <c r="AO46" s="64">
        <v>216</v>
      </c>
      <c r="AP46" s="64">
        <v>0.05</v>
      </c>
      <c r="AQ46" s="64">
        <v>0.2</v>
      </c>
      <c r="AR46" s="64">
        <v>3</v>
      </c>
      <c r="AS46" s="64">
        <v>10</v>
      </c>
      <c r="AT46" s="64" t="s">
        <v>162</v>
      </c>
      <c r="AU46" s="64" t="s">
        <v>158</v>
      </c>
      <c r="AV46" s="64" t="s">
        <v>159</v>
      </c>
      <c r="AW46" s="64" t="s">
        <v>101</v>
      </c>
      <c r="AX46" s="64" t="s">
        <v>102</v>
      </c>
      <c r="AY46" s="67">
        <v>7.0000000000000007E-2</v>
      </c>
      <c r="AZ46" s="95">
        <f t="shared" si="4"/>
        <v>0.16</v>
      </c>
      <c r="BA46" s="68">
        <v>0.25</v>
      </c>
      <c r="BB46" s="69" t="s">
        <v>160</v>
      </c>
      <c r="BC46" s="70" t="s">
        <v>108</v>
      </c>
      <c r="BD46" s="128">
        <v>0.06</v>
      </c>
      <c r="BE46" s="129">
        <v>0.13500000000000001</v>
      </c>
      <c r="BF46" s="129">
        <v>0.21</v>
      </c>
      <c r="BG46" s="129">
        <v>7.0000000000000007E-2</v>
      </c>
      <c r="BH46" s="129">
        <v>0.14500000000000002</v>
      </c>
      <c r="BI46" s="129">
        <v>0.22</v>
      </c>
      <c r="BJ46" s="129">
        <v>0.12</v>
      </c>
      <c r="BK46" s="129">
        <v>0.21</v>
      </c>
      <c r="BL46" s="129">
        <v>0.3</v>
      </c>
    </row>
    <row r="47" spans="1:64" ht="35.9" hidden="1" customHeight="1">
      <c r="A47" s="64" t="s">
        <v>163</v>
      </c>
      <c r="B47" s="64" t="s">
        <v>92</v>
      </c>
      <c r="C47" s="79" t="str">
        <f t="shared" si="0"/>
        <v>Bio-Tech / BiopharmaIdea / Concept</v>
      </c>
      <c r="D47" s="64" t="s">
        <v>93</v>
      </c>
      <c r="E47" s="71">
        <v>3</v>
      </c>
      <c r="F47" s="98" t="str">
        <f t="shared" si="1"/>
        <v>Bio-Tech / Biopharma3</v>
      </c>
      <c r="G47" s="98" t="str">
        <f t="shared" si="2"/>
        <v>Bio-Tech / BiopharmaIdea / Concept3</v>
      </c>
      <c r="H47" s="83">
        <v>1000000</v>
      </c>
      <c r="I47" s="84">
        <v>3000000</v>
      </c>
      <c r="J47" s="85">
        <v>5000000</v>
      </c>
      <c r="K47" s="83">
        <v>110000</v>
      </c>
      <c r="L47" s="84">
        <v>550000</v>
      </c>
      <c r="M47" s="85">
        <v>1100000</v>
      </c>
      <c r="N47" s="91">
        <v>0.05</v>
      </c>
      <c r="O47" s="65">
        <v>0.1</v>
      </c>
      <c r="P47" s="92">
        <v>0.15</v>
      </c>
      <c r="Q47" s="66">
        <v>6</v>
      </c>
      <c r="R47" s="66">
        <v>9</v>
      </c>
      <c r="S47" s="66">
        <v>12</v>
      </c>
      <c r="T47" s="65">
        <v>0.8</v>
      </c>
      <c r="U47" s="65">
        <v>0</v>
      </c>
      <c r="V47" s="65">
        <v>0.17</v>
      </c>
      <c r="W47" s="65">
        <v>0.03</v>
      </c>
      <c r="X47" s="64" t="s">
        <v>164</v>
      </c>
      <c r="Y47" s="64" t="s">
        <v>165</v>
      </c>
      <c r="Z47" s="64" t="s">
        <v>96</v>
      </c>
      <c r="AA47" s="64" t="s">
        <v>166</v>
      </c>
      <c r="AI47" s="106">
        <v>0</v>
      </c>
      <c r="AJ47" s="106">
        <f t="shared" si="3"/>
        <v>0</v>
      </c>
      <c r="AK47" s="106">
        <v>0</v>
      </c>
      <c r="AN47" s="64">
        <v>0.15</v>
      </c>
      <c r="AO47" s="64">
        <v>2.2000000000000002</v>
      </c>
      <c r="AT47" s="64" t="s">
        <v>167</v>
      </c>
      <c r="AU47" s="64" t="s">
        <v>168</v>
      </c>
      <c r="AV47" s="64" t="s">
        <v>169</v>
      </c>
      <c r="AW47" s="64" t="s">
        <v>101</v>
      </c>
      <c r="AX47" s="64" t="s">
        <v>170</v>
      </c>
      <c r="AY47" s="67"/>
      <c r="AZ47" s="95" t="e">
        <f t="shared" si="4"/>
        <v>#DIV/0!</v>
      </c>
      <c r="BA47" s="68"/>
      <c r="BB47" s="69" t="s">
        <v>171</v>
      </c>
      <c r="BC47" s="70" t="s">
        <v>104</v>
      </c>
      <c r="BD47" s="128" t="s">
        <v>105</v>
      </c>
      <c r="BE47" s="129" t="s">
        <v>105</v>
      </c>
      <c r="BF47" s="129" t="s">
        <v>105</v>
      </c>
      <c r="BG47" s="129" t="s">
        <v>105</v>
      </c>
      <c r="BH47" s="129" t="s">
        <v>105</v>
      </c>
      <c r="BI47" s="129" t="s">
        <v>105</v>
      </c>
      <c r="BJ47" s="129" t="s">
        <v>105</v>
      </c>
      <c r="BK47" s="129" t="s">
        <v>105</v>
      </c>
      <c r="BL47" s="129" t="s">
        <v>105</v>
      </c>
    </row>
    <row r="48" spans="1:64" ht="35.9" hidden="1" customHeight="1">
      <c r="A48" s="64" t="s">
        <v>163</v>
      </c>
      <c r="B48" s="64" t="s">
        <v>106</v>
      </c>
      <c r="C48" s="79" t="str">
        <f t="shared" si="0"/>
        <v>Bio-Tech / BiopharmaPre-Seed</v>
      </c>
      <c r="D48" s="64" t="s">
        <v>107</v>
      </c>
      <c r="E48" s="71">
        <v>3</v>
      </c>
      <c r="F48" s="98" t="str">
        <f t="shared" si="1"/>
        <v>Bio-Tech / Biopharma3</v>
      </c>
      <c r="G48" s="98" t="str">
        <f t="shared" si="2"/>
        <v>Bio-Tech / BiopharmaPre-Seed3</v>
      </c>
      <c r="H48" s="83">
        <v>4000000</v>
      </c>
      <c r="I48" s="84">
        <v>8000000</v>
      </c>
      <c r="J48" s="85">
        <v>15000000</v>
      </c>
      <c r="K48" s="83">
        <v>660000</v>
      </c>
      <c r="L48" s="84">
        <v>2200000</v>
      </c>
      <c r="M48" s="85">
        <v>5500000</v>
      </c>
      <c r="N48" s="91">
        <v>0.1</v>
      </c>
      <c r="O48" s="65">
        <v>0.15</v>
      </c>
      <c r="P48" s="92">
        <v>0.2</v>
      </c>
      <c r="Q48" s="66">
        <v>12</v>
      </c>
      <c r="R48" s="66">
        <v>15</v>
      </c>
      <c r="S48" s="66">
        <v>18</v>
      </c>
      <c r="T48" s="65">
        <v>0.78</v>
      </c>
      <c r="U48" s="65">
        <v>0.02</v>
      </c>
      <c r="V48" s="65">
        <v>0.17</v>
      </c>
      <c r="W48" s="65">
        <v>0.03</v>
      </c>
      <c r="X48" s="64" t="s">
        <v>164</v>
      </c>
      <c r="Y48" s="64" t="s">
        <v>165</v>
      </c>
      <c r="Z48" s="64" t="s">
        <v>96</v>
      </c>
      <c r="AA48" s="64" t="s">
        <v>166</v>
      </c>
      <c r="AI48" s="106">
        <v>0</v>
      </c>
      <c r="AJ48" s="106">
        <f t="shared" si="3"/>
        <v>0</v>
      </c>
      <c r="AK48" s="106">
        <v>0</v>
      </c>
      <c r="AN48" s="64">
        <v>0.53</v>
      </c>
      <c r="AO48" s="64">
        <v>5.5</v>
      </c>
      <c r="AT48" s="64" t="s">
        <v>167</v>
      </c>
      <c r="AU48" s="64" t="s">
        <v>168</v>
      </c>
      <c r="AV48" s="64" t="s">
        <v>169</v>
      </c>
      <c r="AW48" s="64" t="s">
        <v>101</v>
      </c>
      <c r="AX48" s="64" t="s">
        <v>170</v>
      </c>
      <c r="AY48" s="67"/>
      <c r="AZ48" s="95" t="e">
        <f t="shared" si="4"/>
        <v>#DIV/0!</v>
      </c>
      <c r="BA48" s="68"/>
      <c r="BB48" s="69" t="s">
        <v>171</v>
      </c>
      <c r="BC48" s="70" t="s">
        <v>172</v>
      </c>
      <c r="BD48" s="128">
        <v>0.65</v>
      </c>
      <c r="BE48" s="129">
        <v>1.105</v>
      </c>
      <c r="BF48" s="129">
        <v>1.56</v>
      </c>
      <c r="BG48" s="129">
        <v>0.18</v>
      </c>
      <c r="BH48" s="129">
        <v>0.39</v>
      </c>
      <c r="BI48" s="129">
        <v>0.6</v>
      </c>
      <c r="BJ48" s="129">
        <v>0.24</v>
      </c>
      <c r="BK48" s="129">
        <v>0.48</v>
      </c>
      <c r="BL48" s="129">
        <v>0.72</v>
      </c>
    </row>
    <row r="49" spans="1:64" ht="35.9" hidden="1" customHeight="1">
      <c r="A49" s="64" t="s">
        <v>163</v>
      </c>
      <c r="B49" s="64" t="s">
        <v>109</v>
      </c>
      <c r="C49" s="79" t="str">
        <f t="shared" si="0"/>
        <v>Bio-Tech / BiopharmaSeed</v>
      </c>
      <c r="D49" s="64" t="s">
        <v>110</v>
      </c>
      <c r="E49" s="71">
        <v>4</v>
      </c>
      <c r="F49" s="98" t="str">
        <f t="shared" si="1"/>
        <v>Bio-Tech / Biopharma4</v>
      </c>
      <c r="G49" s="98" t="str">
        <f t="shared" si="2"/>
        <v>Bio-Tech / BiopharmaSeed4</v>
      </c>
      <c r="H49" s="83">
        <v>10000000</v>
      </c>
      <c r="I49" s="84">
        <v>24000000</v>
      </c>
      <c r="J49" s="85">
        <v>50000000</v>
      </c>
      <c r="K49" s="83">
        <v>2200000</v>
      </c>
      <c r="L49" s="84">
        <v>8800000</v>
      </c>
      <c r="M49" s="85">
        <v>17600000</v>
      </c>
      <c r="N49" s="91">
        <v>0.15</v>
      </c>
      <c r="O49" s="65">
        <v>0.2</v>
      </c>
      <c r="P49" s="92">
        <v>0.25</v>
      </c>
      <c r="Q49" s="66">
        <v>18</v>
      </c>
      <c r="R49" s="66">
        <v>21</v>
      </c>
      <c r="S49" s="66">
        <v>24</v>
      </c>
      <c r="T49" s="65">
        <v>0.75</v>
      </c>
      <c r="U49" s="65">
        <v>0.03</v>
      </c>
      <c r="V49" s="65">
        <v>0.17</v>
      </c>
      <c r="W49" s="65">
        <v>0.05</v>
      </c>
      <c r="X49" s="64" t="s">
        <v>164</v>
      </c>
      <c r="Y49" s="64" t="s">
        <v>165</v>
      </c>
      <c r="Z49" s="64" t="s">
        <v>96</v>
      </c>
      <c r="AA49" s="64" t="s">
        <v>166</v>
      </c>
      <c r="AI49" s="106">
        <v>0</v>
      </c>
      <c r="AJ49" s="106">
        <f t="shared" si="3"/>
        <v>0</v>
      </c>
      <c r="AK49" s="106">
        <v>0</v>
      </c>
      <c r="AN49" s="64">
        <v>1.26</v>
      </c>
      <c r="AO49" s="64">
        <v>11.7</v>
      </c>
      <c r="AT49" s="64" t="s">
        <v>167</v>
      </c>
      <c r="AU49" s="64" t="s">
        <v>168</v>
      </c>
      <c r="AV49" s="64" t="s">
        <v>169</v>
      </c>
      <c r="AW49" s="64" t="s">
        <v>101</v>
      </c>
      <c r="AX49" s="64" t="s">
        <v>170</v>
      </c>
      <c r="AY49" s="67"/>
      <c r="AZ49" s="95" t="e">
        <f t="shared" si="4"/>
        <v>#DIV/0!</v>
      </c>
      <c r="BA49" s="68"/>
      <c r="BB49" s="69" t="s">
        <v>171</v>
      </c>
      <c r="BC49" s="70" t="s">
        <v>172</v>
      </c>
      <c r="BD49" s="128">
        <v>0.52</v>
      </c>
      <c r="BE49" s="129">
        <v>0.84499999999999997</v>
      </c>
      <c r="BF49" s="129">
        <v>1.17</v>
      </c>
      <c r="BG49" s="129">
        <v>0.3</v>
      </c>
      <c r="BH49" s="129">
        <v>0.51</v>
      </c>
      <c r="BI49" s="129">
        <v>0.72</v>
      </c>
      <c r="BJ49" s="129">
        <v>0.3</v>
      </c>
      <c r="BK49" s="129">
        <v>0.51</v>
      </c>
      <c r="BL49" s="129">
        <v>0.72</v>
      </c>
    </row>
    <row r="50" spans="1:64" ht="35.9" hidden="1" customHeight="1">
      <c r="A50" s="64" t="s">
        <v>163</v>
      </c>
      <c r="B50" s="64" t="s">
        <v>111</v>
      </c>
      <c r="C50" s="79" t="str">
        <f t="shared" si="0"/>
        <v>Bio-Tech / BiopharmaLate Seed / Seed+</v>
      </c>
      <c r="D50" s="64" t="s">
        <v>112</v>
      </c>
      <c r="E50" s="71">
        <v>5</v>
      </c>
      <c r="F50" s="98" t="str">
        <f t="shared" si="1"/>
        <v>Bio-Tech / Biopharma5</v>
      </c>
      <c r="G50" s="98" t="str">
        <f t="shared" si="2"/>
        <v>Bio-Tech / BiopharmaLate Seed / Seed+5</v>
      </c>
      <c r="H50" s="83">
        <v>20000000</v>
      </c>
      <c r="I50" s="84">
        <v>45000000</v>
      </c>
      <c r="J50" s="85">
        <v>80000000</v>
      </c>
      <c r="K50" s="83">
        <v>6600000</v>
      </c>
      <c r="L50" s="84">
        <v>17600000</v>
      </c>
      <c r="M50" s="85">
        <v>33000000</v>
      </c>
      <c r="N50" s="91">
        <v>0.12</v>
      </c>
      <c r="O50" s="65">
        <v>0.17</v>
      </c>
      <c r="P50" s="92">
        <v>0.22</v>
      </c>
      <c r="Q50" s="66">
        <v>18</v>
      </c>
      <c r="R50" s="66">
        <v>21</v>
      </c>
      <c r="S50" s="66">
        <v>24</v>
      </c>
      <c r="T50" s="65">
        <v>0.7</v>
      </c>
      <c r="U50" s="65">
        <v>0.05</v>
      </c>
      <c r="V50" s="65">
        <v>0.2</v>
      </c>
      <c r="W50" s="65">
        <v>0.05</v>
      </c>
      <c r="X50" s="64" t="s">
        <v>164</v>
      </c>
      <c r="Y50" s="64" t="s">
        <v>165</v>
      </c>
      <c r="Z50" s="64" t="s">
        <v>96</v>
      </c>
      <c r="AA50" s="64" t="s">
        <v>166</v>
      </c>
      <c r="AI50" s="106">
        <v>0</v>
      </c>
      <c r="AJ50" s="106">
        <f t="shared" si="3"/>
        <v>0</v>
      </c>
      <c r="AK50" s="106">
        <v>0</v>
      </c>
      <c r="AL50" s="64">
        <v>-0.75</v>
      </c>
      <c r="AM50" s="64">
        <v>-0.25</v>
      </c>
      <c r="AN50" s="64">
        <v>-22</v>
      </c>
      <c r="AO50" s="64">
        <v>-3.77</v>
      </c>
      <c r="AT50" s="64" t="s">
        <v>173</v>
      </c>
      <c r="AU50" s="64" t="s">
        <v>168</v>
      </c>
      <c r="AV50" s="64" t="s">
        <v>169</v>
      </c>
      <c r="AW50" s="64" t="s">
        <v>101</v>
      </c>
      <c r="AX50" s="64" t="s">
        <v>170</v>
      </c>
      <c r="AY50" s="67"/>
      <c r="AZ50" s="95" t="e">
        <f t="shared" si="4"/>
        <v>#DIV/0!</v>
      </c>
      <c r="BA50" s="68"/>
      <c r="BB50" s="69" t="s">
        <v>171</v>
      </c>
      <c r="BC50" s="70" t="s">
        <v>172</v>
      </c>
      <c r="BD50" s="128">
        <v>0.39</v>
      </c>
      <c r="BE50" s="129">
        <v>0.65</v>
      </c>
      <c r="BF50" s="129">
        <v>0.91</v>
      </c>
      <c r="BG50" s="129">
        <v>0.24</v>
      </c>
      <c r="BH50" s="129">
        <v>0.42</v>
      </c>
      <c r="BI50" s="129">
        <v>0.6</v>
      </c>
      <c r="BJ50" s="129">
        <v>0.24</v>
      </c>
      <c r="BK50" s="129">
        <v>0.42</v>
      </c>
      <c r="BL50" s="129">
        <v>0.6</v>
      </c>
    </row>
    <row r="51" spans="1:64" ht="35.9" hidden="1" customHeight="1">
      <c r="A51" s="64" t="s">
        <v>163</v>
      </c>
      <c r="B51" s="64" t="s">
        <v>114</v>
      </c>
      <c r="C51" s="79" t="str">
        <f t="shared" si="0"/>
        <v>Bio-Tech / BiopharmaSeries A</v>
      </c>
      <c r="D51" s="64" t="s">
        <v>115</v>
      </c>
      <c r="E51" s="71">
        <v>6</v>
      </c>
      <c r="F51" s="98" t="str">
        <f t="shared" si="1"/>
        <v>Bio-Tech / Biopharma6</v>
      </c>
      <c r="G51" s="98" t="str">
        <f t="shared" si="2"/>
        <v>Bio-Tech / BiopharmaSeries A6</v>
      </c>
      <c r="H51" s="83">
        <v>50000000</v>
      </c>
      <c r="I51" s="84">
        <v>90000000</v>
      </c>
      <c r="J51" s="85">
        <v>160000000</v>
      </c>
      <c r="K51" s="83">
        <v>17600000</v>
      </c>
      <c r="L51" s="84">
        <v>39600000</v>
      </c>
      <c r="M51" s="85">
        <v>77000000</v>
      </c>
      <c r="N51" s="91">
        <v>0.15</v>
      </c>
      <c r="O51" s="65">
        <v>0.2</v>
      </c>
      <c r="P51" s="92">
        <v>0.25</v>
      </c>
      <c r="Q51" s="66">
        <v>18</v>
      </c>
      <c r="R51" s="66">
        <v>21</v>
      </c>
      <c r="S51" s="66">
        <v>24</v>
      </c>
      <c r="T51" s="65">
        <v>0.65</v>
      </c>
      <c r="U51" s="65">
        <v>7.0000000000000007E-2</v>
      </c>
      <c r="V51" s="65">
        <v>0.23</v>
      </c>
      <c r="W51" s="65">
        <v>0.05</v>
      </c>
      <c r="X51" s="64" t="s">
        <v>164</v>
      </c>
      <c r="Y51" s="64" t="s">
        <v>165</v>
      </c>
      <c r="Z51" s="64" t="s">
        <v>96</v>
      </c>
      <c r="AA51" s="64" t="s">
        <v>166</v>
      </c>
      <c r="AI51" s="106">
        <v>0</v>
      </c>
      <c r="AJ51" s="106">
        <f t="shared" si="3"/>
        <v>0</v>
      </c>
      <c r="AK51" s="106">
        <v>0</v>
      </c>
      <c r="AL51" s="64">
        <v>-0.65</v>
      </c>
      <c r="AM51" s="64">
        <v>-0.15</v>
      </c>
      <c r="AN51" s="64">
        <v>-51.3</v>
      </c>
      <c r="AO51" s="64">
        <v>-10.1</v>
      </c>
      <c r="AT51" s="64" t="s">
        <v>173</v>
      </c>
      <c r="AU51" s="64" t="s">
        <v>168</v>
      </c>
      <c r="AV51" s="64" t="s">
        <v>169</v>
      </c>
      <c r="AW51" s="64" t="s">
        <v>101</v>
      </c>
      <c r="AX51" s="64" t="s">
        <v>170</v>
      </c>
      <c r="AY51" s="67"/>
      <c r="AZ51" s="95" t="e">
        <f t="shared" si="4"/>
        <v>#DIV/0!</v>
      </c>
      <c r="BA51" s="68"/>
      <c r="BB51" s="69" t="s">
        <v>171</v>
      </c>
      <c r="BC51" s="70" t="s">
        <v>172</v>
      </c>
      <c r="BD51" s="128">
        <v>0.32</v>
      </c>
      <c r="BE51" s="129">
        <v>0.55000000000000004</v>
      </c>
      <c r="BF51" s="129">
        <v>0.78</v>
      </c>
      <c r="BG51" s="129">
        <v>0.24</v>
      </c>
      <c r="BH51" s="129">
        <v>0.39</v>
      </c>
      <c r="BI51" s="129">
        <v>0.54</v>
      </c>
      <c r="BJ51" s="129">
        <v>0.24</v>
      </c>
      <c r="BK51" s="129">
        <v>0.39</v>
      </c>
      <c r="BL51" s="129">
        <v>0.54</v>
      </c>
    </row>
    <row r="52" spans="1:64" ht="35.9" hidden="1" customHeight="1">
      <c r="A52" s="64" t="s">
        <v>163</v>
      </c>
      <c r="B52" s="64" t="s">
        <v>116</v>
      </c>
      <c r="C52" s="79" t="str">
        <f t="shared" si="0"/>
        <v>Bio-Tech / BiopharmaSeries B</v>
      </c>
      <c r="D52" s="64" t="s">
        <v>117</v>
      </c>
      <c r="E52" s="71">
        <v>8</v>
      </c>
      <c r="F52" s="98" t="str">
        <f t="shared" si="1"/>
        <v>Bio-Tech / Biopharma8</v>
      </c>
      <c r="G52" s="98" t="str">
        <f t="shared" si="2"/>
        <v>Bio-Tech / BiopharmaSeries B8</v>
      </c>
      <c r="H52" s="83">
        <v>100000000</v>
      </c>
      <c r="I52" s="84">
        <v>250000000</v>
      </c>
      <c r="J52" s="85">
        <v>500000000</v>
      </c>
      <c r="K52" s="83">
        <v>44000000</v>
      </c>
      <c r="L52" s="84">
        <v>110000000</v>
      </c>
      <c r="M52" s="85">
        <v>220000000</v>
      </c>
      <c r="N52" s="91">
        <v>0.12</v>
      </c>
      <c r="O52" s="65">
        <v>0.17</v>
      </c>
      <c r="P52" s="92">
        <v>0.22</v>
      </c>
      <c r="Q52" s="66">
        <v>18</v>
      </c>
      <c r="R52" s="66">
        <v>24</v>
      </c>
      <c r="S52" s="66">
        <v>30</v>
      </c>
      <c r="T52" s="65">
        <v>0.55000000000000004</v>
      </c>
      <c r="U52" s="65">
        <v>0.12</v>
      </c>
      <c r="V52" s="65">
        <v>0.25</v>
      </c>
      <c r="W52" s="65">
        <v>0.08</v>
      </c>
      <c r="X52" s="64" t="s">
        <v>164</v>
      </c>
      <c r="Y52" s="64" t="s">
        <v>165</v>
      </c>
      <c r="Z52" s="64" t="s">
        <v>96</v>
      </c>
      <c r="AA52" s="64" t="s">
        <v>166</v>
      </c>
      <c r="AI52" s="106">
        <v>0</v>
      </c>
      <c r="AJ52" s="106">
        <f t="shared" si="3"/>
        <v>0</v>
      </c>
      <c r="AK52" s="106">
        <v>0</v>
      </c>
      <c r="AL52" s="64">
        <v>-0.45</v>
      </c>
      <c r="AM52" s="64">
        <v>0</v>
      </c>
      <c r="AN52" s="64">
        <v>-147</v>
      </c>
      <c r="AO52" s="64">
        <v>-22</v>
      </c>
      <c r="AT52" s="64" t="s">
        <v>173</v>
      </c>
      <c r="AU52" s="64" t="s">
        <v>168</v>
      </c>
      <c r="AV52" s="64" t="s">
        <v>169</v>
      </c>
      <c r="AW52" s="64" t="s">
        <v>101</v>
      </c>
      <c r="AX52" s="64" t="s">
        <v>170</v>
      </c>
      <c r="AY52" s="67"/>
      <c r="AZ52" s="95" t="e">
        <f t="shared" si="4"/>
        <v>#DIV/0!</v>
      </c>
      <c r="BA52" s="68"/>
      <c r="BB52" s="69" t="s">
        <v>171</v>
      </c>
      <c r="BC52" s="70" t="s">
        <v>108</v>
      </c>
      <c r="BD52" s="128">
        <v>0.23</v>
      </c>
      <c r="BE52" s="129">
        <v>0.41</v>
      </c>
      <c r="BF52" s="129">
        <v>0.59</v>
      </c>
      <c r="BG52" s="129">
        <v>0.18</v>
      </c>
      <c r="BH52" s="129">
        <v>0.3</v>
      </c>
      <c r="BI52" s="129">
        <v>0.42</v>
      </c>
      <c r="BJ52" s="129">
        <v>0.22</v>
      </c>
      <c r="BK52" s="129">
        <v>0.35</v>
      </c>
      <c r="BL52" s="129">
        <v>0.48</v>
      </c>
    </row>
    <row r="53" spans="1:64" ht="35.9" hidden="1" customHeight="1">
      <c r="A53" s="64" t="s">
        <v>163</v>
      </c>
      <c r="B53" s="64" t="s">
        <v>118</v>
      </c>
      <c r="C53" s="79" t="str">
        <f t="shared" si="0"/>
        <v>Bio-Tech / BiopharmaSeries C</v>
      </c>
      <c r="D53" s="64" t="s">
        <v>119</v>
      </c>
      <c r="E53" s="71">
        <v>10</v>
      </c>
      <c r="F53" s="98" t="str">
        <f t="shared" si="1"/>
        <v>Bio-Tech / Biopharma10</v>
      </c>
      <c r="G53" s="98" t="str">
        <f t="shared" si="2"/>
        <v>Bio-Tech / BiopharmaSeries C10</v>
      </c>
      <c r="H53" s="83">
        <v>250000000</v>
      </c>
      <c r="I53" s="84">
        <v>600000000</v>
      </c>
      <c r="J53" s="85">
        <v>1200000000</v>
      </c>
      <c r="K53" s="83">
        <v>88000000</v>
      </c>
      <c r="L53" s="84">
        <v>220000000</v>
      </c>
      <c r="M53" s="85">
        <v>440000000</v>
      </c>
      <c r="N53" s="91">
        <v>0.08</v>
      </c>
      <c r="O53" s="65">
        <v>0.13</v>
      </c>
      <c r="P53" s="92">
        <v>0.18</v>
      </c>
      <c r="Q53" s="66">
        <v>24</v>
      </c>
      <c r="R53" s="66">
        <v>27</v>
      </c>
      <c r="S53" s="66">
        <v>30</v>
      </c>
      <c r="T53" s="65">
        <v>0.45</v>
      </c>
      <c r="U53" s="65">
        <v>0.2</v>
      </c>
      <c r="V53" s="65">
        <v>0.27</v>
      </c>
      <c r="W53" s="65">
        <v>0.08</v>
      </c>
      <c r="X53" s="64" t="s">
        <v>164</v>
      </c>
      <c r="Y53" s="64" t="s">
        <v>165</v>
      </c>
      <c r="Z53" s="64" t="s">
        <v>96</v>
      </c>
      <c r="AA53" s="64" t="s">
        <v>166</v>
      </c>
      <c r="AI53" s="106">
        <v>0</v>
      </c>
      <c r="AJ53" s="106">
        <f t="shared" si="3"/>
        <v>0</v>
      </c>
      <c r="AK53" s="106">
        <v>0</v>
      </c>
      <c r="AL53" s="64">
        <v>-0.25</v>
      </c>
      <c r="AM53" s="64">
        <v>0.1</v>
      </c>
      <c r="AN53" s="64">
        <v>-220</v>
      </c>
      <c r="AO53" s="64">
        <v>0</v>
      </c>
      <c r="AT53" s="64" t="s">
        <v>174</v>
      </c>
      <c r="AU53" s="64" t="s">
        <v>168</v>
      </c>
      <c r="AV53" s="64" t="s">
        <v>169</v>
      </c>
      <c r="AW53" s="64" t="s">
        <v>101</v>
      </c>
      <c r="AX53" s="64" t="s">
        <v>170</v>
      </c>
      <c r="AY53" s="67">
        <v>0</v>
      </c>
      <c r="AZ53" s="67">
        <v>0</v>
      </c>
      <c r="BA53" s="67">
        <v>0</v>
      </c>
      <c r="BB53" s="69" t="s">
        <v>171</v>
      </c>
      <c r="BC53" s="70" t="s">
        <v>108</v>
      </c>
      <c r="BD53" s="128">
        <v>0.16</v>
      </c>
      <c r="BE53" s="129">
        <v>0.27500000000000002</v>
      </c>
      <c r="BF53" s="129">
        <v>0.39</v>
      </c>
      <c r="BG53" s="129">
        <v>0.12</v>
      </c>
      <c r="BH53" s="129">
        <v>0.21</v>
      </c>
      <c r="BI53" s="129">
        <v>0.3</v>
      </c>
      <c r="BJ53" s="129">
        <v>0.18</v>
      </c>
      <c r="BK53" s="129">
        <v>0.3</v>
      </c>
      <c r="BL53" s="129">
        <v>0.42</v>
      </c>
    </row>
    <row r="54" spans="1:64" ht="35.9" hidden="1" customHeight="1">
      <c r="A54" s="64" t="s">
        <v>163</v>
      </c>
      <c r="B54" s="64" t="s">
        <v>121</v>
      </c>
      <c r="C54" s="79" t="str">
        <f t="shared" si="0"/>
        <v>Bio-Tech / BiopharmaSeries D/E</v>
      </c>
      <c r="D54" s="64" t="s">
        <v>122</v>
      </c>
      <c r="E54" s="71">
        <v>11</v>
      </c>
      <c r="F54" s="98" t="str">
        <f t="shared" si="1"/>
        <v>Bio-Tech / Biopharma11</v>
      </c>
      <c r="G54" s="98" t="str">
        <f t="shared" si="2"/>
        <v>Bio-Tech / BiopharmaSeries D/E11</v>
      </c>
      <c r="H54" s="83">
        <v>500000000</v>
      </c>
      <c r="I54" s="84">
        <v>1500000000</v>
      </c>
      <c r="J54" s="85">
        <v>3500000000</v>
      </c>
      <c r="K54" s="83">
        <v>165000000</v>
      </c>
      <c r="L54" s="84">
        <v>440000000</v>
      </c>
      <c r="M54" s="85">
        <v>1100000000</v>
      </c>
      <c r="N54" s="91">
        <v>0.06</v>
      </c>
      <c r="O54" s="65">
        <v>0.1</v>
      </c>
      <c r="P54" s="92">
        <v>0.15</v>
      </c>
      <c r="Q54" s="66">
        <v>24</v>
      </c>
      <c r="R54" s="66">
        <v>30</v>
      </c>
      <c r="S54" s="66">
        <v>36</v>
      </c>
      <c r="T54" s="65">
        <v>0.35</v>
      </c>
      <c r="U54" s="65">
        <v>0.28000000000000003</v>
      </c>
      <c r="V54" s="65">
        <v>0.28999999999999998</v>
      </c>
      <c r="W54" s="65">
        <v>0.08</v>
      </c>
      <c r="X54" s="64" t="s">
        <v>164</v>
      </c>
      <c r="Y54" s="64" t="s">
        <v>165</v>
      </c>
      <c r="Z54" s="64" t="s">
        <v>96</v>
      </c>
      <c r="AA54" s="64" t="s">
        <v>166</v>
      </c>
      <c r="AI54" s="106">
        <v>0</v>
      </c>
      <c r="AJ54" s="106">
        <f t="shared" si="3"/>
        <v>0</v>
      </c>
      <c r="AK54" s="106">
        <v>0</v>
      </c>
      <c r="AL54" s="64">
        <v>-0.1</v>
      </c>
      <c r="AM54" s="64">
        <v>0.2</v>
      </c>
      <c r="AN54" s="64">
        <v>-550</v>
      </c>
      <c r="AO54" s="64">
        <v>0</v>
      </c>
      <c r="AT54" s="64" t="s">
        <v>174</v>
      </c>
      <c r="AU54" s="64" t="s">
        <v>168</v>
      </c>
      <c r="AV54" s="64" t="s">
        <v>169</v>
      </c>
      <c r="AW54" s="64" t="s">
        <v>101</v>
      </c>
      <c r="AX54" s="64" t="s">
        <v>170</v>
      </c>
      <c r="AY54" s="67">
        <v>0</v>
      </c>
      <c r="AZ54" s="67">
        <v>0</v>
      </c>
      <c r="BA54" s="67">
        <v>0</v>
      </c>
      <c r="BB54" s="69" t="s">
        <v>171</v>
      </c>
      <c r="BC54" s="70" t="s">
        <v>108</v>
      </c>
      <c r="BD54" s="128">
        <v>0.1</v>
      </c>
      <c r="BE54" s="129">
        <v>0.21000000000000002</v>
      </c>
      <c r="BF54" s="129">
        <v>0.32</v>
      </c>
      <c r="BG54" s="129">
        <v>0.09</v>
      </c>
      <c r="BH54" s="129">
        <v>0.15</v>
      </c>
      <c r="BI54" s="129">
        <v>0.21</v>
      </c>
      <c r="BJ54" s="129">
        <v>0.14000000000000001</v>
      </c>
      <c r="BK54" s="129">
        <v>0.25</v>
      </c>
      <c r="BL54" s="129">
        <v>0.36</v>
      </c>
    </row>
    <row r="55" spans="1:64" ht="35.9" hidden="1" customHeight="1">
      <c r="A55" s="64" t="s">
        <v>163</v>
      </c>
      <c r="B55" s="64" t="s">
        <v>123</v>
      </c>
      <c r="C55" s="79" t="str">
        <f t="shared" si="0"/>
        <v>Bio-Tech / BiopharmaPre-IPO</v>
      </c>
      <c r="D55" s="64" t="s">
        <v>124</v>
      </c>
      <c r="E55" s="71">
        <v>12</v>
      </c>
      <c r="F55" s="98" t="str">
        <f t="shared" si="1"/>
        <v>Bio-Tech / Biopharma12</v>
      </c>
      <c r="G55" s="98" t="str">
        <f t="shared" si="2"/>
        <v>Bio-Tech / BiopharmaPre-IPO12</v>
      </c>
      <c r="H55" s="83">
        <v>1000000000</v>
      </c>
      <c r="I55" s="84">
        <v>3500000000</v>
      </c>
      <c r="J55" s="85">
        <v>10000000000</v>
      </c>
      <c r="K55" s="83">
        <v>220000000</v>
      </c>
      <c r="L55" s="84">
        <v>880000000</v>
      </c>
      <c r="M55" s="85">
        <v>2200000000</v>
      </c>
      <c r="N55" s="91">
        <v>0.03</v>
      </c>
      <c r="O55" s="65">
        <v>0.06</v>
      </c>
      <c r="P55" s="92">
        <v>0.1</v>
      </c>
      <c r="Q55" s="66">
        <v>24</v>
      </c>
      <c r="R55" s="66">
        <v>30</v>
      </c>
      <c r="S55" s="66">
        <v>36</v>
      </c>
      <c r="T55" s="65">
        <v>0.25</v>
      </c>
      <c r="U55" s="65">
        <v>0.3</v>
      </c>
      <c r="V55" s="65">
        <v>0.37</v>
      </c>
      <c r="W55" s="65">
        <v>0.08</v>
      </c>
      <c r="X55" s="64" t="s">
        <v>164</v>
      </c>
      <c r="Y55" s="64" t="s">
        <v>165</v>
      </c>
      <c r="Z55" s="64" t="s">
        <v>96</v>
      </c>
      <c r="AA55" s="64" t="s">
        <v>166</v>
      </c>
      <c r="AI55" s="106">
        <v>0</v>
      </c>
      <c r="AJ55" s="106">
        <f t="shared" si="3"/>
        <v>25000000</v>
      </c>
      <c r="AK55" s="106">
        <v>50000000</v>
      </c>
      <c r="AL55" s="64">
        <v>0.05</v>
      </c>
      <c r="AM55" s="64">
        <v>0.3</v>
      </c>
      <c r="AN55" s="64">
        <v>0</v>
      </c>
      <c r="AO55" s="64">
        <v>15</v>
      </c>
      <c r="AT55" s="64" t="s">
        <v>174</v>
      </c>
      <c r="AU55" s="64" t="s">
        <v>168</v>
      </c>
      <c r="AV55" s="64" t="s">
        <v>169</v>
      </c>
      <c r="AW55" s="64" t="s">
        <v>101</v>
      </c>
      <c r="AX55" s="64" t="s">
        <v>170</v>
      </c>
      <c r="AY55" s="67">
        <v>0</v>
      </c>
      <c r="AZ55" s="95">
        <f t="shared" si="4"/>
        <v>0.3</v>
      </c>
      <c r="BA55" s="68">
        <v>0.6</v>
      </c>
      <c r="BB55" s="69" t="s">
        <v>171</v>
      </c>
      <c r="BC55" s="70" t="s">
        <v>108</v>
      </c>
      <c r="BD55" s="128">
        <v>0.06</v>
      </c>
      <c r="BE55" s="129">
        <v>0.14500000000000002</v>
      </c>
      <c r="BF55" s="129">
        <v>0.23</v>
      </c>
      <c r="BG55" s="129">
        <v>0.05</v>
      </c>
      <c r="BH55" s="129">
        <v>0.1</v>
      </c>
      <c r="BI55" s="129">
        <v>0.15</v>
      </c>
      <c r="BJ55" s="129">
        <v>0.12</v>
      </c>
      <c r="BK55" s="129">
        <v>0.21</v>
      </c>
      <c r="BL55" s="129">
        <v>0.3</v>
      </c>
    </row>
    <row r="56" spans="1:64" ht="26.9" hidden="1" customHeight="1">
      <c r="A56" s="64" t="s">
        <v>175</v>
      </c>
      <c r="B56" s="64" t="s">
        <v>92</v>
      </c>
      <c r="C56" s="79" t="str">
        <f t="shared" si="0"/>
        <v>Hardware / IoTIdea / Concept</v>
      </c>
      <c r="D56" s="64" t="s">
        <v>93</v>
      </c>
      <c r="E56" s="71">
        <v>2</v>
      </c>
      <c r="F56" s="98" t="str">
        <f t="shared" si="1"/>
        <v>Hardware / IoT2</v>
      </c>
      <c r="G56" s="98" t="str">
        <f t="shared" si="2"/>
        <v>Hardware / IoTIdea / Concept2</v>
      </c>
      <c r="H56" s="83">
        <v>800000</v>
      </c>
      <c r="I56" s="84">
        <v>2400000</v>
      </c>
      <c r="J56" s="85">
        <v>4000000</v>
      </c>
      <c r="K56" s="83">
        <v>80000</v>
      </c>
      <c r="L56" s="84">
        <v>380000</v>
      </c>
      <c r="M56" s="85">
        <v>750000</v>
      </c>
      <c r="N56" s="91">
        <v>0.05</v>
      </c>
      <c r="O56" s="65">
        <v>0.1</v>
      </c>
      <c r="P56" s="92">
        <v>0.15</v>
      </c>
      <c r="Q56" s="66">
        <v>6</v>
      </c>
      <c r="R56" s="66">
        <v>9</v>
      </c>
      <c r="S56" s="66">
        <v>12</v>
      </c>
      <c r="T56" s="65">
        <v>0.65</v>
      </c>
      <c r="U56" s="65">
        <v>0.03</v>
      </c>
      <c r="V56" s="65">
        <v>0.17</v>
      </c>
      <c r="W56" s="65">
        <v>0.15</v>
      </c>
      <c r="X56" s="64" t="s">
        <v>176</v>
      </c>
      <c r="Y56" s="64" t="s">
        <v>165</v>
      </c>
      <c r="Z56" s="64" t="s">
        <v>96</v>
      </c>
      <c r="AA56" s="64" t="s">
        <v>177</v>
      </c>
      <c r="AE56" s="64">
        <v>50</v>
      </c>
      <c r="AF56" s="64">
        <v>5000</v>
      </c>
      <c r="AI56" s="106">
        <v>0</v>
      </c>
      <c r="AJ56" s="106">
        <f t="shared" si="3"/>
        <v>0</v>
      </c>
      <c r="AK56" s="106">
        <v>0</v>
      </c>
      <c r="AL56" s="64">
        <v>-1</v>
      </c>
      <c r="AM56" s="64">
        <v>-0.6</v>
      </c>
      <c r="AN56" s="64">
        <v>-1.5</v>
      </c>
      <c r="AO56" s="64">
        <v>-0.11</v>
      </c>
      <c r="AP56" s="64">
        <v>0.15</v>
      </c>
      <c r="AQ56" s="64">
        <v>0.35</v>
      </c>
      <c r="AT56" s="64" t="s">
        <v>178</v>
      </c>
      <c r="AU56" s="64" t="s">
        <v>179</v>
      </c>
      <c r="AV56" s="64" t="s">
        <v>100</v>
      </c>
      <c r="AW56" s="64" t="s">
        <v>101</v>
      </c>
      <c r="AX56" s="64" t="s">
        <v>180</v>
      </c>
      <c r="AY56" s="67"/>
      <c r="AZ56" s="95" t="e">
        <f t="shared" si="4"/>
        <v>#DIV/0!</v>
      </c>
      <c r="BA56" s="68"/>
      <c r="BB56" s="69" t="s">
        <v>181</v>
      </c>
      <c r="BC56" s="70" t="s">
        <v>104</v>
      </c>
      <c r="BD56" s="128" t="s">
        <v>105</v>
      </c>
      <c r="BE56" s="129" t="s">
        <v>105</v>
      </c>
      <c r="BF56" s="129" t="s">
        <v>105</v>
      </c>
      <c r="BG56" s="129" t="s">
        <v>105</v>
      </c>
      <c r="BH56" s="129" t="s">
        <v>105</v>
      </c>
      <c r="BI56" s="129" t="s">
        <v>105</v>
      </c>
      <c r="BJ56" s="129" t="s">
        <v>105</v>
      </c>
      <c r="BK56" s="129" t="s">
        <v>105</v>
      </c>
      <c r="BL56" s="129" t="s">
        <v>105</v>
      </c>
    </row>
    <row r="57" spans="1:64" ht="26.9" hidden="1" customHeight="1">
      <c r="A57" s="64" t="s">
        <v>175</v>
      </c>
      <c r="B57" s="64" t="s">
        <v>106</v>
      </c>
      <c r="C57" s="79" t="str">
        <f t="shared" si="0"/>
        <v>Hardware / IoTPre-Seed</v>
      </c>
      <c r="D57" s="64" t="s">
        <v>107</v>
      </c>
      <c r="E57" s="71">
        <v>2</v>
      </c>
      <c r="F57" s="98" t="str">
        <f t="shared" si="1"/>
        <v>Hardware / IoT2</v>
      </c>
      <c r="G57" s="98" t="str">
        <f t="shared" si="2"/>
        <v>Hardware / IoTPre-Seed2</v>
      </c>
      <c r="H57" s="83">
        <v>3200000</v>
      </c>
      <c r="I57" s="84">
        <v>6400000</v>
      </c>
      <c r="J57" s="85">
        <v>12000000</v>
      </c>
      <c r="K57" s="83">
        <v>450000</v>
      </c>
      <c r="L57" s="84">
        <v>1500000</v>
      </c>
      <c r="M57" s="85">
        <v>3750000</v>
      </c>
      <c r="N57" s="91">
        <v>0.1</v>
      </c>
      <c r="O57" s="65">
        <v>0.15</v>
      </c>
      <c r="P57" s="92">
        <v>0.2</v>
      </c>
      <c r="Q57" s="66">
        <v>12</v>
      </c>
      <c r="R57" s="66">
        <v>15</v>
      </c>
      <c r="S57" s="66">
        <v>18</v>
      </c>
      <c r="T57" s="65">
        <v>0.55000000000000004</v>
      </c>
      <c r="U57" s="65">
        <v>0.06</v>
      </c>
      <c r="V57" s="65">
        <v>0.17</v>
      </c>
      <c r="W57" s="65">
        <v>0.22</v>
      </c>
      <c r="X57" s="64" t="s">
        <v>176</v>
      </c>
      <c r="Y57" s="64" t="s">
        <v>165</v>
      </c>
      <c r="Z57" s="64" t="s">
        <v>96</v>
      </c>
      <c r="AA57" s="64" t="s">
        <v>177</v>
      </c>
      <c r="AE57" s="64">
        <v>50</v>
      </c>
      <c r="AF57" s="64">
        <v>5000</v>
      </c>
      <c r="AI57" s="106">
        <v>0</v>
      </c>
      <c r="AJ57" s="106">
        <f t="shared" si="3"/>
        <v>110000</v>
      </c>
      <c r="AK57" s="106">
        <v>220000</v>
      </c>
      <c r="AL57" s="64">
        <v>-1</v>
      </c>
      <c r="AM57" s="64">
        <v>-0.5</v>
      </c>
      <c r="AN57" s="64">
        <v>-3.75</v>
      </c>
      <c r="AO57" s="64">
        <v>-0.36</v>
      </c>
      <c r="AP57" s="64">
        <v>0.15</v>
      </c>
      <c r="AQ57" s="64">
        <v>0.35</v>
      </c>
      <c r="AT57" s="64" t="s">
        <v>178</v>
      </c>
      <c r="AU57" s="64" t="s">
        <v>179</v>
      </c>
      <c r="AV57" s="64" t="s">
        <v>100</v>
      </c>
      <c r="AW57" s="64" t="s">
        <v>101</v>
      </c>
      <c r="AX57" s="64" t="s">
        <v>180</v>
      </c>
      <c r="AY57" s="67">
        <v>0</v>
      </c>
      <c r="AZ57" s="95">
        <f t="shared" si="4"/>
        <v>1</v>
      </c>
      <c r="BA57" s="68">
        <v>2</v>
      </c>
      <c r="BB57" s="69" t="s">
        <v>181</v>
      </c>
      <c r="BC57" s="70" t="s">
        <v>108</v>
      </c>
      <c r="BD57" s="128">
        <v>0.52</v>
      </c>
      <c r="BE57" s="129">
        <v>0.89</v>
      </c>
      <c r="BF57" s="129">
        <v>1.26</v>
      </c>
      <c r="BG57" s="129">
        <v>0.27</v>
      </c>
      <c r="BH57" s="129">
        <v>0.58499999999999996</v>
      </c>
      <c r="BI57" s="129">
        <v>0.9</v>
      </c>
      <c r="BJ57" s="129">
        <v>0.21</v>
      </c>
      <c r="BK57" s="129">
        <v>0.42</v>
      </c>
      <c r="BL57" s="129">
        <v>0.63</v>
      </c>
    </row>
    <row r="58" spans="1:64" ht="26.9" hidden="1" customHeight="1">
      <c r="A58" s="64" t="s">
        <v>175</v>
      </c>
      <c r="B58" s="64" t="s">
        <v>109</v>
      </c>
      <c r="C58" s="79" t="str">
        <f t="shared" si="0"/>
        <v>Hardware / IoTSeed</v>
      </c>
      <c r="D58" s="64" t="s">
        <v>110</v>
      </c>
      <c r="E58" s="71">
        <v>3</v>
      </c>
      <c r="F58" s="98" t="str">
        <f t="shared" si="1"/>
        <v>Hardware / IoT3</v>
      </c>
      <c r="G58" s="98" t="str">
        <f t="shared" si="2"/>
        <v>Hardware / IoTSeed3</v>
      </c>
      <c r="H58" s="83">
        <v>8000000</v>
      </c>
      <c r="I58" s="84">
        <v>19200000</v>
      </c>
      <c r="J58" s="85">
        <v>40000000</v>
      </c>
      <c r="K58" s="83">
        <v>1500000</v>
      </c>
      <c r="L58" s="84">
        <v>6000000</v>
      </c>
      <c r="M58" s="85">
        <v>12000000</v>
      </c>
      <c r="N58" s="91">
        <v>0.15</v>
      </c>
      <c r="O58" s="65">
        <v>0.2</v>
      </c>
      <c r="P58" s="92">
        <v>0.25</v>
      </c>
      <c r="Q58" s="66">
        <v>18</v>
      </c>
      <c r="R58" s="66">
        <v>21</v>
      </c>
      <c r="S58" s="66">
        <v>24</v>
      </c>
      <c r="T58" s="65">
        <v>0.45</v>
      </c>
      <c r="U58" s="65">
        <v>0.12</v>
      </c>
      <c r="V58" s="65">
        <v>0.16</v>
      </c>
      <c r="W58" s="65">
        <v>0.27</v>
      </c>
      <c r="X58" s="64" t="s">
        <v>176</v>
      </c>
      <c r="Y58" s="64" t="s">
        <v>165</v>
      </c>
      <c r="Z58" s="64" t="s">
        <v>96</v>
      </c>
      <c r="AA58" s="64" t="s">
        <v>177</v>
      </c>
      <c r="AE58" s="64">
        <v>50</v>
      </c>
      <c r="AF58" s="64">
        <v>5000</v>
      </c>
      <c r="AI58" s="106">
        <v>110000</v>
      </c>
      <c r="AJ58" s="106">
        <f t="shared" si="3"/>
        <v>880000</v>
      </c>
      <c r="AK58" s="106">
        <v>1650000</v>
      </c>
      <c r="AL58" s="64">
        <v>-0.9</v>
      </c>
      <c r="AM58" s="64">
        <v>-0.35</v>
      </c>
      <c r="AN58" s="64">
        <v>-8</v>
      </c>
      <c r="AO58" s="64">
        <v>-0.86</v>
      </c>
      <c r="AP58" s="64">
        <v>0.15</v>
      </c>
      <c r="AQ58" s="64">
        <v>0.35</v>
      </c>
      <c r="AR58" s="64">
        <v>1</v>
      </c>
      <c r="AS58" s="64">
        <v>5</v>
      </c>
      <c r="AT58" s="64" t="s">
        <v>178</v>
      </c>
      <c r="AU58" s="64" t="s">
        <v>179</v>
      </c>
      <c r="AV58" s="64" t="s">
        <v>100</v>
      </c>
      <c r="AW58" s="64" t="s">
        <v>101</v>
      </c>
      <c r="AX58" s="64" t="s">
        <v>180</v>
      </c>
      <c r="AY58" s="67">
        <v>0.5</v>
      </c>
      <c r="AZ58" s="95">
        <f t="shared" si="4"/>
        <v>1.1499999999999999</v>
      </c>
      <c r="BA58" s="68">
        <v>1.8</v>
      </c>
      <c r="BB58" s="69" t="s">
        <v>181</v>
      </c>
      <c r="BC58" s="70" t="s">
        <v>108</v>
      </c>
      <c r="BD58" s="128">
        <v>0.42</v>
      </c>
      <c r="BE58" s="129">
        <v>0.67999999999999994</v>
      </c>
      <c r="BF58" s="129">
        <v>0.94</v>
      </c>
      <c r="BG58" s="129">
        <v>0.45</v>
      </c>
      <c r="BH58" s="129">
        <v>0.76500000000000001</v>
      </c>
      <c r="BI58" s="129">
        <v>1.08</v>
      </c>
      <c r="BJ58" s="129">
        <v>0.26</v>
      </c>
      <c r="BK58" s="129">
        <v>0.44500000000000001</v>
      </c>
      <c r="BL58" s="129">
        <v>0.63</v>
      </c>
    </row>
    <row r="59" spans="1:64" ht="26.9" hidden="1" customHeight="1">
      <c r="A59" s="64" t="s">
        <v>175</v>
      </c>
      <c r="B59" s="64" t="s">
        <v>111</v>
      </c>
      <c r="C59" s="79" t="str">
        <f t="shared" si="0"/>
        <v>Hardware / IoTLate Seed / Seed+</v>
      </c>
      <c r="D59" s="64" t="s">
        <v>112</v>
      </c>
      <c r="E59" s="71">
        <v>4</v>
      </c>
      <c r="F59" s="98" t="str">
        <f t="shared" si="1"/>
        <v>Hardware / IoT4</v>
      </c>
      <c r="G59" s="98" t="str">
        <f t="shared" si="2"/>
        <v>Hardware / IoTLate Seed / Seed+4</v>
      </c>
      <c r="H59" s="83">
        <v>16000000</v>
      </c>
      <c r="I59" s="84">
        <v>36000000</v>
      </c>
      <c r="J59" s="85">
        <v>64000000</v>
      </c>
      <c r="K59" s="83">
        <v>4500000</v>
      </c>
      <c r="L59" s="84">
        <v>12000000</v>
      </c>
      <c r="M59" s="85">
        <v>22500000</v>
      </c>
      <c r="N59" s="91">
        <v>0.12</v>
      </c>
      <c r="O59" s="65">
        <v>0.17</v>
      </c>
      <c r="P59" s="92">
        <v>0.22</v>
      </c>
      <c r="Q59" s="66">
        <v>18</v>
      </c>
      <c r="R59" s="66">
        <v>21</v>
      </c>
      <c r="S59" s="66">
        <v>24</v>
      </c>
      <c r="T59" s="65">
        <v>0.38</v>
      </c>
      <c r="U59" s="65">
        <v>0.18</v>
      </c>
      <c r="V59" s="65">
        <v>0.16</v>
      </c>
      <c r="W59" s="65">
        <v>0.28000000000000003</v>
      </c>
      <c r="X59" s="64" t="s">
        <v>176</v>
      </c>
      <c r="Y59" s="64" t="s">
        <v>165</v>
      </c>
      <c r="Z59" s="64" t="s">
        <v>96</v>
      </c>
      <c r="AA59" s="64" t="s">
        <v>177</v>
      </c>
      <c r="AE59" s="64">
        <v>100</v>
      </c>
      <c r="AF59" s="64">
        <v>20000</v>
      </c>
      <c r="AI59" s="106">
        <v>1100000</v>
      </c>
      <c r="AJ59" s="106">
        <f t="shared" si="3"/>
        <v>2750000</v>
      </c>
      <c r="AK59" s="106">
        <v>4400000</v>
      </c>
      <c r="AL59" s="64">
        <v>-0.75</v>
      </c>
      <c r="AM59" s="64">
        <v>-0.25</v>
      </c>
      <c r="AN59" s="64">
        <v>-15</v>
      </c>
      <c r="AO59" s="64">
        <v>-2.57</v>
      </c>
      <c r="AP59" s="64">
        <v>0.15</v>
      </c>
      <c r="AQ59" s="64">
        <v>0.35</v>
      </c>
      <c r="AR59" s="64">
        <v>1</v>
      </c>
      <c r="AS59" s="64">
        <v>5</v>
      </c>
      <c r="AT59" s="64" t="s">
        <v>182</v>
      </c>
      <c r="AU59" s="64" t="s">
        <v>179</v>
      </c>
      <c r="AV59" s="64" t="s">
        <v>100</v>
      </c>
      <c r="AW59" s="64" t="s">
        <v>101</v>
      </c>
      <c r="AX59" s="64" t="s">
        <v>180</v>
      </c>
      <c r="AY59" s="67">
        <v>0.35</v>
      </c>
      <c r="AZ59" s="95">
        <f t="shared" si="4"/>
        <v>0.77499999999999991</v>
      </c>
      <c r="BA59" s="68">
        <v>1.2</v>
      </c>
      <c r="BB59" s="69" t="s">
        <v>181</v>
      </c>
      <c r="BC59" s="70" t="s">
        <v>108</v>
      </c>
      <c r="BD59" s="128">
        <v>0.32</v>
      </c>
      <c r="BE59" s="129">
        <v>0.53</v>
      </c>
      <c r="BF59" s="129">
        <v>0.74</v>
      </c>
      <c r="BG59" s="129">
        <v>0.36</v>
      </c>
      <c r="BH59" s="129">
        <v>0.63</v>
      </c>
      <c r="BI59" s="129">
        <v>0.9</v>
      </c>
      <c r="BJ59" s="129">
        <v>0.21</v>
      </c>
      <c r="BK59" s="129">
        <v>0.36499999999999999</v>
      </c>
      <c r="BL59" s="129">
        <v>0.52</v>
      </c>
    </row>
    <row r="60" spans="1:64" ht="26.9" hidden="1" customHeight="1">
      <c r="A60" s="64" t="s">
        <v>175</v>
      </c>
      <c r="B60" s="64" t="s">
        <v>114</v>
      </c>
      <c r="C60" s="79" t="str">
        <f t="shared" si="0"/>
        <v>Hardware / IoTSeries A</v>
      </c>
      <c r="D60" s="64" t="s">
        <v>115</v>
      </c>
      <c r="E60" s="71">
        <v>5</v>
      </c>
      <c r="F60" s="98" t="str">
        <f t="shared" si="1"/>
        <v>Hardware / IoT5</v>
      </c>
      <c r="G60" s="98" t="str">
        <f t="shared" si="2"/>
        <v>Hardware / IoTSeries A5</v>
      </c>
      <c r="H60" s="83">
        <v>40000000</v>
      </c>
      <c r="I60" s="84">
        <v>72000000</v>
      </c>
      <c r="J60" s="85">
        <v>128000000</v>
      </c>
      <c r="K60" s="83">
        <v>12000000</v>
      </c>
      <c r="L60" s="84">
        <v>27000000</v>
      </c>
      <c r="M60" s="85">
        <v>52500000</v>
      </c>
      <c r="N60" s="91">
        <v>0.15</v>
      </c>
      <c r="O60" s="65">
        <v>0.2</v>
      </c>
      <c r="P60" s="92">
        <v>0.25</v>
      </c>
      <c r="Q60" s="66">
        <v>18</v>
      </c>
      <c r="R60" s="66">
        <v>21</v>
      </c>
      <c r="S60" s="66">
        <v>24</v>
      </c>
      <c r="T60" s="65">
        <v>0.3</v>
      </c>
      <c r="U60" s="65">
        <v>0.27</v>
      </c>
      <c r="V60" s="65">
        <v>0.16</v>
      </c>
      <c r="W60" s="65">
        <v>0.27</v>
      </c>
      <c r="X60" s="64" t="s">
        <v>176</v>
      </c>
      <c r="Y60" s="64" t="s">
        <v>165</v>
      </c>
      <c r="Z60" s="64" t="s">
        <v>96</v>
      </c>
      <c r="AA60" s="64" t="s">
        <v>177</v>
      </c>
      <c r="AE60" s="64">
        <v>100</v>
      </c>
      <c r="AF60" s="64">
        <v>20000</v>
      </c>
      <c r="AI60" s="106">
        <v>2200000</v>
      </c>
      <c r="AJ60" s="106">
        <f t="shared" si="3"/>
        <v>6600000</v>
      </c>
      <c r="AK60" s="106">
        <v>11000000</v>
      </c>
      <c r="AL60" s="64">
        <v>-0.65</v>
      </c>
      <c r="AM60" s="64">
        <v>-0.15</v>
      </c>
      <c r="AN60" s="64">
        <v>-35</v>
      </c>
      <c r="AO60" s="64">
        <v>-6.86</v>
      </c>
      <c r="AP60" s="64">
        <v>0.15</v>
      </c>
      <c r="AQ60" s="64">
        <v>0.35</v>
      </c>
      <c r="AR60" s="64">
        <v>1</v>
      </c>
      <c r="AS60" s="64">
        <v>5</v>
      </c>
      <c r="AT60" s="64" t="s">
        <v>182</v>
      </c>
      <c r="AU60" s="64" t="s">
        <v>179</v>
      </c>
      <c r="AV60" s="64" t="s">
        <v>100</v>
      </c>
      <c r="AW60" s="64" t="s">
        <v>101</v>
      </c>
      <c r="AX60" s="64" t="s">
        <v>180</v>
      </c>
      <c r="AY60" s="67">
        <v>0.25</v>
      </c>
      <c r="AZ60" s="95">
        <f t="shared" si="4"/>
        <v>0.57499999999999996</v>
      </c>
      <c r="BA60" s="68">
        <v>0.9</v>
      </c>
      <c r="BB60" s="69" t="s">
        <v>181</v>
      </c>
      <c r="BC60" s="70" t="s">
        <v>108</v>
      </c>
      <c r="BD60" s="128">
        <v>0.26</v>
      </c>
      <c r="BE60" s="129">
        <v>0.44500000000000001</v>
      </c>
      <c r="BF60" s="129">
        <v>0.63</v>
      </c>
      <c r="BG60" s="129">
        <v>0.36</v>
      </c>
      <c r="BH60" s="129">
        <v>0.58499999999999996</v>
      </c>
      <c r="BI60" s="129">
        <v>0.81</v>
      </c>
      <c r="BJ60" s="129">
        <v>0.21</v>
      </c>
      <c r="BK60" s="129">
        <v>0.33999999999999997</v>
      </c>
      <c r="BL60" s="129">
        <v>0.47</v>
      </c>
    </row>
    <row r="61" spans="1:64" ht="26.9" hidden="1" customHeight="1">
      <c r="A61" s="64" t="s">
        <v>175</v>
      </c>
      <c r="B61" s="64" t="s">
        <v>116</v>
      </c>
      <c r="C61" s="79" t="str">
        <f t="shared" si="0"/>
        <v>Hardware / IoTSeries B</v>
      </c>
      <c r="D61" s="64" t="s">
        <v>117</v>
      </c>
      <c r="E61" s="71">
        <v>7</v>
      </c>
      <c r="F61" s="98" t="str">
        <f t="shared" si="1"/>
        <v>Hardware / IoT7</v>
      </c>
      <c r="G61" s="98" t="str">
        <f t="shared" si="2"/>
        <v>Hardware / IoTSeries B7</v>
      </c>
      <c r="H61" s="83">
        <v>80000000</v>
      </c>
      <c r="I61" s="84">
        <v>200000000</v>
      </c>
      <c r="J61" s="85">
        <v>400000000</v>
      </c>
      <c r="K61" s="83">
        <v>30000000</v>
      </c>
      <c r="L61" s="84">
        <v>75000000</v>
      </c>
      <c r="M61" s="85">
        <v>150000000</v>
      </c>
      <c r="N61" s="91">
        <v>0.12</v>
      </c>
      <c r="O61" s="65">
        <v>0.17</v>
      </c>
      <c r="P61" s="92">
        <v>0.22</v>
      </c>
      <c r="Q61" s="66">
        <v>18</v>
      </c>
      <c r="R61" s="66">
        <v>24</v>
      </c>
      <c r="S61" s="66">
        <v>30</v>
      </c>
      <c r="T61" s="65">
        <v>0.22</v>
      </c>
      <c r="U61" s="65">
        <v>0.36</v>
      </c>
      <c r="V61" s="65">
        <v>0.16</v>
      </c>
      <c r="W61" s="65">
        <v>0.26</v>
      </c>
      <c r="X61" s="64" t="s">
        <v>176</v>
      </c>
      <c r="Y61" s="64" t="s">
        <v>165</v>
      </c>
      <c r="Z61" s="64" t="s">
        <v>96</v>
      </c>
      <c r="AA61" s="64" t="s">
        <v>177</v>
      </c>
      <c r="AE61" s="64">
        <v>100</v>
      </c>
      <c r="AF61" s="64">
        <v>20000</v>
      </c>
      <c r="AI61" s="106">
        <v>8800000</v>
      </c>
      <c r="AJ61" s="106">
        <f t="shared" si="3"/>
        <v>20900000</v>
      </c>
      <c r="AK61" s="106">
        <v>33000000</v>
      </c>
      <c r="AL61" s="64">
        <v>-0.45</v>
      </c>
      <c r="AM61" s="64">
        <v>0</v>
      </c>
      <c r="AN61" s="64">
        <v>-100</v>
      </c>
      <c r="AO61" s="64">
        <v>-15</v>
      </c>
      <c r="AP61" s="64">
        <v>0.15</v>
      </c>
      <c r="AQ61" s="64">
        <v>0.35</v>
      </c>
      <c r="AR61" s="64">
        <v>1</v>
      </c>
      <c r="AS61" s="64">
        <v>5</v>
      </c>
      <c r="AT61" s="64" t="s">
        <v>182</v>
      </c>
      <c r="AU61" s="64" t="s">
        <v>179</v>
      </c>
      <c r="AV61" s="64" t="s">
        <v>100</v>
      </c>
      <c r="AW61" s="64" t="s">
        <v>101</v>
      </c>
      <c r="AX61" s="64" t="s">
        <v>180</v>
      </c>
      <c r="AY61" s="67">
        <v>0.2</v>
      </c>
      <c r="AZ61" s="95">
        <f t="shared" si="4"/>
        <v>0.42500000000000004</v>
      </c>
      <c r="BA61" s="68">
        <v>0.65</v>
      </c>
      <c r="BB61" s="69" t="s">
        <v>181</v>
      </c>
      <c r="BC61" s="70" t="s">
        <v>108</v>
      </c>
      <c r="BD61" s="128">
        <v>0.19</v>
      </c>
      <c r="BE61" s="129">
        <v>0.32999999999999996</v>
      </c>
      <c r="BF61" s="129">
        <v>0.47</v>
      </c>
      <c r="BG61" s="129">
        <v>0.27</v>
      </c>
      <c r="BH61" s="129">
        <v>0.45</v>
      </c>
      <c r="BI61" s="129">
        <v>0.63</v>
      </c>
      <c r="BJ61" s="129">
        <v>0.19</v>
      </c>
      <c r="BK61" s="129">
        <v>0.30499999999999999</v>
      </c>
      <c r="BL61" s="129">
        <v>0.42</v>
      </c>
    </row>
    <row r="62" spans="1:64" ht="26.9" hidden="1" customHeight="1">
      <c r="A62" s="64" t="s">
        <v>175</v>
      </c>
      <c r="B62" s="64" t="s">
        <v>118</v>
      </c>
      <c r="C62" s="79" t="str">
        <f t="shared" si="0"/>
        <v>Hardware / IoTSeries C</v>
      </c>
      <c r="D62" s="64" t="s">
        <v>119</v>
      </c>
      <c r="E62" s="71">
        <v>8</v>
      </c>
      <c r="F62" s="98" t="str">
        <f t="shared" si="1"/>
        <v>Hardware / IoT8</v>
      </c>
      <c r="G62" s="98" t="str">
        <f t="shared" si="2"/>
        <v>Hardware / IoTSeries C8</v>
      </c>
      <c r="H62" s="83">
        <v>200000000</v>
      </c>
      <c r="I62" s="84">
        <v>480000000</v>
      </c>
      <c r="J62" s="85">
        <v>960000000</v>
      </c>
      <c r="K62" s="83">
        <v>60000000</v>
      </c>
      <c r="L62" s="84">
        <v>150000000</v>
      </c>
      <c r="M62" s="85">
        <v>300000000</v>
      </c>
      <c r="N62" s="91">
        <v>0.08</v>
      </c>
      <c r="O62" s="65">
        <v>0.13</v>
      </c>
      <c r="P62" s="92">
        <v>0.18</v>
      </c>
      <c r="Q62" s="66">
        <v>24</v>
      </c>
      <c r="R62" s="66">
        <v>27</v>
      </c>
      <c r="S62" s="66">
        <v>30</v>
      </c>
      <c r="T62" s="65">
        <v>0.18</v>
      </c>
      <c r="U62" s="65">
        <v>0.4</v>
      </c>
      <c r="V62" s="65">
        <v>0.18</v>
      </c>
      <c r="W62" s="65">
        <v>0.24</v>
      </c>
      <c r="X62" s="64" t="s">
        <v>176</v>
      </c>
      <c r="Y62" s="64" t="s">
        <v>165</v>
      </c>
      <c r="Z62" s="64" t="s">
        <v>96</v>
      </c>
      <c r="AA62" s="64" t="s">
        <v>177</v>
      </c>
      <c r="AE62" s="64">
        <v>500</v>
      </c>
      <c r="AF62" s="64">
        <v>75000</v>
      </c>
      <c r="AI62" s="106">
        <v>27500000</v>
      </c>
      <c r="AJ62" s="106">
        <f t="shared" si="3"/>
        <v>68750000</v>
      </c>
      <c r="AK62" s="106">
        <v>110000000</v>
      </c>
      <c r="AL62" s="64">
        <v>-0.25</v>
      </c>
      <c r="AM62" s="64">
        <v>0.1</v>
      </c>
      <c r="AN62" s="64">
        <v>-150</v>
      </c>
      <c r="AO62" s="64">
        <v>11</v>
      </c>
      <c r="AP62" s="64">
        <v>0.15</v>
      </c>
      <c r="AQ62" s="64">
        <v>0.35</v>
      </c>
      <c r="AR62" s="64">
        <v>1</v>
      </c>
      <c r="AS62" s="64">
        <v>5</v>
      </c>
      <c r="AT62" s="64" t="s">
        <v>183</v>
      </c>
      <c r="AU62" s="64" t="s">
        <v>179</v>
      </c>
      <c r="AV62" s="64" t="s">
        <v>100</v>
      </c>
      <c r="AW62" s="64" t="s">
        <v>101</v>
      </c>
      <c r="AX62" s="64" t="s">
        <v>180</v>
      </c>
      <c r="AY62" s="67">
        <v>0.12</v>
      </c>
      <c r="AZ62" s="95">
        <f t="shared" si="4"/>
        <v>0.28500000000000003</v>
      </c>
      <c r="BA62" s="68">
        <v>0.45</v>
      </c>
      <c r="BB62" s="69" t="s">
        <v>181</v>
      </c>
      <c r="BC62" s="70" t="s">
        <v>108</v>
      </c>
      <c r="BD62" s="128">
        <v>0.13</v>
      </c>
      <c r="BE62" s="129">
        <v>0.22500000000000001</v>
      </c>
      <c r="BF62" s="129">
        <v>0.32</v>
      </c>
      <c r="BG62" s="129">
        <v>0.18</v>
      </c>
      <c r="BH62" s="129">
        <v>0.315</v>
      </c>
      <c r="BI62" s="129">
        <v>0.45</v>
      </c>
      <c r="BJ62" s="129">
        <v>0.16</v>
      </c>
      <c r="BK62" s="129">
        <v>0.26500000000000001</v>
      </c>
      <c r="BL62" s="129">
        <v>0.37</v>
      </c>
    </row>
    <row r="63" spans="1:64" ht="26.9" hidden="1" customHeight="1">
      <c r="A63" s="64" t="s">
        <v>175</v>
      </c>
      <c r="B63" s="64" t="s">
        <v>121</v>
      </c>
      <c r="C63" s="79" t="str">
        <f t="shared" si="0"/>
        <v>Hardware / IoTSeries D/E</v>
      </c>
      <c r="D63" s="64" t="s">
        <v>122</v>
      </c>
      <c r="E63" s="71">
        <v>10</v>
      </c>
      <c r="F63" s="98" t="str">
        <f t="shared" si="1"/>
        <v>Hardware / IoT10</v>
      </c>
      <c r="G63" s="98" t="str">
        <f t="shared" si="2"/>
        <v>Hardware / IoTSeries D/E10</v>
      </c>
      <c r="H63" s="83">
        <v>400000000</v>
      </c>
      <c r="I63" s="84">
        <v>1200000000</v>
      </c>
      <c r="J63" s="85">
        <v>2800000000</v>
      </c>
      <c r="K63" s="83">
        <v>112500000</v>
      </c>
      <c r="L63" s="84">
        <v>300000000</v>
      </c>
      <c r="M63" s="85">
        <v>750000000</v>
      </c>
      <c r="N63" s="91">
        <v>0.06</v>
      </c>
      <c r="O63" s="65">
        <v>0.1</v>
      </c>
      <c r="P63" s="92">
        <v>0.15</v>
      </c>
      <c r="Q63" s="66">
        <v>24</v>
      </c>
      <c r="R63" s="66">
        <v>30</v>
      </c>
      <c r="S63" s="66">
        <v>36</v>
      </c>
      <c r="T63" s="65">
        <v>0.14000000000000001</v>
      </c>
      <c r="U63" s="65">
        <v>0.42</v>
      </c>
      <c r="V63" s="65">
        <v>0.22</v>
      </c>
      <c r="W63" s="65">
        <v>0.22</v>
      </c>
      <c r="X63" s="64" t="s">
        <v>176</v>
      </c>
      <c r="Y63" s="64" t="s">
        <v>165</v>
      </c>
      <c r="Z63" s="64" t="s">
        <v>96</v>
      </c>
      <c r="AA63" s="64" t="s">
        <v>177</v>
      </c>
      <c r="AE63" s="64">
        <v>500</v>
      </c>
      <c r="AF63" s="64">
        <v>75000</v>
      </c>
      <c r="AI63" s="106">
        <v>82500000</v>
      </c>
      <c r="AJ63" s="106">
        <f t="shared" si="3"/>
        <v>206250000</v>
      </c>
      <c r="AK63" s="106">
        <v>330000000</v>
      </c>
      <c r="AL63" s="64">
        <v>-0.1</v>
      </c>
      <c r="AM63" s="64">
        <v>0.2</v>
      </c>
      <c r="AN63" s="64">
        <v>-375</v>
      </c>
      <c r="AO63" s="64">
        <v>66</v>
      </c>
      <c r="AP63" s="64">
        <v>0.15</v>
      </c>
      <c r="AQ63" s="64">
        <v>0.35</v>
      </c>
      <c r="AR63" s="64">
        <v>1</v>
      </c>
      <c r="AS63" s="64">
        <v>5</v>
      </c>
      <c r="AT63" s="64" t="s">
        <v>183</v>
      </c>
      <c r="AU63" s="64" t="s">
        <v>179</v>
      </c>
      <c r="AV63" s="64" t="s">
        <v>100</v>
      </c>
      <c r="AW63" s="64" t="s">
        <v>101</v>
      </c>
      <c r="AX63" s="64" t="s">
        <v>180</v>
      </c>
      <c r="AY63" s="67">
        <v>0.08</v>
      </c>
      <c r="AZ63" s="95">
        <f t="shared" si="4"/>
        <v>0.19</v>
      </c>
      <c r="BA63" s="68">
        <v>0.3</v>
      </c>
      <c r="BB63" s="69" t="s">
        <v>181</v>
      </c>
      <c r="BC63" s="70" t="s">
        <v>108</v>
      </c>
      <c r="BD63" s="128">
        <v>0.08</v>
      </c>
      <c r="BE63" s="129">
        <v>0.17</v>
      </c>
      <c r="BF63" s="129">
        <v>0.26</v>
      </c>
      <c r="BG63" s="129">
        <v>0.14000000000000001</v>
      </c>
      <c r="BH63" s="129">
        <v>0.23</v>
      </c>
      <c r="BI63" s="129">
        <v>0.32</v>
      </c>
      <c r="BJ63" s="129">
        <v>0.13</v>
      </c>
      <c r="BK63" s="129">
        <v>0.22500000000000001</v>
      </c>
      <c r="BL63" s="129">
        <v>0.32</v>
      </c>
    </row>
    <row r="64" spans="1:64" ht="26.9" hidden="1" customHeight="1">
      <c r="A64" s="64" t="s">
        <v>175</v>
      </c>
      <c r="B64" s="64" t="s">
        <v>123</v>
      </c>
      <c r="C64" s="79" t="str">
        <f t="shared" si="0"/>
        <v>Hardware / IoTPre-IPO</v>
      </c>
      <c r="D64" s="64" t="s">
        <v>124</v>
      </c>
      <c r="E64" s="71">
        <v>11</v>
      </c>
      <c r="F64" s="98" t="str">
        <f t="shared" si="1"/>
        <v>Hardware / IoT11</v>
      </c>
      <c r="G64" s="98" t="str">
        <f t="shared" si="2"/>
        <v>Hardware / IoTPre-IPO11</v>
      </c>
      <c r="H64" s="83">
        <v>800000000</v>
      </c>
      <c r="I64" s="84">
        <v>2800000000</v>
      </c>
      <c r="J64" s="85">
        <v>8000000000</v>
      </c>
      <c r="K64" s="83">
        <v>150000000</v>
      </c>
      <c r="L64" s="84">
        <v>600000000</v>
      </c>
      <c r="M64" s="85">
        <v>1500000000</v>
      </c>
      <c r="N64" s="91">
        <v>0.03</v>
      </c>
      <c r="O64" s="65">
        <v>0.06</v>
      </c>
      <c r="P64" s="92">
        <v>0.1</v>
      </c>
      <c r="Q64" s="66">
        <v>24</v>
      </c>
      <c r="R64" s="66">
        <v>30</v>
      </c>
      <c r="S64" s="66">
        <v>36</v>
      </c>
      <c r="T64" s="65">
        <v>0.1</v>
      </c>
      <c r="U64" s="65">
        <v>0.34</v>
      </c>
      <c r="V64" s="65">
        <v>0.34</v>
      </c>
      <c r="W64" s="65">
        <v>0.22</v>
      </c>
      <c r="X64" s="64" t="s">
        <v>176</v>
      </c>
      <c r="Y64" s="64" t="s">
        <v>165</v>
      </c>
      <c r="Z64" s="64" t="s">
        <v>96</v>
      </c>
      <c r="AA64" s="64" t="s">
        <v>177</v>
      </c>
      <c r="AE64" s="64">
        <v>500</v>
      </c>
      <c r="AF64" s="64">
        <v>75000</v>
      </c>
      <c r="AI64" s="106">
        <v>165000000</v>
      </c>
      <c r="AJ64" s="106">
        <f t="shared" si="3"/>
        <v>522500000</v>
      </c>
      <c r="AK64" s="106">
        <v>880000000</v>
      </c>
      <c r="AL64" s="64">
        <v>0.05</v>
      </c>
      <c r="AM64" s="64">
        <v>0.3</v>
      </c>
      <c r="AN64" s="64">
        <v>8.25</v>
      </c>
      <c r="AO64" s="64">
        <v>264</v>
      </c>
      <c r="AP64" s="64">
        <v>0.15</v>
      </c>
      <c r="AQ64" s="64">
        <v>0.35</v>
      </c>
      <c r="AR64" s="64">
        <v>1</v>
      </c>
      <c r="AS64" s="64">
        <v>5</v>
      </c>
      <c r="AT64" s="64" t="s">
        <v>183</v>
      </c>
      <c r="AU64" s="64" t="s">
        <v>179</v>
      </c>
      <c r="AV64" s="64" t="s">
        <v>100</v>
      </c>
      <c r="AW64" s="64" t="s">
        <v>101</v>
      </c>
      <c r="AX64" s="64" t="s">
        <v>180</v>
      </c>
      <c r="AY64" s="67">
        <v>0.05</v>
      </c>
      <c r="AZ64" s="95">
        <f t="shared" si="4"/>
        <v>0.125</v>
      </c>
      <c r="BA64" s="68">
        <v>0.2</v>
      </c>
      <c r="BB64" s="69" t="s">
        <v>181</v>
      </c>
      <c r="BC64" s="70" t="s">
        <v>108</v>
      </c>
      <c r="BD64" s="128">
        <v>0.05</v>
      </c>
      <c r="BE64" s="129">
        <v>0.12</v>
      </c>
      <c r="BF64" s="129">
        <v>0.19</v>
      </c>
      <c r="BG64" s="129">
        <v>7.0000000000000007E-2</v>
      </c>
      <c r="BH64" s="129">
        <v>0.14500000000000002</v>
      </c>
      <c r="BI64" s="129">
        <v>0.22</v>
      </c>
      <c r="BJ64" s="129">
        <v>0.11</v>
      </c>
      <c r="BK64" s="129">
        <v>0.185</v>
      </c>
      <c r="BL64" s="129">
        <v>0.26</v>
      </c>
    </row>
    <row r="65" spans="1:64" ht="35.9" hidden="1" customHeight="1">
      <c r="A65" s="64" t="s">
        <v>184</v>
      </c>
      <c r="B65" s="64" t="s">
        <v>92</v>
      </c>
      <c r="C65" s="79" t="str">
        <f t="shared" si="0"/>
        <v>Automotive / TelematicsIdea / Concept</v>
      </c>
      <c r="D65" s="64" t="s">
        <v>93</v>
      </c>
      <c r="E65" s="71">
        <v>2</v>
      </c>
      <c r="F65" s="98" t="str">
        <f t="shared" si="1"/>
        <v>Automotive / Telematics2</v>
      </c>
      <c r="G65" s="98" t="str">
        <f t="shared" si="2"/>
        <v>Automotive / TelematicsIdea / Concept2</v>
      </c>
      <c r="H65" s="83">
        <v>900000</v>
      </c>
      <c r="I65" s="84">
        <v>2700000</v>
      </c>
      <c r="J65" s="85">
        <v>4500000</v>
      </c>
      <c r="K65" s="83">
        <v>80000</v>
      </c>
      <c r="L65" s="84">
        <v>380000</v>
      </c>
      <c r="M65" s="85">
        <v>750000</v>
      </c>
      <c r="N65" s="91">
        <v>0.05</v>
      </c>
      <c r="O65" s="65">
        <v>0.1</v>
      </c>
      <c r="P65" s="92">
        <v>0.15</v>
      </c>
      <c r="Q65" s="66">
        <v>6</v>
      </c>
      <c r="R65" s="66">
        <v>9</v>
      </c>
      <c r="S65" s="66">
        <v>12</v>
      </c>
      <c r="T65" s="65">
        <v>0.7</v>
      </c>
      <c r="U65" s="65">
        <v>0.03</v>
      </c>
      <c r="V65" s="65">
        <v>0.17</v>
      </c>
      <c r="W65" s="65">
        <v>0.1</v>
      </c>
      <c r="X65" s="64" t="s">
        <v>185</v>
      </c>
      <c r="Y65" s="64" t="s">
        <v>165</v>
      </c>
      <c r="Z65" s="64" t="s">
        <v>96</v>
      </c>
      <c r="AA65" s="64" t="s">
        <v>186</v>
      </c>
      <c r="AC65" s="64">
        <v>0</v>
      </c>
      <c r="AD65" s="64">
        <v>0</v>
      </c>
      <c r="AE65" s="64">
        <v>20</v>
      </c>
      <c r="AF65" s="64">
        <v>500</v>
      </c>
      <c r="AG65" s="64">
        <v>0.08</v>
      </c>
      <c r="AH65" s="64">
        <v>0.25</v>
      </c>
      <c r="AI65" s="106">
        <v>0</v>
      </c>
      <c r="AJ65" s="106">
        <f t="shared" si="3"/>
        <v>0</v>
      </c>
      <c r="AK65" s="106">
        <v>0</v>
      </c>
      <c r="AL65" s="64">
        <v>-1</v>
      </c>
      <c r="AM65" s="64">
        <v>-0.6</v>
      </c>
      <c r="AN65" s="64">
        <v>-1.5</v>
      </c>
      <c r="AO65" s="64">
        <v>-0.11</v>
      </c>
      <c r="AP65" s="64">
        <v>0.1</v>
      </c>
      <c r="AQ65" s="64">
        <v>0.3</v>
      </c>
      <c r="AT65" s="64" t="s">
        <v>187</v>
      </c>
      <c r="AU65" s="64" t="s">
        <v>188</v>
      </c>
      <c r="AV65" s="64" t="s">
        <v>100</v>
      </c>
      <c r="AW65" s="64" t="s">
        <v>101</v>
      </c>
      <c r="AX65" s="64" t="s">
        <v>180</v>
      </c>
      <c r="AY65" s="67"/>
      <c r="AZ65" s="95" t="e">
        <f t="shared" si="4"/>
        <v>#DIV/0!</v>
      </c>
      <c r="BA65" s="68"/>
      <c r="BB65" s="69" t="s">
        <v>189</v>
      </c>
      <c r="BC65" s="70" t="s">
        <v>104</v>
      </c>
      <c r="BD65" s="128" t="s">
        <v>105</v>
      </c>
      <c r="BE65" s="129" t="s">
        <v>105</v>
      </c>
      <c r="BF65" s="129" t="s">
        <v>105</v>
      </c>
      <c r="BG65" s="129" t="s">
        <v>105</v>
      </c>
      <c r="BH65" s="129" t="s">
        <v>105</v>
      </c>
      <c r="BI65" s="129" t="s">
        <v>105</v>
      </c>
      <c r="BJ65" s="129" t="s">
        <v>105</v>
      </c>
      <c r="BK65" s="129" t="s">
        <v>105</v>
      </c>
      <c r="BL65" s="129" t="s">
        <v>105</v>
      </c>
    </row>
    <row r="66" spans="1:64" ht="35.9" hidden="1" customHeight="1">
      <c r="A66" s="64" t="s">
        <v>184</v>
      </c>
      <c r="B66" s="64" t="s">
        <v>106</v>
      </c>
      <c r="C66" s="79" t="str">
        <f t="shared" si="0"/>
        <v>Automotive / TelematicsPre-Seed</v>
      </c>
      <c r="D66" s="64" t="s">
        <v>107</v>
      </c>
      <c r="E66" s="71">
        <v>2</v>
      </c>
      <c r="F66" s="98" t="str">
        <f t="shared" si="1"/>
        <v>Automotive / Telematics2</v>
      </c>
      <c r="G66" s="98" t="str">
        <f t="shared" si="2"/>
        <v>Automotive / TelematicsPre-Seed2</v>
      </c>
      <c r="H66" s="83">
        <v>3600000</v>
      </c>
      <c r="I66" s="84">
        <v>7200000</v>
      </c>
      <c r="J66" s="85">
        <v>13500000</v>
      </c>
      <c r="K66" s="83">
        <v>450000</v>
      </c>
      <c r="L66" s="84">
        <v>1500000</v>
      </c>
      <c r="M66" s="85">
        <v>3750000</v>
      </c>
      <c r="N66" s="91">
        <v>0.1</v>
      </c>
      <c r="O66" s="65">
        <v>0.15</v>
      </c>
      <c r="P66" s="92">
        <v>0.2</v>
      </c>
      <c r="Q66" s="66">
        <v>12</v>
      </c>
      <c r="R66" s="66">
        <v>15</v>
      </c>
      <c r="S66" s="66">
        <v>18</v>
      </c>
      <c r="T66" s="65">
        <v>0.6</v>
      </c>
      <c r="U66" s="65">
        <v>0.05</v>
      </c>
      <c r="V66" s="65">
        <v>0.18</v>
      </c>
      <c r="W66" s="65">
        <v>0.17</v>
      </c>
      <c r="X66" s="64" t="s">
        <v>185</v>
      </c>
      <c r="Y66" s="64" t="s">
        <v>165</v>
      </c>
      <c r="Z66" s="64" t="s">
        <v>96</v>
      </c>
      <c r="AA66" s="64" t="s">
        <v>186</v>
      </c>
      <c r="AC66" s="64">
        <v>0</v>
      </c>
      <c r="AD66" s="64">
        <v>0.2</v>
      </c>
      <c r="AE66" s="64">
        <v>20</v>
      </c>
      <c r="AF66" s="64">
        <v>500</v>
      </c>
      <c r="AG66" s="64">
        <v>0.08</v>
      </c>
      <c r="AH66" s="64">
        <v>0.25</v>
      </c>
      <c r="AI66" s="106">
        <v>0</v>
      </c>
      <c r="AJ66" s="106">
        <f t="shared" si="3"/>
        <v>100000</v>
      </c>
      <c r="AK66" s="106">
        <v>200000</v>
      </c>
      <c r="AL66" s="64">
        <v>-1</v>
      </c>
      <c r="AM66" s="64">
        <v>-0.5</v>
      </c>
      <c r="AN66" s="64">
        <v>-3.75</v>
      </c>
      <c r="AO66" s="64">
        <v>-0.36</v>
      </c>
      <c r="AP66" s="64">
        <v>0.1</v>
      </c>
      <c r="AQ66" s="64">
        <v>0.3</v>
      </c>
      <c r="AT66" s="64" t="s">
        <v>187</v>
      </c>
      <c r="AU66" s="64" t="s">
        <v>188</v>
      </c>
      <c r="AV66" s="64" t="s">
        <v>100</v>
      </c>
      <c r="AW66" s="64" t="s">
        <v>101</v>
      </c>
      <c r="AX66" s="64" t="s">
        <v>180</v>
      </c>
      <c r="AY66" s="67">
        <v>0</v>
      </c>
      <c r="AZ66" s="95">
        <f t="shared" si="4"/>
        <v>1</v>
      </c>
      <c r="BA66" s="68">
        <v>2</v>
      </c>
      <c r="BB66" s="69" t="s">
        <v>189</v>
      </c>
      <c r="BC66" s="70" t="s">
        <v>108</v>
      </c>
      <c r="BD66" s="128">
        <v>0.56999999999999995</v>
      </c>
      <c r="BE66" s="129">
        <v>0.97499999999999987</v>
      </c>
      <c r="BF66" s="129">
        <v>1.38</v>
      </c>
      <c r="BG66" s="129">
        <v>0.28000000000000003</v>
      </c>
      <c r="BH66" s="129">
        <v>0.61499999999999999</v>
      </c>
      <c r="BI66" s="129">
        <v>0.95</v>
      </c>
      <c r="BJ66" s="129">
        <v>0.22</v>
      </c>
      <c r="BK66" s="129">
        <v>0.44</v>
      </c>
      <c r="BL66" s="129">
        <v>0.66</v>
      </c>
    </row>
    <row r="67" spans="1:64" ht="35.9" hidden="1" customHeight="1">
      <c r="A67" s="64" t="s">
        <v>184</v>
      </c>
      <c r="B67" s="64" t="s">
        <v>109</v>
      </c>
      <c r="C67" s="79" t="str">
        <f t="shared" ref="C67:C130" si="5">A67&amp;B67</f>
        <v>Automotive / TelematicsSeed</v>
      </c>
      <c r="D67" s="64" t="s">
        <v>110</v>
      </c>
      <c r="E67" s="71">
        <v>3</v>
      </c>
      <c r="F67" s="98" t="str">
        <f t="shared" ref="F67:F130" si="6">A67&amp;E67</f>
        <v>Automotive / Telematics3</v>
      </c>
      <c r="G67" s="98" t="str">
        <f t="shared" ref="G67:G130" si="7">A67&amp;B67&amp;E67</f>
        <v>Automotive / TelematicsSeed3</v>
      </c>
      <c r="H67" s="83">
        <v>9000000</v>
      </c>
      <c r="I67" s="84">
        <v>21600000</v>
      </c>
      <c r="J67" s="85">
        <v>45000000</v>
      </c>
      <c r="K67" s="83">
        <v>1500000</v>
      </c>
      <c r="L67" s="84">
        <v>6000000</v>
      </c>
      <c r="M67" s="85">
        <v>12000000</v>
      </c>
      <c r="N67" s="91">
        <v>0.15</v>
      </c>
      <c r="O67" s="65">
        <v>0.2</v>
      </c>
      <c r="P67" s="92">
        <v>0.25</v>
      </c>
      <c r="Q67" s="66">
        <v>18</v>
      </c>
      <c r="R67" s="66">
        <v>21</v>
      </c>
      <c r="S67" s="66">
        <v>24</v>
      </c>
      <c r="T67" s="65">
        <v>0.5</v>
      </c>
      <c r="U67" s="65">
        <v>0.1</v>
      </c>
      <c r="V67" s="65">
        <v>0.18</v>
      </c>
      <c r="W67" s="65">
        <v>0.22</v>
      </c>
      <c r="X67" s="64" t="s">
        <v>185</v>
      </c>
      <c r="Y67" s="64" t="s">
        <v>165</v>
      </c>
      <c r="Z67" s="64" t="s">
        <v>96</v>
      </c>
      <c r="AA67" s="64" t="s">
        <v>186</v>
      </c>
      <c r="AC67" s="64">
        <v>0.1</v>
      </c>
      <c r="AD67" s="64">
        <v>1.5</v>
      </c>
      <c r="AE67" s="64">
        <v>20</v>
      </c>
      <c r="AF67" s="64">
        <v>500</v>
      </c>
      <c r="AG67" s="64">
        <v>0.08</v>
      </c>
      <c r="AH67" s="64">
        <v>0.25</v>
      </c>
      <c r="AI67" s="106">
        <v>100000</v>
      </c>
      <c r="AJ67" s="106">
        <f t="shared" ref="AJ67:AJ130" si="8">AVERAGE(AI67,AK67)</f>
        <v>800000</v>
      </c>
      <c r="AK67" s="106">
        <v>1500000</v>
      </c>
      <c r="AL67" s="64">
        <v>-0.9</v>
      </c>
      <c r="AM67" s="64">
        <v>-0.35</v>
      </c>
      <c r="AN67" s="64">
        <v>-8</v>
      </c>
      <c r="AO67" s="64">
        <v>-0.86</v>
      </c>
      <c r="AP67" s="64">
        <v>0.1</v>
      </c>
      <c r="AQ67" s="64">
        <v>0.3</v>
      </c>
      <c r="AR67" s="64">
        <v>1</v>
      </c>
      <c r="AS67" s="64">
        <v>6</v>
      </c>
      <c r="AT67" s="64" t="s">
        <v>187</v>
      </c>
      <c r="AU67" s="64" t="s">
        <v>188</v>
      </c>
      <c r="AV67" s="64" t="s">
        <v>100</v>
      </c>
      <c r="AW67" s="64" t="s">
        <v>101</v>
      </c>
      <c r="AX67" s="64" t="s">
        <v>180</v>
      </c>
      <c r="AY67" s="67">
        <v>0.4</v>
      </c>
      <c r="AZ67" s="95">
        <f t="shared" si="4"/>
        <v>1</v>
      </c>
      <c r="BA67" s="68">
        <v>1.6</v>
      </c>
      <c r="BB67" s="69" t="s">
        <v>189</v>
      </c>
      <c r="BC67" s="70" t="s">
        <v>108</v>
      </c>
      <c r="BD67" s="128">
        <v>0.46</v>
      </c>
      <c r="BE67" s="129">
        <v>0.745</v>
      </c>
      <c r="BF67" s="129">
        <v>1.03</v>
      </c>
      <c r="BG67" s="129">
        <v>0.48</v>
      </c>
      <c r="BH67" s="129">
        <v>0.80999999999999994</v>
      </c>
      <c r="BI67" s="129">
        <v>1.1399999999999999</v>
      </c>
      <c r="BJ67" s="129">
        <v>0.28000000000000003</v>
      </c>
      <c r="BK67" s="129">
        <v>0.47000000000000003</v>
      </c>
      <c r="BL67" s="129">
        <v>0.66</v>
      </c>
    </row>
    <row r="68" spans="1:64" ht="35.9" hidden="1" customHeight="1">
      <c r="A68" s="64" t="s">
        <v>184</v>
      </c>
      <c r="B68" s="64" t="s">
        <v>111</v>
      </c>
      <c r="C68" s="79" t="str">
        <f t="shared" si="5"/>
        <v>Automotive / TelematicsLate Seed / Seed+</v>
      </c>
      <c r="D68" s="64" t="s">
        <v>112</v>
      </c>
      <c r="E68" s="71">
        <v>4</v>
      </c>
      <c r="F68" s="98" t="str">
        <f t="shared" si="6"/>
        <v>Automotive / Telematics4</v>
      </c>
      <c r="G68" s="98" t="str">
        <f t="shared" si="7"/>
        <v>Automotive / TelematicsLate Seed / Seed+4</v>
      </c>
      <c r="H68" s="83">
        <v>18000000</v>
      </c>
      <c r="I68" s="84">
        <v>40500000</v>
      </c>
      <c r="J68" s="85">
        <v>72000000</v>
      </c>
      <c r="K68" s="83">
        <v>4500000</v>
      </c>
      <c r="L68" s="84">
        <v>12000000</v>
      </c>
      <c r="M68" s="85">
        <v>22500000</v>
      </c>
      <c r="N68" s="91">
        <v>0.12</v>
      </c>
      <c r="O68" s="65">
        <v>0.17</v>
      </c>
      <c r="P68" s="92">
        <v>0.22</v>
      </c>
      <c r="Q68" s="66">
        <v>18</v>
      </c>
      <c r="R68" s="66">
        <v>21</v>
      </c>
      <c r="S68" s="66">
        <v>24</v>
      </c>
      <c r="T68" s="65">
        <v>0.45</v>
      </c>
      <c r="U68" s="65">
        <v>0.15</v>
      </c>
      <c r="V68" s="65">
        <v>0.18</v>
      </c>
      <c r="W68" s="65">
        <v>0.22</v>
      </c>
      <c r="X68" s="64" t="s">
        <v>185</v>
      </c>
      <c r="Y68" s="64" t="s">
        <v>165</v>
      </c>
      <c r="Z68" s="64" t="s">
        <v>96</v>
      </c>
      <c r="AA68" s="64" t="s">
        <v>186</v>
      </c>
      <c r="AC68" s="64">
        <v>1</v>
      </c>
      <c r="AD68" s="64">
        <v>4</v>
      </c>
      <c r="AE68" s="64">
        <v>50</v>
      </c>
      <c r="AF68" s="64">
        <v>5000</v>
      </c>
      <c r="AG68" s="64">
        <v>0.05</v>
      </c>
      <c r="AH68" s="64">
        <v>0.15</v>
      </c>
      <c r="AI68" s="106">
        <v>1000000</v>
      </c>
      <c r="AJ68" s="106">
        <f t="shared" si="8"/>
        <v>2500000</v>
      </c>
      <c r="AK68" s="106">
        <v>4000000</v>
      </c>
      <c r="AL68" s="64">
        <v>-0.75</v>
      </c>
      <c r="AM68" s="64">
        <v>-0.25</v>
      </c>
      <c r="AN68" s="64">
        <v>-15</v>
      </c>
      <c r="AO68" s="64">
        <v>-2.57</v>
      </c>
      <c r="AP68" s="64">
        <v>0.1</v>
      </c>
      <c r="AQ68" s="64">
        <v>0.3</v>
      </c>
      <c r="AR68" s="64">
        <v>1</v>
      </c>
      <c r="AS68" s="64">
        <v>6</v>
      </c>
      <c r="AT68" s="64" t="s">
        <v>190</v>
      </c>
      <c r="AU68" s="64" t="s">
        <v>188</v>
      </c>
      <c r="AV68" s="64" t="s">
        <v>100</v>
      </c>
      <c r="AW68" s="64" t="s">
        <v>101</v>
      </c>
      <c r="AX68" s="64" t="s">
        <v>180</v>
      </c>
      <c r="AY68" s="67">
        <v>0.3</v>
      </c>
      <c r="AZ68" s="95">
        <f t="shared" ref="AZ68:AZ131" si="9">AVERAGE(AY68,BA68)</f>
        <v>0.70000000000000007</v>
      </c>
      <c r="BA68" s="68">
        <v>1.1000000000000001</v>
      </c>
      <c r="BB68" s="69" t="s">
        <v>189</v>
      </c>
      <c r="BC68" s="70" t="s">
        <v>108</v>
      </c>
      <c r="BD68" s="128">
        <v>0.34</v>
      </c>
      <c r="BE68" s="129">
        <v>0.57000000000000006</v>
      </c>
      <c r="BF68" s="129">
        <v>0.8</v>
      </c>
      <c r="BG68" s="129">
        <v>0.38</v>
      </c>
      <c r="BH68" s="129">
        <v>0.66500000000000004</v>
      </c>
      <c r="BI68" s="129">
        <v>0.95</v>
      </c>
      <c r="BJ68" s="129">
        <v>0.22</v>
      </c>
      <c r="BK68" s="129">
        <v>0.38500000000000001</v>
      </c>
      <c r="BL68" s="129">
        <v>0.55000000000000004</v>
      </c>
    </row>
    <row r="69" spans="1:64" ht="35.9" hidden="1" customHeight="1">
      <c r="A69" s="64" t="s">
        <v>184</v>
      </c>
      <c r="B69" s="64" t="s">
        <v>114</v>
      </c>
      <c r="C69" s="79" t="str">
        <f t="shared" si="5"/>
        <v>Automotive / TelematicsSeries A</v>
      </c>
      <c r="D69" s="64" t="s">
        <v>115</v>
      </c>
      <c r="E69" s="71">
        <v>5</v>
      </c>
      <c r="F69" s="98" t="str">
        <f t="shared" si="6"/>
        <v>Automotive / Telematics5</v>
      </c>
      <c r="G69" s="98" t="str">
        <f t="shared" si="7"/>
        <v>Automotive / TelematicsSeries A5</v>
      </c>
      <c r="H69" s="83">
        <v>45000000</v>
      </c>
      <c r="I69" s="84">
        <v>81000000</v>
      </c>
      <c r="J69" s="85">
        <v>144000000</v>
      </c>
      <c r="K69" s="83">
        <v>12000000</v>
      </c>
      <c r="L69" s="84">
        <v>27000000</v>
      </c>
      <c r="M69" s="85">
        <v>52500000</v>
      </c>
      <c r="N69" s="91">
        <v>0.15</v>
      </c>
      <c r="O69" s="65">
        <v>0.2</v>
      </c>
      <c r="P69" s="92">
        <v>0.25</v>
      </c>
      <c r="Q69" s="66">
        <v>18</v>
      </c>
      <c r="R69" s="66">
        <v>21</v>
      </c>
      <c r="S69" s="66">
        <v>24</v>
      </c>
      <c r="T69" s="65">
        <v>0.35</v>
      </c>
      <c r="U69" s="65">
        <v>0.25</v>
      </c>
      <c r="V69" s="65">
        <v>0.18</v>
      </c>
      <c r="W69" s="65">
        <v>0.22</v>
      </c>
      <c r="X69" s="64" t="s">
        <v>185</v>
      </c>
      <c r="Y69" s="64" t="s">
        <v>165</v>
      </c>
      <c r="Z69" s="64" t="s">
        <v>96</v>
      </c>
      <c r="AA69" s="64" t="s">
        <v>186</v>
      </c>
      <c r="AC69" s="64">
        <v>2</v>
      </c>
      <c r="AD69" s="64">
        <v>10</v>
      </c>
      <c r="AE69" s="64">
        <v>50</v>
      </c>
      <c r="AF69" s="64">
        <v>5000</v>
      </c>
      <c r="AG69" s="64">
        <v>0.05</v>
      </c>
      <c r="AH69" s="64">
        <v>0.15</v>
      </c>
      <c r="AI69" s="106">
        <v>2000000</v>
      </c>
      <c r="AJ69" s="106">
        <f t="shared" si="8"/>
        <v>6000000</v>
      </c>
      <c r="AK69" s="106">
        <v>10000000</v>
      </c>
      <c r="AL69" s="64">
        <v>-0.65</v>
      </c>
      <c r="AM69" s="64">
        <v>-0.15</v>
      </c>
      <c r="AN69" s="64">
        <v>-35</v>
      </c>
      <c r="AO69" s="64">
        <v>-6.86</v>
      </c>
      <c r="AP69" s="64">
        <v>0.1</v>
      </c>
      <c r="AQ69" s="64">
        <v>0.3</v>
      </c>
      <c r="AR69" s="64">
        <v>1</v>
      </c>
      <c r="AS69" s="64">
        <v>6</v>
      </c>
      <c r="AT69" s="64" t="s">
        <v>190</v>
      </c>
      <c r="AU69" s="64" t="s">
        <v>188</v>
      </c>
      <c r="AV69" s="64" t="s">
        <v>100</v>
      </c>
      <c r="AW69" s="64" t="s">
        <v>101</v>
      </c>
      <c r="AX69" s="64" t="s">
        <v>180</v>
      </c>
      <c r="AY69" s="67">
        <v>0.22</v>
      </c>
      <c r="AZ69" s="95">
        <f t="shared" si="9"/>
        <v>0.53500000000000003</v>
      </c>
      <c r="BA69" s="68">
        <v>0.85</v>
      </c>
      <c r="BB69" s="69" t="s">
        <v>189</v>
      </c>
      <c r="BC69" s="70" t="s">
        <v>108</v>
      </c>
      <c r="BD69" s="128">
        <v>0.28999999999999998</v>
      </c>
      <c r="BE69" s="129">
        <v>0.49</v>
      </c>
      <c r="BF69" s="129">
        <v>0.69</v>
      </c>
      <c r="BG69" s="129">
        <v>0.38</v>
      </c>
      <c r="BH69" s="129">
        <v>0.62</v>
      </c>
      <c r="BI69" s="129">
        <v>0.86</v>
      </c>
      <c r="BJ69" s="129">
        <v>0.22</v>
      </c>
      <c r="BK69" s="129">
        <v>0.36</v>
      </c>
      <c r="BL69" s="129">
        <v>0.5</v>
      </c>
    </row>
    <row r="70" spans="1:64" ht="35.9" hidden="1" customHeight="1">
      <c r="A70" s="64" t="s">
        <v>184</v>
      </c>
      <c r="B70" s="64" t="s">
        <v>116</v>
      </c>
      <c r="C70" s="79" t="str">
        <f t="shared" si="5"/>
        <v>Automotive / TelematicsSeries B</v>
      </c>
      <c r="D70" s="64" t="s">
        <v>117</v>
      </c>
      <c r="E70" s="71">
        <v>7</v>
      </c>
      <c r="F70" s="98" t="str">
        <f t="shared" si="6"/>
        <v>Automotive / Telematics7</v>
      </c>
      <c r="G70" s="98" t="str">
        <f t="shared" si="7"/>
        <v>Automotive / TelematicsSeries B7</v>
      </c>
      <c r="H70" s="83">
        <v>90000000</v>
      </c>
      <c r="I70" s="84">
        <v>225000000</v>
      </c>
      <c r="J70" s="85">
        <v>450000000</v>
      </c>
      <c r="K70" s="83">
        <v>30000000</v>
      </c>
      <c r="L70" s="84">
        <v>75000000</v>
      </c>
      <c r="M70" s="85">
        <v>150000000</v>
      </c>
      <c r="N70" s="91">
        <v>0.12</v>
      </c>
      <c r="O70" s="65">
        <v>0.17</v>
      </c>
      <c r="P70" s="92">
        <v>0.22</v>
      </c>
      <c r="Q70" s="66">
        <v>18</v>
      </c>
      <c r="R70" s="66">
        <v>24</v>
      </c>
      <c r="S70" s="66">
        <v>30</v>
      </c>
      <c r="T70" s="65">
        <v>0.25</v>
      </c>
      <c r="U70" s="65">
        <v>0.35</v>
      </c>
      <c r="V70" s="65">
        <v>0.18</v>
      </c>
      <c r="W70" s="65">
        <v>0.22</v>
      </c>
      <c r="X70" s="64" t="s">
        <v>185</v>
      </c>
      <c r="Y70" s="64" t="s">
        <v>165</v>
      </c>
      <c r="Z70" s="64" t="s">
        <v>96</v>
      </c>
      <c r="AA70" s="64" t="s">
        <v>186</v>
      </c>
      <c r="AC70" s="64">
        <v>8</v>
      </c>
      <c r="AD70" s="64">
        <v>30</v>
      </c>
      <c r="AE70" s="64">
        <v>50</v>
      </c>
      <c r="AF70" s="64">
        <v>5000</v>
      </c>
      <c r="AG70" s="64">
        <v>0.05</v>
      </c>
      <c r="AH70" s="64">
        <v>0.15</v>
      </c>
      <c r="AI70" s="106">
        <v>8000000</v>
      </c>
      <c r="AJ70" s="106">
        <f t="shared" si="8"/>
        <v>19000000</v>
      </c>
      <c r="AK70" s="106">
        <v>30000000</v>
      </c>
      <c r="AL70" s="64">
        <v>-0.45</v>
      </c>
      <c r="AM70" s="64">
        <v>0</v>
      </c>
      <c r="AN70" s="64">
        <v>-100</v>
      </c>
      <c r="AO70" s="64">
        <v>-15</v>
      </c>
      <c r="AP70" s="64">
        <v>0.1</v>
      </c>
      <c r="AQ70" s="64">
        <v>0.3</v>
      </c>
      <c r="AR70" s="64">
        <v>1</v>
      </c>
      <c r="AS70" s="64">
        <v>6</v>
      </c>
      <c r="AT70" s="64" t="s">
        <v>190</v>
      </c>
      <c r="AU70" s="64" t="s">
        <v>188</v>
      </c>
      <c r="AV70" s="64" t="s">
        <v>100</v>
      </c>
      <c r="AW70" s="64" t="s">
        <v>101</v>
      </c>
      <c r="AX70" s="64" t="s">
        <v>180</v>
      </c>
      <c r="AY70" s="67">
        <v>0.16</v>
      </c>
      <c r="AZ70" s="95">
        <f t="shared" si="9"/>
        <v>0.38</v>
      </c>
      <c r="BA70" s="68">
        <v>0.6</v>
      </c>
      <c r="BB70" s="69" t="s">
        <v>189</v>
      </c>
      <c r="BC70" s="70" t="s">
        <v>108</v>
      </c>
      <c r="BD70" s="128">
        <v>0.21</v>
      </c>
      <c r="BE70" s="129">
        <v>0.36499999999999999</v>
      </c>
      <c r="BF70" s="129">
        <v>0.52</v>
      </c>
      <c r="BG70" s="129">
        <v>0.28000000000000003</v>
      </c>
      <c r="BH70" s="129">
        <v>0.47000000000000003</v>
      </c>
      <c r="BI70" s="129">
        <v>0.66</v>
      </c>
      <c r="BJ70" s="129">
        <v>0.2</v>
      </c>
      <c r="BK70" s="129">
        <v>0.32</v>
      </c>
      <c r="BL70" s="129">
        <v>0.44</v>
      </c>
    </row>
    <row r="71" spans="1:64" ht="35.9" hidden="1" customHeight="1">
      <c r="A71" s="64" t="s">
        <v>184</v>
      </c>
      <c r="B71" s="64" t="s">
        <v>118</v>
      </c>
      <c r="C71" s="79" t="str">
        <f t="shared" si="5"/>
        <v>Automotive / TelematicsSeries C</v>
      </c>
      <c r="D71" s="64" t="s">
        <v>119</v>
      </c>
      <c r="E71" s="71">
        <v>9</v>
      </c>
      <c r="F71" s="98" t="str">
        <f t="shared" si="6"/>
        <v>Automotive / Telematics9</v>
      </c>
      <c r="G71" s="98" t="str">
        <f t="shared" si="7"/>
        <v>Automotive / TelematicsSeries C9</v>
      </c>
      <c r="H71" s="83">
        <v>225000000</v>
      </c>
      <c r="I71" s="84">
        <v>540000000</v>
      </c>
      <c r="J71" s="85">
        <v>1080000000</v>
      </c>
      <c r="K71" s="83">
        <v>60000000</v>
      </c>
      <c r="L71" s="84">
        <v>150000000</v>
      </c>
      <c r="M71" s="85">
        <v>300000000</v>
      </c>
      <c r="N71" s="91">
        <v>0.08</v>
      </c>
      <c r="O71" s="65">
        <v>0.13</v>
      </c>
      <c r="P71" s="92">
        <v>0.18</v>
      </c>
      <c r="Q71" s="66">
        <v>24</v>
      </c>
      <c r="R71" s="66">
        <v>27</v>
      </c>
      <c r="S71" s="66">
        <v>30</v>
      </c>
      <c r="T71" s="65">
        <v>0.2</v>
      </c>
      <c r="U71" s="65">
        <v>0.42</v>
      </c>
      <c r="V71" s="65">
        <v>0.18</v>
      </c>
      <c r="W71" s="65">
        <v>0.2</v>
      </c>
      <c r="X71" s="64" t="s">
        <v>185</v>
      </c>
      <c r="Y71" s="64" t="s">
        <v>165</v>
      </c>
      <c r="Z71" s="64" t="s">
        <v>96</v>
      </c>
      <c r="AA71" s="64" t="s">
        <v>186</v>
      </c>
      <c r="AC71" s="64">
        <v>25</v>
      </c>
      <c r="AD71" s="64">
        <v>100</v>
      </c>
      <c r="AE71" s="64">
        <v>100</v>
      </c>
      <c r="AF71" s="64">
        <v>20000</v>
      </c>
      <c r="AG71" s="64">
        <v>0.03</v>
      </c>
      <c r="AH71" s="64">
        <v>0.1</v>
      </c>
      <c r="AI71" s="106">
        <v>25000000</v>
      </c>
      <c r="AJ71" s="106">
        <f t="shared" si="8"/>
        <v>62500000</v>
      </c>
      <c r="AK71" s="106">
        <v>100000000</v>
      </c>
      <c r="AL71" s="64">
        <v>-0.25</v>
      </c>
      <c r="AM71" s="64">
        <v>0.1</v>
      </c>
      <c r="AN71" s="64">
        <v>-150</v>
      </c>
      <c r="AO71" s="64">
        <v>10</v>
      </c>
      <c r="AP71" s="64">
        <v>0.1</v>
      </c>
      <c r="AQ71" s="64">
        <v>0.3</v>
      </c>
      <c r="AR71" s="64">
        <v>1</v>
      </c>
      <c r="AS71" s="64">
        <v>6</v>
      </c>
      <c r="AT71" s="64" t="s">
        <v>191</v>
      </c>
      <c r="AU71" s="64" t="s">
        <v>188</v>
      </c>
      <c r="AV71" s="64" t="s">
        <v>100</v>
      </c>
      <c r="AW71" s="64" t="s">
        <v>101</v>
      </c>
      <c r="AX71" s="64" t="s">
        <v>180</v>
      </c>
      <c r="AY71" s="67">
        <v>0.1</v>
      </c>
      <c r="AZ71" s="95">
        <f t="shared" si="9"/>
        <v>0.25</v>
      </c>
      <c r="BA71" s="68">
        <v>0.4</v>
      </c>
      <c r="BB71" s="69" t="s">
        <v>189</v>
      </c>
      <c r="BC71" s="70" t="s">
        <v>108</v>
      </c>
      <c r="BD71" s="128">
        <v>0.14000000000000001</v>
      </c>
      <c r="BE71" s="129">
        <v>0.24000000000000002</v>
      </c>
      <c r="BF71" s="129">
        <v>0.34</v>
      </c>
      <c r="BG71" s="129">
        <v>0.19</v>
      </c>
      <c r="BH71" s="129">
        <v>0.33499999999999996</v>
      </c>
      <c r="BI71" s="129">
        <v>0.48</v>
      </c>
      <c r="BJ71" s="129">
        <v>0.16</v>
      </c>
      <c r="BK71" s="129">
        <v>0.27</v>
      </c>
      <c r="BL71" s="129">
        <v>0.38</v>
      </c>
    </row>
    <row r="72" spans="1:64" ht="35.9" hidden="1" customHeight="1">
      <c r="A72" s="64" t="s">
        <v>184</v>
      </c>
      <c r="B72" s="64" t="s">
        <v>121</v>
      </c>
      <c r="C72" s="79" t="str">
        <f t="shared" si="5"/>
        <v>Automotive / TelematicsSeries D/E</v>
      </c>
      <c r="D72" s="64" t="s">
        <v>122</v>
      </c>
      <c r="E72" s="71">
        <v>10</v>
      </c>
      <c r="F72" s="98" t="str">
        <f t="shared" si="6"/>
        <v>Automotive / Telematics10</v>
      </c>
      <c r="G72" s="98" t="str">
        <f t="shared" si="7"/>
        <v>Automotive / TelematicsSeries D/E10</v>
      </c>
      <c r="H72" s="83">
        <v>450000000</v>
      </c>
      <c r="I72" s="84">
        <v>1350000000</v>
      </c>
      <c r="J72" s="85">
        <v>3150000000</v>
      </c>
      <c r="K72" s="83">
        <v>112500000</v>
      </c>
      <c r="L72" s="84">
        <v>300000000</v>
      </c>
      <c r="M72" s="85">
        <v>750000000</v>
      </c>
      <c r="N72" s="91">
        <v>0.06</v>
      </c>
      <c r="O72" s="65">
        <v>0.1</v>
      </c>
      <c r="P72" s="92">
        <v>0.15</v>
      </c>
      <c r="Q72" s="66">
        <v>24</v>
      </c>
      <c r="R72" s="66">
        <v>30</v>
      </c>
      <c r="S72" s="66">
        <v>36</v>
      </c>
      <c r="T72" s="65">
        <v>0.15</v>
      </c>
      <c r="U72" s="65">
        <v>0.45</v>
      </c>
      <c r="V72" s="65">
        <v>0.22</v>
      </c>
      <c r="W72" s="65">
        <v>0.18</v>
      </c>
      <c r="X72" s="64" t="s">
        <v>185</v>
      </c>
      <c r="Y72" s="64" t="s">
        <v>165</v>
      </c>
      <c r="Z72" s="64" t="s">
        <v>96</v>
      </c>
      <c r="AA72" s="64" t="s">
        <v>186</v>
      </c>
      <c r="AC72" s="64">
        <v>75</v>
      </c>
      <c r="AD72" s="64">
        <v>300</v>
      </c>
      <c r="AE72" s="64">
        <v>100</v>
      </c>
      <c r="AF72" s="64">
        <v>20000</v>
      </c>
      <c r="AG72" s="64">
        <v>0.03</v>
      </c>
      <c r="AH72" s="64">
        <v>0.1</v>
      </c>
      <c r="AI72" s="106">
        <v>75000000</v>
      </c>
      <c r="AJ72" s="106">
        <f t="shared" si="8"/>
        <v>187500000</v>
      </c>
      <c r="AK72" s="106">
        <v>300000000</v>
      </c>
      <c r="AL72" s="64">
        <v>-0.1</v>
      </c>
      <c r="AM72" s="64">
        <v>0.2</v>
      </c>
      <c r="AN72" s="64">
        <v>-375</v>
      </c>
      <c r="AO72" s="64">
        <v>60</v>
      </c>
      <c r="AP72" s="64">
        <v>0.1</v>
      </c>
      <c r="AQ72" s="64">
        <v>0.3</v>
      </c>
      <c r="AR72" s="64">
        <v>1</v>
      </c>
      <c r="AS72" s="64">
        <v>6</v>
      </c>
      <c r="AT72" s="64" t="s">
        <v>191</v>
      </c>
      <c r="AU72" s="64" t="s">
        <v>188</v>
      </c>
      <c r="AV72" s="64" t="s">
        <v>100</v>
      </c>
      <c r="AW72" s="64" t="s">
        <v>101</v>
      </c>
      <c r="AX72" s="64" t="s">
        <v>180</v>
      </c>
      <c r="AY72" s="67">
        <v>7.0000000000000007E-2</v>
      </c>
      <c r="AZ72" s="95">
        <f t="shared" si="9"/>
        <v>0.17500000000000002</v>
      </c>
      <c r="BA72" s="68">
        <v>0.28000000000000003</v>
      </c>
      <c r="BB72" s="69" t="s">
        <v>189</v>
      </c>
      <c r="BC72" s="70" t="s">
        <v>108</v>
      </c>
      <c r="BD72" s="128">
        <v>0.09</v>
      </c>
      <c r="BE72" s="129">
        <v>0.19</v>
      </c>
      <c r="BF72" s="129">
        <v>0.28999999999999998</v>
      </c>
      <c r="BG72" s="129">
        <v>0.14000000000000001</v>
      </c>
      <c r="BH72" s="129">
        <v>0.23500000000000001</v>
      </c>
      <c r="BI72" s="129">
        <v>0.33</v>
      </c>
      <c r="BJ72" s="129">
        <v>0.13</v>
      </c>
      <c r="BK72" s="129">
        <v>0.23</v>
      </c>
      <c r="BL72" s="129">
        <v>0.33</v>
      </c>
    </row>
    <row r="73" spans="1:64" ht="35.9" hidden="1" customHeight="1">
      <c r="A73" s="64" t="s">
        <v>184</v>
      </c>
      <c r="B73" s="64" t="s">
        <v>123</v>
      </c>
      <c r="C73" s="79" t="str">
        <f t="shared" si="5"/>
        <v>Automotive / TelematicsPre-IPO</v>
      </c>
      <c r="D73" s="64" t="s">
        <v>124</v>
      </c>
      <c r="E73" s="71">
        <v>11</v>
      </c>
      <c r="F73" s="98" t="str">
        <f t="shared" si="6"/>
        <v>Automotive / Telematics11</v>
      </c>
      <c r="G73" s="98" t="str">
        <f t="shared" si="7"/>
        <v>Automotive / TelematicsPre-IPO11</v>
      </c>
      <c r="H73" s="83">
        <v>900000000</v>
      </c>
      <c r="I73" s="84">
        <v>3150000000</v>
      </c>
      <c r="J73" s="85">
        <v>9000000000</v>
      </c>
      <c r="K73" s="83">
        <v>150000000</v>
      </c>
      <c r="L73" s="84">
        <v>600000000</v>
      </c>
      <c r="M73" s="85">
        <v>1500000000</v>
      </c>
      <c r="N73" s="91">
        <v>0.03</v>
      </c>
      <c r="O73" s="65">
        <v>0.06</v>
      </c>
      <c r="P73" s="92">
        <v>0.1</v>
      </c>
      <c r="Q73" s="66">
        <v>24</v>
      </c>
      <c r="R73" s="66">
        <v>30</v>
      </c>
      <c r="S73" s="66">
        <v>36</v>
      </c>
      <c r="T73" s="65">
        <v>0.1</v>
      </c>
      <c r="U73" s="65">
        <v>0.35</v>
      </c>
      <c r="V73" s="65">
        <v>0.37</v>
      </c>
      <c r="W73" s="65">
        <v>0.18</v>
      </c>
      <c r="X73" s="64" t="s">
        <v>185</v>
      </c>
      <c r="Y73" s="64" t="s">
        <v>165</v>
      </c>
      <c r="Z73" s="64" t="s">
        <v>96</v>
      </c>
      <c r="AA73" s="64" t="s">
        <v>186</v>
      </c>
      <c r="AC73" s="64">
        <v>150</v>
      </c>
      <c r="AD73" s="64">
        <v>800</v>
      </c>
      <c r="AE73" s="64">
        <v>100</v>
      </c>
      <c r="AF73" s="64">
        <v>20000</v>
      </c>
      <c r="AG73" s="64">
        <v>0.03</v>
      </c>
      <c r="AH73" s="64">
        <v>0.1</v>
      </c>
      <c r="AI73" s="106">
        <v>150000000</v>
      </c>
      <c r="AJ73" s="106">
        <f t="shared" si="8"/>
        <v>475000000</v>
      </c>
      <c r="AK73" s="106">
        <v>800000000</v>
      </c>
      <c r="AL73" s="64">
        <v>0.05</v>
      </c>
      <c r="AM73" s="64">
        <v>0.3</v>
      </c>
      <c r="AN73" s="64">
        <v>7.5</v>
      </c>
      <c r="AO73" s="64">
        <v>240</v>
      </c>
      <c r="AP73" s="64">
        <v>0.1</v>
      </c>
      <c r="AQ73" s="64">
        <v>0.3</v>
      </c>
      <c r="AR73" s="64">
        <v>1</v>
      </c>
      <c r="AS73" s="64">
        <v>6</v>
      </c>
      <c r="AT73" s="64" t="s">
        <v>191</v>
      </c>
      <c r="AU73" s="64" t="s">
        <v>188</v>
      </c>
      <c r="AV73" s="64" t="s">
        <v>100</v>
      </c>
      <c r="AW73" s="64" t="s">
        <v>101</v>
      </c>
      <c r="AX73" s="64" t="s">
        <v>180</v>
      </c>
      <c r="AY73" s="67">
        <v>0.04</v>
      </c>
      <c r="AZ73" s="95">
        <f t="shared" si="9"/>
        <v>0.11</v>
      </c>
      <c r="BA73" s="68">
        <v>0.18</v>
      </c>
      <c r="BB73" s="69" t="s">
        <v>189</v>
      </c>
      <c r="BC73" s="70" t="s">
        <v>108</v>
      </c>
      <c r="BD73" s="128">
        <v>0.06</v>
      </c>
      <c r="BE73" s="129">
        <v>0.13500000000000001</v>
      </c>
      <c r="BF73" s="129">
        <v>0.21</v>
      </c>
      <c r="BG73" s="129">
        <v>0.08</v>
      </c>
      <c r="BH73" s="129">
        <v>0.16</v>
      </c>
      <c r="BI73" s="129">
        <v>0.24</v>
      </c>
      <c r="BJ73" s="129">
        <v>0.11</v>
      </c>
      <c r="BK73" s="129">
        <v>0.19500000000000001</v>
      </c>
      <c r="BL73" s="129">
        <v>0.28000000000000003</v>
      </c>
    </row>
    <row r="74" spans="1:64" ht="35.9" customHeight="1">
      <c r="A74" s="64" t="s">
        <v>192</v>
      </c>
      <c r="B74" s="64" t="s">
        <v>92</v>
      </c>
      <c r="C74" s="79" t="str">
        <f t="shared" si="5"/>
        <v>Food-Tech / Ag-TechIdea / Concept</v>
      </c>
      <c r="D74" s="64" t="s">
        <v>93</v>
      </c>
      <c r="E74" s="71">
        <v>2</v>
      </c>
      <c r="F74" s="98" t="str">
        <f t="shared" si="6"/>
        <v>Food-Tech / Ag-Tech2</v>
      </c>
      <c r="G74" s="98" t="str">
        <f t="shared" si="7"/>
        <v>Food-Tech / Ag-TechIdea / Concept2</v>
      </c>
      <c r="H74" s="83">
        <v>800000</v>
      </c>
      <c r="I74" s="84">
        <v>2200000</v>
      </c>
      <c r="J74" s="85">
        <v>3800000</v>
      </c>
      <c r="K74" s="83">
        <v>70000</v>
      </c>
      <c r="L74" s="84">
        <v>350000</v>
      </c>
      <c r="M74" s="85">
        <v>700000</v>
      </c>
      <c r="N74" s="91">
        <v>0.05</v>
      </c>
      <c r="O74" s="65">
        <v>0.1</v>
      </c>
      <c r="P74" s="92">
        <v>0.15</v>
      </c>
      <c r="Q74" s="66">
        <v>6</v>
      </c>
      <c r="R74" s="66">
        <v>9</v>
      </c>
      <c r="S74" s="66">
        <v>12</v>
      </c>
      <c r="T74" s="65">
        <v>0.68</v>
      </c>
      <c r="U74" s="65">
        <v>0.03</v>
      </c>
      <c r="V74" s="65">
        <v>0.17</v>
      </c>
      <c r="W74" s="65">
        <v>0.12</v>
      </c>
      <c r="X74" s="64" t="s">
        <v>193</v>
      </c>
      <c r="Y74" s="64" t="s">
        <v>165</v>
      </c>
      <c r="Z74" s="64" t="s">
        <v>96</v>
      </c>
      <c r="AA74" s="64" t="s">
        <v>194</v>
      </c>
      <c r="AE74" s="64">
        <v>100</v>
      </c>
      <c r="AF74" s="64">
        <v>10000</v>
      </c>
      <c r="AI74" s="106">
        <v>0</v>
      </c>
      <c r="AJ74" s="106">
        <f t="shared" si="8"/>
        <v>0</v>
      </c>
      <c r="AK74" s="106">
        <v>0</v>
      </c>
      <c r="AL74" s="64">
        <v>-1</v>
      </c>
      <c r="AM74" s="64">
        <v>-0.6</v>
      </c>
      <c r="AN74" s="64">
        <v>-1.4</v>
      </c>
      <c r="AO74" s="64">
        <v>-0.09</v>
      </c>
      <c r="AP74" s="64">
        <v>0.12</v>
      </c>
      <c r="AQ74" s="64">
        <v>0.35</v>
      </c>
      <c r="AT74" s="64" t="s">
        <v>195</v>
      </c>
      <c r="AU74" s="64" t="s">
        <v>196</v>
      </c>
      <c r="AV74" s="64" t="s">
        <v>197</v>
      </c>
      <c r="AW74" s="64" t="s">
        <v>101</v>
      </c>
      <c r="AX74" s="64" t="s">
        <v>150</v>
      </c>
      <c r="AY74" s="67"/>
      <c r="AZ74" s="95" t="e">
        <f t="shared" si="9"/>
        <v>#DIV/0!</v>
      </c>
      <c r="BA74" s="68"/>
      <c r="BB74" s="69" t="s">
        <v>197</v>
      </c>
      <c r="BC74" s="70" t="s">
        <v>104</v>
      </c>
      <c r="BD74" s="128" t="s">
        <v>105</v>
      </c>
      <c r="BE74" s="129" t="s">
        <v>105</v>
      </c>
      <c r="BF74" s="129" t="s">
        <v>105</v>
      </c>
      <c r="BG74" s="129" t="s">
        <v>105</v>
      </c>
      <c r="BH74" s="129" t="s">
        <v>105</v>
      </c>
      <c r="BI74" s="129" t="s">
        <v>105</v>
      </c>
      <c r="BJ74" s="129" t="s">
        <v>105</v>
      </c>
      <c r="BK74" s="129" t="s">
        <v>105</v>
      </c>
      <c r="BL74" s="129" t="s">
        <v>105</v>
      </c>
    </row>
    <row r="75" spans="1:64" ht="35.9" customHeight="1">
      <c r="A75" s="64" t="s">
        <v>192</v>
      </c>
      <c r="B75" s="64" t="s">
        <v>106</v>
      </c>
      <c r="C75" s="79" t="str">
        <f t="shared" si="5"/>
        <v>Food-Tech / Ag-TechPre-Seed</v>
      </c>
      <c r="D75" s="64" t="s">
        <v>107</v>
      </c>
      <c r="E75" s="71">
        <v>2</v>
      </c>
      <c r="F75" s="98" t="str">
        <f t="shared" si="6"/>
        <v>Food-Tech / Ag-Tech2</v>
      </c>
      <c r="G75" s="98" t="str">
        <f t="shared" si="7"/>
        <v>Food-Tech / Ag-TechPre-Seed2</v>
      </c>
      <c r="H75" s="83">
        <v>3000000</v>
      </c>
      <c r="I75" s="84">
        <v>6000000</v>
      </c>
      <c r="J75" s="85">
        <v>11200000</v>
      </c>
      <c r="K75" s="83">
        <v>420000</v>
      </c>
      <c r="L75" s="84">
        <v>1400000</v>
      </c>
      <c r="M75" s="85">
        <v>3500000</v>
      </c>
      <c r="N75" s="91">
        <v>0.1</v>
      </c>
      <c r="O75" s="65">
        <v>0.15</v>
      </c>
      <c r="P75" s="92">
        <v>0.2</v>
      </c>
      <c r="Q75" s="66">
        <v>12</v>
      </c>
      <c r="R75" s="66">
        <v>15</v>
      </c>
      <c r="S75" s="66">
        <v>18</v>
      </c>
      <c r="T75" s="65">
        <v>0.57999999999999996</v>
      </c>
      <c r="U75" s="65">
        <v>0.05</v>
      </c>
      <c r="V75" s="65">
        <v>0.17</v>
      </c>
      <c r="W75" s="65">
        <v>0.2</v>
      </c>
      <c r="X75" s="64" t="s">
        <v>193</v>
      </c>
      <c r="Y75" s="64" t="s">
        <v>165</v>
      </c>
      <c r="Z75" s="64" t="s">
        <v>96</v>
      </c>
      <c r="AA75" s="64" t="s">
        <v>194</v>
      </c>
      <c r="AE75" s="64">
        <v>100</v>
      </c>
      <c r="AF75" s="64">
        <v>10000</v>
      </c>
      <c r="AI75" s="106">
        <v>0</v>
      </c>
      <c r="AJ75" s="106">
        <f t="shared" si="8"/>
        <v>80000</v>
      </c>
      <c r="AK75" s="106">
        <v>160000</v>
      </c>
      <c r="AL75" s="64">
        <v>-1</v>
      </c>
      <c r="AM75" s="64">
        <v>-0.5</v>
      </c>
      <c r="AN75" s="64">
        <v>-3.5</v>
      </c>
      <c r="AO75" s="64">
        <v>-0.34</v>
      </c>
      <c r="AP75" s="64">
        <v>0.12</v>
      </c>
      <c r="AQ75" s="64">
        <v>0.35</v>
      </c>
      <c r="AT75" s="64" t="s">
        <v>195</v>
      </c>
      <c r="AU75" s="64" t="s">
        <v>196</v>
      </c>
      <c r="AV75" s="64" t="s">
        <v>197</v>
      </c>
      <c r="AW75" s="64" t="s">
        <v>101</v>
      </c>
      <c r="AX75" s="64" t="s">
        <v>150</v>
      </c>
      <c r="AY75" s="67">
        <v>0</v>
      </c>
      <c r="AZ75" s="95">
        <f t="shared" si="9"/>
        <v>1</v>
      </c>
      <c r="BA75" s="68">
        <v>2</v>
      </c>
      <c r="BB75" s="69" t="s">
        <v>197</v>
      </c>
      <c r="BC75" s="70" t="s">
        <v>108</v>
      </c>
      <c r="BD75" s="128">
        <v>0.55000000000000004</v>
      </c>
      <c r="BE75" s="129">
        <v>0.93500000000000005</v>
      </c>
      <c r="BF75" s="129">
        <v>1.32</v>
      </c>
      <c r="BG75" s="129">
        <v>0.27</v>
      </c>
      <c r="BH75" s="129">
        <v>0.58499999999999996</v>
      </c>
      <c r="BI75" s="129">
        <v>0.9</v>
      </c>
      <c r="BJ75" s="129">
        <v>0.22</v>
      </c>
      <c r="BK75" s="129">
        <v>0.44</v>
      </c>
      <c r="BL75" s="129">
        <v>0.66</v>
      </c>
    </row>
    <row r="76" spans="1:64" ht="35.9" customHeight="1">
      <c r="A76" s="64" t="s">
        <v>192</v>
      </c>
      <c r="B76" s="64" t="s">
        <v>109</v>
      </c>
      <c r="C76" s="79" t="str">
        <f t="shared" si="5"/>
        <v>Food-Tech / Ag-TechSeed</v>
      </c>
      <c r="D76" s="64" t="s">
        <v>110</v>
      </c>
      <c r="E76" s="71">
        <v>3</v>
      </c>
      <c r="F76" s="98" t="str">
        <f t="shared" si="6"/>
        <v>Food-Tech / Ag-Tech3</v>
      </c>
      <c r="G76" s="98" t="str">
        <f t="shared" si="7"/>
        <v>Food-Tech / Ag-TechSeed3</v>
      </c>
      <c r="H76" s="83">
        <v>7500000</v>
      </c>
      <c r="I76" s="84">
        <v>18000000</v>
      </c>
      <c r="J76" s="85">
        <v>37500000</v>
      </c>
      <c r="K76" s="83">
        <v>1400000</v>
      </c>
      <c r="L76" s="84">
        <v>5600000</v>
      </c>
      <c r="M76" s="85">
        <v>11200000</v>
      </c>
      <c r="N76" s="91">
        <v>0.15</v>
      </c>
      <c r="O76" s="65">
        <v>0.2</v>
      </c>
      <c r="P76" s="92">
        <v>0.25</v>
      </c>
      <c r="Q76" s="66">
        <v>18</v>
      </c>
      <c r="R76" s="66">
        <v>21</v>
      </c>
      <c r="S76" s="66">
        <v>24</v>
      </c>
      <c r="T76" s="65">
        <v>0.48</v>
      </c>
      <c r="U76" s="65">
        <v>0.1</v>
      </c>
      <c r="V76" s="65">
        <v>0.17</v>
      </c>
      <c r="W76" s="65">
        <v>0.25</v>
      </c>
      <c r="X76" s="64" t="s">
        <v>193</v>
      </c>
      <c r="Y76" s="64" t="s">
        <v>165</v>
      </c>
      <c r="Z76" s="64" t="s">
        <v>96</v>
      </c>
      <c r="AA76" s="64" t="s">
        <v>194</v>
      </c>
      <c r="AE76" s="64">
        <v>100</v>
      </c>
      <c r="AF76" s="64">
        <v>10000</v>
      </c>
      <c r="AI76" s="106">
        <v>80000</v>
      </c>
      <c r="AJ76" s="106">
        <f t="shared" si="8"/>
        <v>640000</v>
      </c>
      <c r="AK76" s="106">
        <v>1200000</v>
      </c>
      <c r="AL76" s="64">
        <v>-0.9</v>
      </c>
      <c r="AM76" s="64">
        <v>-0.35</v>
      </c>
      <c r="AN76" s="64">
        <v>-7.47</v>
      </c>
      <c r="AO76" s="64">
        <v>-0.8</v>
      </c>
      <c r="AP76" s="64">
        <v>0.12</v>
      </c>
      <c r="AQ76" s="64">
        <v>0.35</v>
      </c>
      <c r="AR76" s="64">
        <v>1</v>
      </c>
      <c r="AS76" s="64">
        <v>5</v>
      </c>
      <c r="AT76" s="64" t="s">
        <v>195</v>
      </c>
      <c r="AU76" s="64" t="s">
        <v>196</v>
      </c>
      <c r="AV76" s="64" t="s">
        <v>197</v>
      </c>
      <c r="AW76" s="64" t="s">
        <v>101</v>
      </c>
      <c r="AX76" s="64" t="s">
        <v>150</v>
      </c>
      <c r="AY76" s="67">
        <v>0.4</v>
      </c>
      <c r="AZ76" s="95">
        <f t="shared" si="9"/>
        <v>1</v>
      </c>
      <c r="BA76" s="68">
        <v>1.6</v>
      </c>
      <c r="BB76" s="69" t="s">
        <v>197</v>
      </c>
      <c r="BC76" s="70" t="s">
        <v>108</v>
      </c>
      <c r="BD76" s="128">
        <v>0.44</v>
      </c>
      <c r="BE76" s="129">
        <v>0.71499999999999997</v>
      </c>
      <c r="BF76" s="129">
        <v>0.99</v>
      </c>
      <c r="BG76" s="129">
        <v>0.45</v>
      </c>
      <c r="BH76" s="129">
        <v>0.76500000000000001</v>
      </c>
      <c r="BI76" s="129">
        <v>1.08</v>
      </c>
      <c r="BJ76" s="129">
        <v>0.28000000000000003</v>
      </c>
      <c r="BK76" s="129">
        <v>0.47000000000000003</v>
      </c>
      <c r="BL76" s="129">
        <v>0.66</v>
      </c>
    </row>
    <row r="77" spans="1:64" ht="35.9" customHeight="1">
      <c r="A77" s="64" t="s">
        <v>192</v>
      </c>
      <c r="B77" s="64" t="s">
        <v>111</v>
      </c>
      <c r="C77" s="79" t="str">
        <f t="shared" si="5"/>
        <v>Food-Tech / Ag-TechLate Seed / Seed+</v>
      </c>
      <c r="D77" s="64" t="s">
        <v>112</v>
      </c>
      <c r="E77" s="71">
        <v>4</v>
      </c>
      <c r="F77" s="98" t="str">
        <f t="shared" si="6"/>
        <v>Food-Tech / Ag-Tech4</v>
      </c>
      <c r="G77" s="98" t="str">
        <f t="shared" si="7"/>
        <v>Food-Tech / Ag-TechLate Seed / Seed+4</v>
      </c>
      <c r="H77" s="83">
        <v>15000000</v>
      </c>
      <c r="I77" s="84">
        <v>33800000</v>
      </c>
      <c r="J77" s="85">
        <v>60000000</v>
      </c>
      <c r="K77" s="83">
        <v>4200000</v>
      </c>
      <c r="L77" s="84">
        <v>11200000</v>
      </c>
      <c r="M77" s="85">
        <v>21000000</v>
      </c>
      <c r="N77" s="91">
        <v>0.12</v>
      </c>
      <c r="O77" s="65">
        <v>0.17</v>
      </c>
      <c r="P77" s="92">
        <v>0.22</v>
      </c>
      <c r="Q77" s="66">
        <v>18</v>
      </c>
      <c r="R77" s="66">
        <v>21</v>
      </c>
      <c r="S77" s="66">
        <v>24</v>
      </c>
      <c r="T77" s="65">
        <v>0.42</v>
      </c>
      <c r="U77" s="65">
        <v>0.15</v>
      </c>
      <c r="V77" s="65">
        <v>0.18</v>
      </c>
      <c r="W77" s="65">
        <v>0.25</v>
      </c>
      <c r="X77" s="64" t="s">
        <v>193</v>
      </c>
      <c r="Y77" s="64" t="s">
        <v>165</v>
      </c>
      <c r="Z77" s="64" t="s">
        <v>96</v>
      </c>
      <c r="AA77" s="64" t="s">
        <v>194</v>
      </c>
      <c r="AE77" s="64">
        <v>500</v>
      </c>
      <c r="AF77" s="64">
        <v>50000</v>
      </c>
      <c r="AI77" s="106">
        <v>800000</v>
      </c>
      <c r="AJ77" s="106">
        <f t="shared" si="8"/>
        <v>2000000</v>
      </c>
      <c r="AK77" s="106">
        <v>3200000</v>
      </c>
      <c r="AL77" s="64">
        <v>-0.75</v>
      </c>
      <c r="AM77" s="64">
        <v>-0.25</v>
      </c>
      <c r="AN77" s="64">
        <v>-14</v>
      </c>
      <c r="AO77" s="64">
        <v>-2.4</v>
      </c>
      <c r="AP77" s="64">
        <v>0.12</v>
      </c>
      <c r="AQ77" s="64">
        <v>0.35</v>
      </c>
      <c r="AR77" s="64">
        <v>1</v>
      </c>
      <c r="AS77" s="64">
        <v>5</v>
      </c>
      <c r="AT77" s="64" t="s">
        <v>198</v>
      </c>
      <c r="AU77" s="64" t="s">
        <v>196</v>
      </c>
      <c r="AV77" s="64" t="s">
        <v>197</v>
      </c>
      <c r="AW77" s="64" t="s">
        <v>101</v>
      </c>
      <c r="AX77" s="64" t="s">
        <v>150</v>
      </c>
      <c r="AY77" s="67">
        <v>0.3</v>
      </c>
      <c r="AZ77" s="95">
        <f t="shared" si="9"/>
        <v>0.70000000000000007</v>
      </c>
      <c r="BA77" s="68">
        <v>1.1000000000000001</v>
      </c>
      <c r="BB77" s="69" t="s">
        <v>197</v>
      </c>
      <c r="BC77" s="70" t="s">
        <v>108</v>
      </c>
      <c r="BD77" s="128">
        <v>0.33</v>
      </c>
      <c r="BE77" s="129">
        <v>0.55000000000000004</v>
      </c>
      <c r="BF77" s="129">
        <v>0.77</v>
      </c>
      <c r="BG77" s="129">
        <v>0.36</v>
      </c>
      <c r="BH77" s="129">
        <v>0.63</v>
      </c>
      <c r="BI77" s="129">
        <v>0.9</v>
      </c>
      <c r="BJ77" s="129">
        <v>0.22</v>
      </c>
      <c r="BK77" s="129">
        <v>0.38500000000000001</v>
      </c>
      <c r="BL77" s="129">
        <v>0.55000000000000004</v>
      </c>
    </row>
    <row r="78" spans="1:64" ht="35.9" customHeight="1">
      <c r="A78" s="64" t="s">
        <v>192</v>
      </c>
      <c r="B78" s="64" t="s">
        <v>114</v>
      </c>
      <c r="C78" s="79" t="str">
        <f t="shared" si="5"/>
        <v>Food-Tech / Ag-TechSeries A</v>
      </c>
      <c r="D78" s="64" t="s">
        <v>115</v>
      </c>
      <c r="E78" s="71">
        <v>5</v>
      </c>
      <c r="F78" s="98" t="str">
        <f t="shared" si="6"/>
        <v>Food-Tech / Ag-Tech5</v>
      </c>
      <c r="G78" s="98" t="str">
        <f t="shared" si="7"/>
        <v>Food-Tech / Ag-TechSeries A5</v>
      </c>
      <c r="H78" s="83">
        <v>37500000</v>
      </c>
      <c r="I78" s="84">
        <v>67500000</v>
      </c>
      <c r="J78" s="85">
        <v>120000000</v>
      </c>
      <c r="K78" s="83">
        <v>11200000</v>
      </c>
      <c r="L78" s="84">
        <v>25200000</v>
      </c>
      <c r="M78" s="85">
        <v>49000000</v>
      </c>
      <c r="N78" s="91">
        <v>0.15</v>
      </c>
      <c r="O78" s="65">
        <v>0.2</v>
      </c>
      <c r="P78" s="92">
        <v>0.25</v>
      </c>
      <c r="Q78" s="66">
        <v>18</v>
      </c>
      <c r="R78" s="66">
        <v>21</v>
      </c>
      <c r="S78" s="66">
        <v>24</v>
      </c>
      <c r="T78" s="65">
        <v>0.32</v>
      </c>
      <c r="U78" s="65">
        <v>0.25</v>
      </c>
      <c r="V78" s="65">
        <v>0.18</v>
      </c>
      <c r="W78" s="65">
        <v>0.25</v>
      </c>
      <c r="X78" s="64" t="s">
        <v>193</v>
      </c>
      <c r="Y78" s="64" t="s">
        <v>165</v>
      </c>
      <c r="Z78" s="64" t="s">
        <v>96</v>
      </c>
      <c r="AA78" s="64" t="s">
        <v>194</v>
      </c>
      <c r="AE78" s="64">
        <v>500</v>
      </c>
      <c r="AF78" s="64">
        <v>50000</v>
      </c>
      <c r="AI78" s="106">
        <v>1600000</v>
      </c>
      <c r="AJ78" s="106">
        <f t="shared" si="8"/>
        <v>4800000</v>
      </c>
      <c r="AK78" s="106">
        <v>8000000</v>
      </c>
      <c r="AL78" s="64">
        <v>-0.65</v>
      </c>
      <c r="AM78" s="64">
        <v>-0.15</v>
      </c>
      <c r="AN78" s="64">
        <v>-32.700000000000003</v>
      </c>
      <c r="AO78" s="64">
        <v>-6.4</v>
      </c>
      <c r="AP78" s="64">
        <v>0.12</v>
      </c>
      <c r="AQ78" s="64">
        <v>0.35</v>
      </c>
      <c r="AR78" s="64">
        <v>1</v>
      </c>
      <c r="AS78" s="64">
        <v>5</v>
      </c>
      <c r="AT78" s="64" t="s">
        <v>198</v>
      </c>
      <c r="AU78" s="64" t="s">
        <v>196</v>
      </c>
      <c r="AV78" s="64" t="s">
        <v>197</v>
      </c>
      <c r="AW78" s="64" t="s">
        <v>101</v>
      </c>
      <c r="AX78" s="64" t="s">
        <v>150</v>
      </c>
      <c r="AY78" s="67">
        <v>0.22</v>
      </c>
      <c r="AZ78" s="95">
        <f t="shared" si="9"/>
        <v>0.51</v>
      </c>
      <c r="BA78" s="68">
        <v>0.8</v>
      </c>
      <c r="BB78" s="69" t="s">
        <v>197</v>
      </c>
      <c r="BC78" s="70" t="s">
        <v>108</v>
      </c>
      <c r="BD78" s="128">
        <v>0.28000000000000003</v>
      </c>
      <c r="BE78" s="129">
        <v>0.47000000000000003</v>
      </c>
      <c r="BF78" s="129">
        <v>0.66</v>
      </c>
      <c r="BG78" s="129">
        <v>0.36</v>
      </c>
      <c r="BH78" s="129">
        <v>0.58499999999999996</v>
      </c>
      <c r="BI78" s="129">
        <v>0.81</v>
      </c>
      <c r="BJ78" s="129">
        <v>0.22</v>
      </c>
      <c r="BK78" s="129">
        <v>0.36</v>
      </c>
      <c r="BL78" s="129">
        <v>0.5</v>
      </c>
    </row>
    <row r="79" spans="1:64" ht="35.9" customHeight="1">
      <c r="A79" s="64" t="s">
        <v>192</v>
      </c>
      <c r="B79" s="64" t="s">
        <v>116</v>
      </c>
      <c r="C79" s="79" t="str">
        <f t="shared" si="5"/>
        <v>Food-Tech / Ag-TechSeries B</v>
      </c>
      <c r="D79" s="64" t="s">
        <v>117</v>
      </c>
      <c r="E79" s="71">
        <v>7</v>
      </c>
      <c r="F79" s="98" t="str">
        <f t="shared" si="6"/>
        <v>Food-Tech / Ag-Tech7</v>
      </c>
      <c r="G79" s="98" t="str">
        <f t="shared" si="7"/>
        <v>Food-Tech / Ag-TechSeries B7</v>
      </c>
      <c r="H79" s="83">
        <v>75000000</v>
      </c>
      <c r="I79" s="84">
        <v>187500000</v>
      </c>
      <c r="J79" s="85">
        <v>375000000</v>
      </c>
      <c r="K79" s="83">
        <v>28000000</v>
      </c>
      <c r="L79" s="84">
        <v>70000000</v>
      </c>
      <c r="M79" s="85">
        <v>140000000</v>
      </c>
      <c r="N79" s="91">
        <v>0.12</v>
      </c>
      <c r="O79" s="65">
        <v>0.17</v>
      </c>
      <c r="P79" s="92">
        <v>0.22</v>
      </c>
      <c r="Q79" s="66">
        <v>18</v>
      </c>
      <c r="R79" s="66">
        <v>24</v>
      </c>
      <c r="S79" s="66">
        <v>30</v>
      </c>
      <c r="T79" s="65">
        <v>0.24</v>
      </c>
      <c r="U79" s="65">
        <v>0.35</v>
      </c>
      <c r="V79" s="65">
        <v>0.18</v>
      </c>
      <c r="W79" s="65">
        <v>0.23</v>
      </c>
      <c r="X79" s="64" t="s">
        <v>193</v>
      </c>
      <c r="Y79" s="64" t="s">
        <v>165</v>
      </c>
      <c r="Z79" s="64" t="s">
        <v>96</v>
      </c>
      <c r="AA79" s="64" t="s">
        <v>194</v>
      </c>
      <c r="AE79" s="64">
        <v>500</v>
      </c>
      <c r="AF79" s="64">
        <v>50000</v>
      </c>
      <c r="AI79" s="106">
        <v>6400000</v>
      </c>
      <c r="AJ79" s="106">
        <f t="shared" si="8"/>
        <v>15200000</v>
      </c>
      <c r="AK79" s="106">
        <v>24000000</v>
      </c>
      <c r="AL79" s="64">
        <v>-0.45</v>
      </c>
      <c r="AM79" s="64">
        <v>0</v>
      </c>
      <c r="AN79" s="64">
        <v>-93.3</v>
      </c>
      <c r="AO79" s="64">
        <v>-14</v>
      </c>
      <c r="AP79" s="64">
        <v>0.12</v>
      </c>
      <c r="AQ79" s="64">
        <v>0.35</v>
      </c>
      <c r="AR79" s="64">
        <v>1</v>
      </c>
      <c r="AS79" s="64">
        <v>5</v>
      </c>
      <c r="AT79" s="64" t="s">
        <v>198</v>
      </c>
      <c r="AU79" s="64" t="s">
        <v>196</v>
      </c>
      <c r="AV79" s="64" t="s">
        <v>197</v>
      </c>
      <c r="AW79" s="64" t="s">
        <v>101</v>
      </c>
      <c r="AX79" s="64" t="s">
        <v>150</v>
      </c>
      <c r="AY79" s="67">
        <v>0.15</v>
      </c>
      <c r="AZ79" s="95">
        <f t="shared" si="9"/>
        <v>0.35000000000000003</v>
      </c>
      <c r="BA79" s="68">
        <v>0.55000000000000004</v>
      </c>
      <c r="BB79" s="69" t="s">
        <v>197</v>
      </c>
      <c r="BC79" s="70" t="s">
        <v>108</v>
      </c>
      <c r="BD79" s="128">
        <v>0.2</v>
      </c>
      <c r="BE79" s="129">
        <v>0.35</v>
      </c>
      <c r="BF79" s="129">
        <v>0.5</v>
      </c>
      <c r="BG79" s="129">
        <v>0.27</v>
      </c>
      <c r="BH79" s="129">
        <v>0.45</v>
      </c>
      <c r="BI79" s="129">
        <v>0.63</v>
      </c>
      <c r="BJ79" s="129">
        <v>0.2</v>
      </c>
      <c r="BK79" s="129">
        <v>0.32</v>
      </c>
      <c r="BL79" s="129">
        <v>0.44</v>
      </c>
    </row>
    <row r="80" spans="1:64" ht="35.9" customHeight="1">
      <c r="A80" s="64" t="s">
        <v>192</v>
      </c>
      <c r="B80" s="64" t="s">
        <v>118</v>
      </c>
      <c r="C80" s="79" t="str">
        <f t="shared" si="5"/>
        <v>Food-Tech / Ag-TechSeries C</v>
      </c>
      <c r="D80" s="64" t="s">
        <v>119</v>
      </c>
      <c r="E80" s="71">
        <v>8</v>
      </c>
      <c r="F80" s="98" t="str">
        <f t="shared" si="6"/>
        <v>Food-Tech / Ag-Tech8</v>
      </c>
      <c r="G80" s="98" t="str">
        <f t="shared" si="7"/>
        <v>Food-Tech / Ag-TechSeries C8</v>
      </c>
      <c r="H80" s="83">
        <v>187500000</v>
      </c>
      <c r="I80" s="84">
        <v>450000000</v>
      </c>
      <c r="J80" s="85">
        <v>900000000</v>
      </c>
      <c r="K80" s="83">
        <v>56000000</v>
      </c>
      <c r="L80" s="84">
        <v>140000000</v>
      </c>
      <c r="M80" s="85">
        <v>280000000</v>
      </c>
      <c r="N80" s="91">
        <v>0.08</v>
      </c>
      <c r="O80" s="65">
        <v>0.13</v>
      </c>
      <c r="P80" s="92">
        <v>0.18</v>
      </c>
      <c r="Q80" s="66">
        <v>24</v>
      </c>
      <c r="R80" s="66">
        <v>27</v>
      </c>
      <c r="S80" s="66">
        <v>30</v>
      </c>
      <c r="T80" s="65">
        <v>0.18</v>
      </c>
      <c r="U80" s="65">
        <v>0.42</v>
      </c>
      <c r="V80" s="65">
        <v>0.2</v>
      </c>
      <c r="W80" s="65">
        <v>0.2</v>
      </c>
      <c r="X80" s="64" t="s">
        <v>193</v>
      </c>
      <c r="Y80" s="64" t="s">
        <v>165</v>
      </c>
      <c r="Z80" s="64" t="s">
        <v>96</v>
      </c>
      <c r="AA80" s="64" t="s">
        <v>194</v>
      </c>
      <c r="AE80" s="64">
        <v>1000</v>
      </c>
      <c r="AF80" s="64">
        <v>200000</v>
      </c>
      <c r="AI80" s="106">
        <v>20000000</v>
      </c>
      <c r="AJ80" s="106">
        <f t="shared" si="8"/>
        <v>50000000</v>
      </c>
      <c r="AK80" s="106">
        <v>80000000</v>
      </c>
      <c r="AL80" s="64">
        <v>-0.25</v>
      </c>
      <c r="AM80" s="64">
        <v>0.1</v>
      </c>
      <c r="AN80" s="64">
        <v>-140</v>
      </c>
      <c r="AO80" s="64">
        <v>8</v>
      </c>
      <c r="AP80" s="64">
        <v>0.12</v>
      </c>
      <c r="AQ80" s="64">
        <v>0.35</v>
      </c>
      <c r="AR80" s="64">
        <v>1</v>
      </c>
      <c r="AS80" s="64">
        <v>5</v>
      </c>
      <c r="AT80" s="64" t="s">
        <v>199</v>
      </c>
      <c r="AU80" s="64" t="s">
        <v>196</v>
      </c>
      <c r="AV80" s="64" t="s">
        <v>197</v>
      </c>
      <c r="AW80" s="64" t="s">
        <v>101</v>
      </c>
      <c r="AX80" s="64" t="s">
        <v>150</v>
      </c>
      <c r="AY80" s="67">
        <v>0.1</v>
      </c>
      <c r="AZ80" s="95">
        <f t="shared" si="9"/>
        <v>0.22499999999999998</v>
      </c>
      <c r="BA80" s="68">
        <v>0.35</v>
      </c>
      <c r="BB80" s="69" t="s">
        <v>197</v>
      </c>
      <c r="BC80" s="70" t="s">
        <v>108</v>
      </c>
      <c r="BD80" s="128">
        <v>0.13</v>
      </c>
      <c r="BE80" s="129">
        <v>0.23</v>
      </c>
      <c r="BF80" s="129">
        <v>0.33</v>
      </c>
      <c r="BG80" s="129">
        <v>0.18</v>
      </c>
      <c r="BH80" s="129">
        <v>0.315</v>
      </c>
      <c r="BI80" s="129">
        <v>0.45</v>
      </c>
      <c r="BJ80" s="129">
        <v>0.16</v>
      </c>
      <c r="BK80" s="129">
        <v>0.27</v>
      </c>
      <c r="BL80" s="129">
        <v>0.38</v>
      </c>
    </row>
    <row r="81" spans="1:64" ht="35.9" customHeight="1">
      <c r="A81" s="64" t="s">
        <v>192</v>
      </c>
      <c r="B81" s="64" t="s">
        <v>121</v>
      </c>
      <c r="C81" s="79" t="str">
        <f t="shared" si="5"/>
        <v>Food-Tech / Ag-TechSeries D/E</v>
      </c>
      <c r="D81" s="64" t="s">
        <v>122</v>
      </c>
      <c r="E81" s="71">
        <v>10</v>
      </c>
      <c r="F81" s="98" t="str">
        <f t="shared" si="6"/>
        <v>Food-Tech / Ag-Tech10</v>
      </c>
      <c r="G81" s="98" t="str">
        <f t="shared" si="7"/>
        <v>Food-Tech / Ag-TechSeries D/E10</v>
      </c>
      <c r="H81" s="83">
        <v>375000000</v>
      </c>
      <c r="I81" s="84">
        <v>1125000000</v>
      </c>
      <c r="J81" s="85">
        <v>2625000000</v>
      </c>
      <c r="K81" s="83">
        <v>105000000</v>
      </c>
      <c r="L81" s="84">
        <v>280000000</v>
      </c>
      <c r="M81" s="85">
        <v>700000000</v>
      </c>
      <c r="N81" s="91">
        <v>0.06</v>
      </c>
      <c r="O81" s="65">
        <v>0.1</v>
      </c>
      <c r="P81" s="92">
        <v>0.15</v>
      </c>
      <c r="Q81" s="66">
        <v>24</v>
      </c>
      <c r="R81" s="66">
        <v>30</v>
      </c>
      <c r="S81" s="66">
        <v>36</v>
      </c>
      <c r="T81" s="65">
        <v>0.14000000000000001</v>
      </c>
      <c r="U81" s="65">
        <v>0.44</v>
      </c>
      <c r="V81" s="65">
        <v>0.24</v>
      </c>
      <c r="W81" s="65">
        <v>0.18</v>
      </c>
      <c r="X81" s="64" t="s">
        <v>193</v>
      </c>
      <c r="Y81" s="64" t="s">
        <v>165</v>
      </c>
      <c r="Z81" s="64" t="s">
        <v>96</v>
      </c>
      <c r="AA81" s="64" t="s">
        <v>194</v>
      </c>
      <c r="AE81" s="64">
        <v>1000</v>
      </c>
      <c r="AF81" s="64">
        <v>200000</v>
      </c>
      <c r="AI81" s="106">
        <v>60000000</v>
      </c>
      <c r="AJ81" s="106">
        <f t="shared" si="8"/>
        <v>150000000</v>
      </c>
      <c r="AK81" s="106">
        <v>240000000</v>
      </c>
      <c r="AL81" s="64">
        <v>-0.1</v>
      </c>
      <c r="AM81" s="64">
        <v>0.2</v>
      </c>
      <c r="AN81" s="64">
        <v>-350</v>
      </c>
      <c r="AO81" s="64">
        <v>48</v>
      </c>
      <c r="AP81" s="64">
        <v>0.12</v>
      </c>
      <c r="AQ81" s="64">
        <v>0.35</v>
      </c>
      <c r="AR81" s="64">
        <v>1</v>
      </c>
      <c r="AS81" s="64">
        <v>5</v>
      </c>
      <c r="AT81" s="64" t="s">
        <v>199</v>
      </c>
      <c r="AU81" s="64" t="s">
        <v>196</v>
      </c>
      <c r="AV81" s="64" t="s">
        <v>197</v>
      </c>
      <c r="AW81" s="64" t="s">
        <v>101</v>
      </c>
      <c r="AX81" s="64" t="s">
        <v>150</v>
      </c>
      <c r="AY81" s="67">
        <v>7.0000000000000007E-2</v>
      </c>
      <c r="AZ81" s="95">
        <f t="shared" si="9"/>
        <v>0.16</v>
      </c>
      <c r="BA81" s="68">
        <v>0.25</v>
      </c>
      <c r="BB81" s="69" t="s">
        <v>197</v>
      </c>
      <c r="BC81" s="70" t="s">
        <v>108</v>
      </c>
      <c r="BD81" s="128">
        <v>0.09</v>
      </c>
      <c r="BE81" s="129">
        <v>0.185</v>
      </c>
      <c r="BF81" s="129">
        <v>0.28000000000000003</v>
      </c>
      <c r="BG81" s="129">
        <v>0.14000000000000001</v>
      </c>
      <c r="BH81" s="129">
        <v>0.23</v>
      </c>
      <c r="BI81" s="129">
        <v>0.32</v>
      </c>
      <c r="BJ81" s="129">
        <v>0.13</v>
      </c>
      <c r="BK81" s="129">
        <v>0.23</v>
      </c>
      <c r="BL81" s="129">
        <v>0.33</v>
      </c>
    </row>
    <row r="82" spans="1:64" ht="35.9" customHeight="1">
      <c r="A82" s="64" t="s">
        <v>192</v>
      </c>
      <c r="B82" s="64" t="s">
        <v>123</v>
      </c>
      <c r="C82" s="79" t="str">
        <f t="shared" si="5"/>
        <v>Food-Tech / Ag-TechPre-IPO</v>
      </c>
      <c r="D82" s="64" t="s">
        <v>124</v>
      </c>
      <c r="E82" s="71">
        <v>11</v>
      </c>
      <c r="F82" s="98" t="str">
        <f t="shared" si="6"/>
        <v>Food-Tech / Ag-Tech11</v>
      </c>
      <c r="G82" s="98" t="str">
        <f t="shared" si="7"/>
        <v>Food-Tech / Ag-TechPre-IPO11</v>
      </c>
      <c r="H82" s="83">
        <v>750000000</v>
      </c>
      <c r="I82" s="84">
        <v>2625000000</v>
      </c>
      <c r="J82" s="85">
        <v>7500000000</v>
      </c>
      <c r="K82" s="83">
        <v>140000000</v>
      </c>
      <c r="L82" s="84">
        <v>560000000</v>
      </c>
      <c r="M82" s="85">
        <v>1400000000</v>
      </c>
      <c r="N82" s="91">
        <v>0.03</v>
      </c>
      <c r="O82" s="65">
        <v>0.06</v>
      </c>
      <c r="P82" s="92">
        <v>0.1</v>
      </c>
      <c r="Q82" s="66">
        <v>24</v>
      </c>
      <c r="R82" s="66">
        <v>30</v>
      </c>
      <c r="S82" s="66">
        <v>36</v>
      </c>
      <c r="T82" s="65">
        <v>0.1</v>
      </c>
      <c r="U82" s="65">
        <v>0.35</v>
      </c>
      <c r="V82" s="65">
        <v>0.37</v>
      </c>
      <c r="W82" s="65">
        <v>0.18</v>
      </c>
      <c r="X82" s="64" t="s">
        <v>193</v>
      </c>
      <c r="Y82" s="64" t="s">
        <v>165</v>
      </c>
      <c r="Z82" s="64" t="s">
        <v>96</v>
      </c>
      <c r="AA82" s="64" t="s">
        <v>194</v>
      </c>
      <c r="AE82" s="64">
        <v>1000</v>
      </c>
      <c r="AF82" s="64">
        <v>200000</v>
      </c>
      <c r="AI82" s="106">
        <v>120000000</v>
      </c>
      <c r="AJ82" s="106">
        <f t="shared" si="8"/>
        <v>380000000</v>
      </c>
      <c r="AK82" s="106">
        <v>640000000</v>
      </c>
      <c r="AL82" s="64">
        <v>0.05</v>
      </c>
      <c r="AM82" s="64">
        <v>0.3</v>
      </c>
      <c r="AN82" s="64">
        <v>6</v>
      </c>
      <c r="AO82" s="64">
        <v>192</v>
      </c>
      <c r="AP82" s="64">
        <v>0.12</v>
      </c>
      <c r="AQ82" s="64">
        <v>0.35</v>
      </c>
      <c r="AR82" s="64">
        <v>1</v>
      </c>
      <c r="AS82" s="64">
        <v>5</v>
      </c>
      <c r="AT82" s="64" t="s">
        <v>199</v>
      </c>
      <c r="AU82" s="64" t="s">
        <v>196</v>
      </c>
      <c r="AV82" s="64" t="s">
        <v>197</v>
      </c>
      <c r="AW82" s="64" t="s">
        <v>101</v>
      </c>
      <c r="AX82" s="64" t="s">
        <v>150</v>
      </c>
      <c r="AY82" s="67">
        <v>0.04</v>
      </c>
      <c r="AZ82" s="95">
        <f t="shared" si="9"/>
        <v>9.5000000000000001E-2</v>
      </c>
      <c r="BA82" s="68">
        <v>0.15</v>
      </c>
      <c r="BB82" s="69" t="s">
        <v>197</v>
      </c>
      <c r="BC82" s="70" t="s">
        <v>108</v>
      </c>
      <c r="BD82" s="128">
        <v>0.06</v>
      </c>
      <c r="BE82" s="129">
        <v>0.13</v>
      </c>
      <c r="BF82" s="129">
        <v>0.2</v>
      </c>
      <c r="BG82" s="129">
        <v>7.0000000000000007E-2</v>
      </c>
      <c r="BH82" s="129">
        <v>0.14500000000000002</v>
      </c>
      <c r="BI82" s="129">
        <v>0.22</v>
      </c>
      <c r="BJ82" s="129">
        <v>0.11</v>
      </c>
      <c r="BK82" s="129">
        <v>0.19500000000000001</v>
      </c>
      <c r="BL82" s="129">
        <v>0.28000000000000003</v>
      </c>
    </row>
    <row r="83" spans="1:64" ht="26.9" hidden="1" customHeight="1">
      <c r="A83" s="64" t="s">
        <v>200</v>
      </c>
      <c r="B83" s="64" t="s">
        <v>92</v>
      </c>
      <c r="C83" s="79" t="str">
        <f t="shared" si="5"/>
        <v>MarketplaceIdea / Concept</v>
      </c>
      <c r="D83" s="64" t="s">
        <v>93</v>
      </c>
      <c r="E83" s="71">
        <v>1</v>
      </c>
      <c r="F83" s="98" t="str">
        <f t="shared" si="6"/>
        <v>Marketplace1</v>
      </c>
      <c r="G83" s="98" t="str">
        <f t="shared" si="7"/>
        <v>MarketplaceIdea / Concept1</v>
      </c>
      <c r="H83" s="83">
        <v>900000</v>
      </c>
      <c r="I83" s="84">
        <v>2700000</v>
      </c>
      <c r="J83" s="85">
        <v>4500000</v>
      </c>
      <c r="K83" s="83">
        <v>60000</v>
      </c>
      <c r="L83" s="84">
        <v>280000</v>
      </c>
      <c r="M83" s="85">
        <v>550000</v>
      </c>
      <c r="N83" s="91">
        <v>0.05</v>
      </c>
      <c r="O83" s="65">
        <v>0.1</v>
      </c>
      <c r="P83" s="92">
        <v>0.15</v>
      </c>
      <c r="Q83" s="66">
        <v>6</v>
      </c>
      <c r="R83" s="66">
        <v>9</v>
      </c>
      <c r="S83" s="66">
        <v>12</v>
      </c>
      <c r="T83" s="65">
        <v>0.6</v>
      </c>
      <c r="U83" s="65">
        <v>0.15</v>
      </c>
      <c r="V83" s="65">
        <v>0.2</v>
      </c>
      <c r="W83" s="65">
        <v>0.05</v>
      </c>
      <c r="X83" s="64" t="s">
        <v>201</v>
      </c>
      <c r="Y83" s="64" t="s">
        <v>165</v>
      </c>
      <c r="Z83" s="64" t="s">
        <v>96</v>
      </c>
      <c r="AA83" s="64" t="s">
        <v>186</v>
      </c>
      <c r="AC83" s="64">
        <v>0</v>
      </c>
      <c r="AD83" s="64">
        <v>0</v>
      </c>
      <c r="AE83" s="64">
        <v>5</v>
      </c>
      <c r="AF83" s="64">
        <v>500</v>
      </c>
      <c r="AG83" s="64">
        <v>0.15</v>
      </c>
      <c r="AH83" s="64">
        <v>0.5</v>
      </c>
      <c r="AI83" s="106">
        <v>0</v>
      </c>
      <c r="AJ83" s="106">
        <f t="shared" si="8"/>
        <v>0</v>
      </c>
      <c r="AK83" s="106">
        <v>0</v>
      </c>
      <c r="AL83" s="64">
        <v>-1</v>
      </c>
      <c r="AM83" s="64">
        <v>-0.6</v>
      </c>
      <c r="AN83" s="64">
        <v>-1.1000000000000001</v>
      </c>
      <c r="AO83" s="64">
        <v>-0.08</v>
      </c>
      <c r="AP83" s="64">
        <v>-0.05</v>
      </c>
      <c r="AQ83" s="64">
        <v>0.1</v>
      </c>
      <c r="AT83" s="64" t="s">
        <v>202</v>
      </c>
      <c r="AU83" s="64" t="s">
        <v>179</v>
      </c>
      <c r="AV83" s="64" t="s">
        <v>100</v>
      </c>
      <c r="AW83" s="64" t="s">
        <v>101</v>
      </c>
      <c r="AX83" s="64" t="s">
        <v>203</v>
      </c>
      <c r="AY83" s="67"/>
      <c r="AZ83" s="95" t="e">
        <f t="shared" si="9"/>
        <v>#DIV/0!</v>
      </c>
      <c r="BA83" s="68"/>
      <c r="BB83" s="69" t="s">
        <v>204</v>
      </c>
      <c r="BC83" s="70" t="s">
        <v>104</v>
      </c>
      <c r="BD83" s="128" t="s">
        <v>105</v>
      </c>
      <c r="BE83" s="129" t="s">
        <v>105</v>
      </c>
      <c r="BF83" s="129" t="s">
        <v>105</v>
      </c>
      <c r="BG83" s="129" t="s">
        <v>105</v>
      </c>
      <c r="BH83" s="129" t="s">
        <v>105</v>
      </c>
      <c r="BI83" s="129" t="s">
        <v>105</v>
      </c>
      <c r="BJ83" s="129" t="s">
        <v>105</v>
      </c>
      <c r="BK83" s="129" t="s">
        <v>105</v>
      </c>
      <c r="BL83" s="129" t="s">
        <v>105</v>
      </c>
    </row>
    <row r="84" spans="1:64" ht="26.9" hidden="1" customHeight="1">
      <c r="A84" s="64" t="s">
        <v>200</v>
      </c>
      <c r="B84" s="64" t="s">
        <v>106</v>
      </c>
      <c r="C84" s="79" t="str">
        <f t="shared" si="5"/>
        <v>MarketplacePre-Seed</v>
      </c>
      <c r="D84" s="64" t="s">
        <v>107</v>
      </c>
      <c r="E84" s="71">
        <v>1</v>
      </c>
      <c r="F84" s="98" t="str">
        <f t="shared" si="6"/>
        <v>Marketplace1</v>
      </c>
      <c r="G84" s="98" t="str">
        <f t="shared" si="7"/>
        <v>MarketplacePre-Seed1</v>
      </c>
      <c r="H84" s="83">
        <v>3600000</v>
      </c>
      <c r="I84" s="84">
        <v>7200000</v>
      </c>
      <c r="J84" s="85">
        <v>13500000</v>
      </c>
      <c r="K84" s="83">
        <v>330000</v>
      </c>
      <c r="L84" s="84">
        <v>1100000</v>
      </c>
      <c r="M84" s="85">
        <v>2750000</v>
      </c>
      <c r="N84" s="91">
        <v>0.1</v>
      </c>
      <c r="O84" s="65">
        <v>0.15</v>
      </c>
      <c r="P84" s="92">
        <v>0.2</v>
      </c>
      <c r="Q84" s="66">
        <v>12</v>
      </c>
      <c r="R84" s="66">
        <v>15</v>
      </c>
      <c r="S84" s="66">
        <v>18</v>
      </c>
      <c r="T84" s="65">
        <v>0.45</v>
      </c>
      <c r="U84" s="65">
        <v>0.25</v>
      </c>
      <c r="V84" s="65">
        <v>0.2</v>
      </c>
      <c r="W84" s="65">
        <v>0.1</v>
      </c>
      <c r="X84" s="64" t="s">
        <v>201</v>
      </c>
      <c r="Y84" s="64" t="s">
        <v>165</v>
      </c>
      <c r="Z84" s="64" t="s">
        <v>96</v>
      </c>
      <c r="AA84" s="64" t="s">
        <v>186</v>
      </c>
      <c r="AC84" s="64">
        <v>0</v>
      </c>
      <c r="AD84" s="64">
        <v>0.36</v>
      </c>
      <c r="AE84" s="64">
        <v>5</v>
      </c>
      <c r="AF84" s="64">
        <v>500</v>
      </c>
      <c r="AG84" s="64">
        <v>0.15</v>
      </c>
      <c r="AH84" s="64">
        <v>0.5</v>
      </c>
      <c r="AI84" s="106">
        <v>0</v>
      </c>
      <c r="AJ84" s="106">
        <f t="shared" si="8"/>
        <v>180000</v>
      </c>
      <c r="AK84" s="106">
        <v>360000</v>
      </c>
      <c r="AL84" s="64">
        <v>-1</v>
      </c>
      <c r="AM84" s="64">
        <v>-0.5</v>
      </c>
      <c r="AN84" s="64">
        <v>-2.75</v>
      </c>
      <c r="AO84" s="64">
        <v>-0.26</v>
      </c>
      <c r="AP84" s="64">
        <v>-0.05</v>
      </c>
      <c r="AQ84" s="64">
        <v>0.1</v>
      </c>
      <c r="AT84" s="64" t="s">
        <v>202</v>
      </c>
      <c r="AU84" s="64" t="s">
        <v>179</v>
      </c>
      <c r="AV84" s="64" t="s">
        <v>100</v>
      </c>
      <c r="AW84" s="64" t="s">
        <v>101</v>
      </c>
      <c r="AX84" s="64" t="s">
        <v>203</v>
      </c>
      <c r="AY84" s="67">
        <v>0</v>
      </c>
      <c r="AZ84" s="95">
        <f t="shared" si="9"/>
        <v>1.5</v>
      </c>
      <c r="BA84" s="68">
        <v>3</v>
      </c>
      <c r="BB84" s="69" t="s">
        <v>204</v>
      </c>
      <c r="BC84" s="70" t="s">
        <v>108</v>
      </c>
      <c r="BD84" s="128">
        <v>0.45</v>
      </c>
      <c r="BE84" s="129">
        <v>0.76500000000000001</v>
      </c>
      <c r="BF84" s="129">
        <v>1.08</v>
      </c>
      <c r="BG84" s="129">
        <v>0.38</v>
      </c>
      <c r="BH84" s="129">
        <v>0.81499999999999995</v>
      </c>
      <c r="BI84" s="129">
        <v>1.25</v>
      </c>
      <c r="BJ84" s="129">
        <v>0.2</v>
      </c>
      <c r="BK84" s="129">
        <v>0.4</v>
      </c>
      <c r="BL84" s="129">
        <v>0.6</v>
      </c>
    </row>
    <row r="85" spans="1:64" ht="26.9" hidden="1" customHeight="1">
      <c r="A85" s="64" t="s">
        <v>200</v>
      </c>
      <c r="B85" s="64" t="s">
        <v>109</v>
      </c>
      <c r="C85" s="79" t="str">
        <f t="shared" si="5"/>
        <v>MarketplaceSeed</v>
      </c>
      <c r="D85" s="64" t="s">
        <v>110</v>
      </c>
      <c r="E85" s="71">
        <v>2</v>
      </c>
      <c r="F85" s="98" t="str">
        <f t="shared" si="6"/>
        <v>Marketplace2</v>
      </c>
      <c r="G85" s="98" t="str">
        <f t="shared" si="7"/>
        <v>MarketplaceSeed2</v>
      </c>
      <c r="H85" s="83">
        <v>9000000</v>
      </c>
      <c r="I85" s="84">
        <v>21600000</v>
      </c>
      <c r="J85" s="85">
        <v>45000000</v>
      </c>
      <c r="K85" s="83">
        <v>1100000</v>
      </c>
      <c r="L85" s="84">
        <v>4400000</v>
      </c>
      <c r="M85" s="85">
        <v>8800000</v>
      </c>
      <c r="N85" s="91">
        <v>0.15</v>
      </c>
      <c r="O85" s="65">
        <v>0.2</v>
      </c>
      <c r="P85" s="92">
        <v>0.25</v>
      </c>
      <c r="Q85" s="66">
        <v>18</v>
      </c>
      <c r="R85" s="66">
        <v>21</v>
      </c>
      <c r="S85" s="66">
        <v>24</v>
      </c>
      <c r="T85" s="65">
        <v>0.35</v>
      </c>
      <c r="U85" s="65">
        <v>0.4</v>
      </c>
      <c r="V85" s="65">
        <v>0.15</v>
      </c>
      <c r="W85" s="65">
        <v>0.1</v>
      </c>
      <c r="X85" s="64" t="s">
        <v>201</v>
      </c>
      <c r="Y85" s="64" t="s">
        <v>165</v>
      </c>
      <c r="Z85" s="64" t="s">
        <v>96</v>
      </c>
      <c r="AA85" s="64" t="s">
        <v>186</v>
      </c>
      <c r="AC85" s="64">
        <v>0.18</v>
      </c>
      <c r="AD85" s="64">
        <v>2.7</v>
      </c>
      <c r="AE85" s="64">
        <v>5</v>
      </c>
      <c r="AF85" s="64">
        <v>500</v>
      </c>
      <c r="AG85" s="64">
        <v>0.15</v>
      </c>
      <c r="AH85" s="64">
        <v>0.5</v>
      </c>
      <c r="AI85" s="106">
        <v>180000</v>
      </c>
      <c r="AJ85" s="106">
        <f t="shared" si="8"/>
        <v>1440000</v>
      </c>
      <c r="AK85" s="106">
        <v>2700000</v>
      </c>
      <c r="AL85" s="64">
        <v>-0.9</v>
      </c>
      <c r="AM85" s="64">
        <v>-0.35</v>
      </c>
      <c r="AN85" s="64">
        <v>-5.87</v>
      </c>
      <c r="AO85" s="64">
        <v>-0.63</v>
      </c>
      <c r="AP85" s="64">
        <v>-0.05</v>
      </c>
      <c r="AQ85" s="64">
        <v>0.1</v>
      </c>
      <c r="AR85" s="64">
        <v>2</v>
      </c>
      <c r="AS85" s="64">
        <v>8</v>
      </c>
      <c r="AT85" s="64" t="s">
        <v>202</v>
      </c>
      <c r="AU85" s="64" t="s">
        <v>179</v>
      </c>
      <c r="AV85" s="64" t="s">
        <v>100</v>
      </c>
      <c r="AW85" s="64" t="s">
        <v>101</v>
      </c>
      <c r="AX85" s="64" t="s">
        <v>203</v>
      </c>
      <c r="AY85" s="67">
        <v>0.8</v>
      </c>
      <c r="AZ85" s="95">
        <f t="shared" si="9"/>
        <v>1.65</v>
      </c>
      <c r="BA85" s="68">
        <v>2.5</v>
      </c>
      <c r="BB85" s="69" t="s">
        <v>204</v>
      </c>
      <c r="BC85" s="70" t="s">
        <v>108</v>
      </c>
      <c r="BD85" s="128">
        <v>0.36</v>
      </c>
      <c r="BE85" s="129">
        <v>0.58499999999999996</v>
      </c>
      <c r="BF85" s="129">
        <v>0.81</v>
      </c>
      <c r="BG85" s="129">
        <v>0.62</v>
      </c>
      <c r="BH85" s="129">
        <v>1.06</v>
      </c>
      <c r="BI85" s="129">
        <v>1.5</v>
      </c>
      <c r="BJ85" s="129">
        <v>0.25</v>
      </c>
      <c r="BK85" s="129">
        <v>0.42499999999999999</v>
      </c>
      <c r="BL85" s="129">
        <v>0.6</v>
      </c>
    </row>
    <row r="86" spans="1:64" ht="26.9" hidden="1" customHeight="1">
      <c r="A86" s="64" t="s">
        <v>200</v>
      </c>
      <c r="B86" s="64" t="s">
        <v>111</v>
      </c>
      <c r="C86" s="79" t="str">
        <f t="shared" si="5"/>
        <v>MarketplaceLate Seed / Seed+</v>
      </c>
      <c r="D86" s="64" t="s">
        <v>112</v>
      </c>
      <c r="E86" s="71">
        <v>3</v>
      </c>
      <c r="F86" s="98" t="str">
        <f t="shared" si="6"/>
        <v>Marketplace3</v>
      </c>
      <c r="G86" s="98" t="str">
        <f t="shared" si="7"/>
        <v>MarketplaceLate Seed / Seed+3</v>
      </c>
      <c r="H86" s="83">
        <v>18000000</v>
      </c>
      <c r="I86" s="84">
        <v>40500000</v>
      </c>
      <c r="J86" s="85">
        <v>72000000</v>
      </c>
      <c r="K86" s="83">
        <v>3300000</v>
      </c>
      <c r="L86" s="84">
        <v>8800000</v>
      </c>
      <c r="M86" s="85">
        <v>16500000</v>
      </c>
      <c r="N86" s="91">
        <v>0.12</v>
      </c>
      <c r="O86" s="65">
        <v>0.17</v>
      </c>
      <c r="P86" s="92">
        <v>0.22</v>
      </c>
      <c r="Q86" s="66">
        <v>18</v>
      </c>
      <c r="R86" s="66">
        <v>21</v>
      </c>
      <c r="S86" s="66">
        <v>24</v>
      </c>
      <c r="T86" s="65">
        <v>0.28000000000000003</v>
      </c>
      <c r="U86" s="65">
        <v>0.5</v>
      </c>
      <c r="V86" s="65">
        <v>0.12</v>
      </c>
      <c r="W86" s="65">
        <v>0.1</v>
      </c>
      <c r="X86" s="64" t="s">
        <v>201</v>
      </c>
      <c r="Y86" s="64" t="s">
        <v>165</v>
      </c>
      <c r="Z86" s="64" t="s">
        <v>96</v>
      </c>
      <c r="AA86" s="64" t="s">
        <v>186</v>
      </c>
      <c r="AC86" s="64">
        <v>1.8</v>
      </c>
      <c r="AD86" s="64">
        <v>7.2</v>
      </c>
      <c r="AE86" s="64">
        <v>20</v>
      </c>
      <c r="AF86" s="64">
        <v>2000</v>
      </c>
      <c r="AG86" s="64">
        <v>0.1</v>
      </c>
      <c r="AH86" s="64">
        <v>0.35</v>
      </c>
      <c r="AI86" s="106">
        <v>1800000</v>
      </c>
      <c r="AJ86" s="106">
        <f t="shared" si="8"/>
        <v>4500000</v>
      </c>
      <c r="AK86" s="106">
        <v>7200000</v>
      </c>
      <c r="AL86" s="64">
        <v>-0.75</v>
      </c>
      <c r="AM86" s="64">
        <v>-0.25</v>
      </c>
      <c r="AN86" s="64">
        <v>-11</v>
      </c>
      <c r="AO86" s="64">
        <v>-1.89</v>
      </c>
      <c r="AP86" s="64">
        <v>-0.05</v>
      </c>
      <c r="AQ86" s="64">
        <v>0.1</v>
      </c>
      <c r="AR86" s="64">
        <v>2</v>
      </c>
      <c r="AS86" s="64">
        <v>8</v>
      </c>
      <c r="AT86" s="64" t="s">
        <v>205</v>
      </c>
      <c r="AU86" s="64" t="s">
        <v>179</v>
      </c>
      <c r="AV86" s="64" t="s">
        <v>100</v>
      </c>
      <c r="AW86" s="64" t="s">
        <v>101</v>
      </c>
      <c r="AX86" s="64" t="s">
        <v>203</v>
      </c>
      <c r="AY86" s="67">
        <v>0.6</v>
      </c>
      <c r="AZ86" s="95">
        <f t="shared" si="9"/>
        <v>1.2</v>
      </c>
      <c r="BA86" s="68">
        <v>1.8</v>
      </c>
      <c r="BB86" s="69" t="s">
        <v>204</v>
      </c>
      <c r="BC86" s="70" t="s">
        <v>108</v>
      </c>
      <c r="BD86" s="128">
        <v>0.27</v>
      </c>
      <c r="BE86" s="129">
        <v>0.45</v>
      </c>
      <c r="BF86" s="129">
        <v>0.63</v>
      </c>
      <c r="BG86" s="129">
        <v>0.5</v>
      </c>
      <c r="BH86" s="129">
        <v>0.875</v>
      </c>
      <c r="BI86" s="129">
        <v>1.25</v>
      </c>
      <c r="BJ86" s="129">
        <v>0.2</v>
      </c>
      <c r="BK86" s="129">
        <v>0.35</v>
      </c>
      <c r="BL86" s="129">
        <v>0.5</v>
      </c>
    </row>
    <row r="87" spans="1:64" ht="26.9" hidden="1" customHeight="1">
      <c r="A87" s="64" t="s">
        <v>200</v>
      </c>
      <c r="B87" s="64" t="s">
        <v>114</v>
      </c>
      <c r="C87" s="79" t="str">
        <f t="shared" si="5"/>
        <v>MarketplaceSeries A</v>
      </c>
      <c r="D87" s="64" t="s">
        <v>115</v>
      </c>
      <c r="E87" s="71">
        <v>4</v>
      </c>
      <c r="F87" s="98" t="str">
        <f t="shared" si="6"/>
        <v>Marketplace4</v>
      </c>
      <c r="G87" s="98" t="str">
        <f t="shared" si="7"/>
        <v>MarketplaceSeries A4</v>
      </c>
      <c r="H87" s="83">
        <v>45000000</v>
      </c>
      <c r="I87" s="84">
        <v>81000000</v>
      </c>
      <c r="J87" s="85">
        <v>144000000</v>
      </c>
      <c r="K87" s="83">
        <v>8800000</v>
      </c>
      <c r="L87" s="84">
        <v>19800000</v>
      </c>
      <c r="M87" s="85">
        <v>38500000</v>
      </c>
      <c r="N87" s="91">
        <v>0.15</v>
      </c>
      <c r="O87" s="65">
        <v>0.2</v>
      </c>
      <c r="P87" s="92">
        <v>0.25</v>
      </c>
      <c r="Q87" s="66">
        <v>18</v>
      </c>
      <c r="R87" s="66">
        <v>21</v>
      </c>
      <c r="S87" s="66">
        <v>24</v>
      </c>
      <c r="T87" s="65">
        <v>0.2</v>
      </c>
      <c r="U87" s="65">
        <v>0.57999999999999996</v>
      </c>
      <c r="V87" s="65">
        <v>0.12</v>
      </c>
      <c r="W87" s="65">
        <v>0.1</v>
      </c>
      <c r="X87" s="64" t="s">
        <v>201</v>
      </c>
      <c r="Y87" s="64" t="s">
        <v>165</v>
      </c>
      <c r="Z87" s="64" t="s">
        <v>96</v>
      </c>
      <c r="AA87" s="64" t="s">
        <v>186</v>
      </c>
      <c r="AC87" s="64">
        <v>3.6</v>
      </c>
      <c r="AD87" s="64">
        <v>18</v>
      </c>
      <c r="AE87" s="64">
        <v>20</v>
      </c>
      <c r="AF87" s="64">
        <v>2000</v>
      </c>
      <c r="AG87" s="64">
        <v>0.1</v>
      </c>
      <c r="AH87" s="64">
        <v>0.35</v>
      </c>
      <c r="AI87" s="106">
        <v>3600000</v>
      </c>
      <c r="AJ87" s="106">
        <f t="shared" si="8"/>
        <v>10800000</v>
      </c>
      <c r="AK87" s="106">
        <v>18000000</v>
      </c>
      <c r="AL87" s="64">
        <v>-0.65</v>
      </c>
      <c r="AM87" s="64">
        <v>-0.15</v>
      </c>
      <c r="AN87" s="64">
        <v>-25.7</v>
      </c>
      <c r="AO87" s="64">
        <v>-5.03</v>
      </c>
      <c r="AP87" s="64">
        <v>-0.05</v>
      </c>
      <c r="AQ87" s="64">
        <v>0.1</v>
      </c>
      <c r="AR87" s="64">
        <v>2</v>
      </c>
      <c r="AS87" s="64">
        <v>8</v>
      </c>
      <c r="AT87" s="64" t="s">
        <v>205</v>
      </c>
      <c r="AU87" s="64" t="s">
        <v>179</v>
      </c>
      <c r="AV87" s="64" t="s">
        <v>100</v>
      </c>
      <c r="AW87" s="64" t="s">
        <v>101</v>
      </c>
      <c r="AX87" s="64" t="s">
        <v>203</v>
      </c>
      <c r="AY87" s="67">
        <v>0.4</v>
      </c>
      <c r="AZ87" s="95">
        <f t="shared" si="9"/>
        <v>0.85000000000000009</v>
      </c>
      <c r="BA87" s="68">
        <v>1.3</v>
      </c>
      <c r="BB87" s="69" t="s">
        <v>204</v>
      </c>
      <c r="BC87" s="70" t="s">
        <v>108</v>
      </c>
      <c r="BD87" s="128">
        <v>0.22</v>
      </c>
      <c r="BE87" s="129">
        <v>0.38</v>
      </c>
      <c r="BF87" s="129">
        <v>0.54</v>
      </c>
      <c r="BG87" s="129">
        <v>0.5</v>
      </c>
      <c r="BH87" s="129">
        <v>0.81</v>
      </c>
      <c r="BI87" s="129">
        <v>1.1200000000000001</v>
      </c>
      <c r="BJ87" s="129">
        <v>0.2</v>
      </c>
      <c r="BK87" s="129">
        <v>0.32500000000000001</v>
      </c>
      <c r="BL87" s="129">
        <v>0.45</v>
      </c>
    </row>
    <row r="88" spans="1:64" ht="26.9" hidden="1" customHeight="1">
      <c r="A88" s="64" t="s">
        <v>200</v>
      </c>
      <c r="B88" s="64" t="s">
        <v>116</v>
      </c>
      <c r="C88" s="79" t="str">
        <f t="shared" si="5"/>
        <v>MarketplaceSeries B</v>
      </c>
      <c r="D88" s="64" t="s">
        <v>117</v>
      </c>
      <c r="E88" s="71">
        <v>6</v>
      </c>
      <c r="F88" s="98" t="str">
        <f t="shared" si="6"/>
        <v>Marketplace6</v>
      </c>
      <c r="G88" s="98" t="str">
        <f t="shared" si="7"/>
        <v>MarketplaceSeries B6</v>
      </c>
      <c r="H88" s="83">
        <v>90000000</v>
      </c>
      <c r="I88" s="84">
        <v>225000000</v>
      </c>
      <c r="J88" s="85">
        <v>450000000</v>
      </c>
      <c r="K88" s="83">
        <v>22000000</v>
      </c>
      <c r="L88" s="84">
        <v>55000000</v>
      </c>
      <c r="M88" s="85">
        <v>110000000</v>
      </c>
      <c r="N88" s="91">
        <v>0.12</v>
      </c>
      <c r="O88" s="65">
        <v>0.17</v>
      </c>
      <c r="P88" s="92">
        <v>0.22</v>
      </c>
      <c r="Q88" s="66">
        <v>18</v>
      </c>
      <c r="R88" s="66">
        <v>24</v>
      </c>
      <c r="S88" s="66">
        <v>30</v>
      </c>
      <c r="T88" s="65">
        <v>0.15</v>
      </c>
      <c r="U88" s="65">
        <v>0.62</v>
      </c>
      <c r="V88" s="65">
        <v>0.13</v>
      </c>
      <c r="W88" s="65">
        <v>0.1</v>
      </c>
      <c r="X88" s="64" t="s">
        <v>201</v>
      </c>
      <c r="Y88" s="64" t="s">
        <v>165</v>
      </c>
      <c r="Z88" s="64" t="s">
        <v>96</v>
      </c>
      <c r="AA88" s="64" t="s">
        <v>186</v>
      </c>
      <c r="AC88" s="64">
        <v>14.4</v>
      </c>
      <c r="AD88" s="64">
        <v>54</v>
      </c>
      <c r="AE88" s="64">
        <v>20</v>
      </c>
      <c r="AF88" s="64">
        <v>2000</v>
      </c>
      <c r="AG88" s="64">
        <v>0.1</v>
      </c>
      <c r="AH88" s="64">
        <v>0.35</v>
      </c>
      <c r="AI88" s="106">
        <v>14400000</v>
      </c>
      <c r="AJ88" s="106">
        <f t="shared" si="8"/>
        <v>34200000</v>
      </c>
      <c r="AK88" s="106">
        <v>54000000</v>
      </c>
      <c r="AL88" s="64">
        <v>-0.45</v>
      </c>
      <c r="AM88" s="64">
        <v>0</v>
      </c>
      <c r="AN88" s="64">
        <v>-73.3</v>
      </c>
      <c r="AO88" s="64">
        <v>-11</v>
      </c>
      <c r="AP88" s="64">
        <v>-0.05</v>
      </c>
      <c r="AQ88" s="64">
        <v>0.1</v>
      </c>
      <c r="AR88" s="64">
        <v>2</v>
      </c>
      <c r="AS88" s="64">
        <v>8</v>
      </c>
      <c r="AT88" s="64" t="s">
        <v>205</v>
      </c>
      <c r="AU88" s="64" t="s">
        <v>179</v>
      </c>
      <c r="AV88" s="64" t="s">
        <v>100</v>
      </c>
      <c r="AW88" s="64" t="s">
        <v>101</v>
      </c>
      <c r="AX88" s="64" t="s">
        <v>203</v>
      </c>
      <c r="AY88" s="67">
        <v>0.3</v>
      </c>
      <c r="AZ88" s="95">
        <f t="shared" si="9"/>
        <v>0.6</v>
      </c>
      <c r="BA88" s="68">
        <v>0.9</v>
      </c>
      <c r="BB88" s="69" t="s">
        <v>204</v>
      </c>
      <c r="BC88" s="70" t="s">
        <v>108</v>
      </c>
      <c r="BD88" s="128">
        <v>0.16</v>
      </c>
      <c r="BE88" s="129">
        <v>0.28000000000000003</v>
      </c>
      <c r="BF88" s="129">
        <v>0.4</v>
      </c>
      <c r="BG88" s="129">
        <v>0.38</v>
      </c>
      <c r="BH88" s="129">
        <v>0.63</v>
      </c>
      <c r="BI88" s="129">
        <v>0.88</v>
      </c>
      <c r="BJ88" s="129">
        <v>0.18</v>
      </c>
      <c r="BK88" s="129">
        <v>0.29000000000000004</v>
      </c>
      <c r="BL88" s="129">
        <v>0.4</v>
      </c>
    </row>
    <row r="89" spans="1:64" ht="26.9" hidden="1" customHeight="1">
      <c r="A89" s="64" t="s">
        <v>200</v>
      </c>
      <c r="B89" s="64" t="s">
        <v>118</v>
      </c>
      <c r="C89" s="79" t="str">
        <f t="shared" si="5"/>
        <v>MarketplaceSeries C</v>
      </c>
      <c r="D89" s="64" t="s">
        <v>119</v>
      </c>
      <c r="E89" s="71">
        <v>7</v>
      </c>
      <c r="F89" s="98" t="str">
        <f t="shared" si="6"/>
        <v>Marketplace7</v>
      </c>
      <c r="G89" s="98" t="str">
        <f t="shared" si="7"/>
        <v>MarketplaceSeries C7</v>
      </c>
      <c r="H89" s="83">
        <v>225000000</v>
      </c>
      <c r="I89" s="84">
        <v>540000000</v>
      </c>
      <c r="J89" s="85">
        <v>1080000000</v>
      </c>
      <c r="K89" s="83">
        <v>44000000</v>
      </c>
      <c r="L89" s="84">
        <v>110000000</v>
      </c>
      <c r="M89" s="85">
        <v>220000000</v>
      </c>
      <c r="N89" s="91">
        <v>0.08</v>
      </c>
      <c r="O89" s="65">
        <v>0.13</v>
      </c>
      <c r="P89" s="92">
        <v>0.18</v>
      </c>
      <c r="Q89" s="66">
        <v>24</v>
      </c>
      <c r="R89" s="66">
        <v>27</v>
      </c>
      <c r="S89" s="66">
        <v>30</v>
      </c>
      <c r="T89" s="65">
        <v>0.12</v>
      </c>
      <c r="U89" s="65">
        <v>0.63</v>
      </c>
      <c r="V89" s="65">
        <v>0.15</v>
      </c>
      <c r="W89" s="65">
        <v>0.1</v>
      </c>
      <c r="X89" s="64" t="s">
        <v>201</v>
      </c>
      <c r="Y89" s="64" t="s">
        <v>165</v>
      </c>
      <c r="Z89" s="64" t="s">
        <v>96</v>
      </c>
      <c r="AA89" s="64" t="s">
        <v>186</v>
      </c>
      <c r="AC89" s="64">
        <v>45</v>
      </c>
      <c r="AD89" s="64">
        <v>180</v>
      </c>
      <c r="AE89" s="64">
        <v>50</v>
      </c>
      <c r="AF89" s="64">
        <v>10000</v>
      </c>
      <c r="AG89" s="64">
        <v>0.06</v>
      </c>
      <c r="AH89" s="64">
        <v>0.25</v>
      </c>
      <c r="AI89" s="106">
        <v>45000000</v>
      </c>
      <c r="AJ89" s="106">
        <f t="shared" si="8"/>
        <v>112500000</v>
      </c>
      <c r="AK89" s="106">
        <v>180000000</v>
      </c>
      <c r="AL89" s="64">
        <v>-0.25</v>
      </c>
      <c r="AM89" s="64">
        <v>0.1</v>
      </c>
      <c r="AN89" s="64">
        <v>-110</v>
      </c>
      <c r="AO89" s="64">
        <v>18</v>
      </c>
      <c r="AP89" s="64">
        <v>-0.05</v>
      </c>
      <c r="AQ89" s="64">
        <v>0.1</v>
      </c>
      <c r="AR89" s="64">
        <v>2</v>
      </c>
      <c r="AS89" s="64">
        <v>8</v>
      </c>
      <c r="AT89" s="64" t="s">
        <v>206</v>
      </c>
      <c r="AU89" s="64" t="s">
        <v>179</v>
      </c>
      <c r="AV89" s="64" t="s">
        <v>100</v>
      </c>
      <c r="AW89" s="64" t="s">
        <v>101</v>
      </c>
      <c r="AX89" s="64" t="s">
        <v>203</v>
      </c>
      <c r="AY89" s="67">
        <v>0.2</v>
      </c>
      <c r="AZ89" s="95">
        <f t="shared" si="9"/>
        <v>0.4</v>
      </c>
      <c r="BA89" s="68">
        <v>0.6</v>
      </c>
      <c r="BB89" s="69" t="s">
        <v>204</v>
      </c>
      <c r="BC89" s="70" t="s">
        <v>108</v>
      </c>
      <c r="BD89" s="128">
        <v>0.11</v>
      </c>
      <c r="BE89" s="129">
        <v>0.19</v>
      </c>
      <c r="BF89" s="129">
        <v>0.27</v>
      </c>
      <c r="BG89" s="129">
        <v>0.25</v>
      </c>
      <c r="BH89" s="129">
        <v>0.435</v>
      </c>
      <c r="BI89" s="129">
        <v>0.62</v>
      </c>
      <c r="BJ89" s="129">
        <v>0.15</v>
      </c>
      <c r="BK89" s="129">
        <v>0.25</v>
      </c>
      <c r="BL89" s="129">
        <v>0.35</v>
      </c>
    </row>
    <row r="90" spans="1:64" ht="26.9" hidden="1" customHeight="1">
      <c r="A90" s="64" t="s">
        <v>200</v>
      </c>
      <c r="B90" s="64" t="s">
        <v>121</v>
      </c>
      <c r="C90" s="79" t="str">
        <f t="shared" si="5"/>
        <v>MarketplaceSeries D/E</v>
      </c>
      <c r="D90" s="64" t="s">
        <v>122</v>
      </c>
      <c r="E90" s="71">
        <v>9</v>
      </c>
      <c r="F90" s="98" t="str">
        <f t="shared" si="6"/>
        <v>Marketplace9</v>
      </c>
      <c r="G90" s="98" t="str">
        <f t="shared" si="7"/>
        <v>MarketplaceSeries D/E9</v>
      </c>
      <c r="H90" s="83">
        <v>450000000</v>
      </c>
      <c r="I90" s="84">
        <v>1350000000</v>
      </c>
      <c r="J90" s="85">
        <v>3150000000</v>
      </c>
      <c r="K90" s="83">
        <v>82500000</v>
      </c>
      <c r="L90" s="84">
        <v>220000000</v>
      </c>
      <c r="M90" s="85">
        <v>550000000</v>
      </c>
      <c r="N90" s="91">
        <v>0.06</v>
      </c>
      <c r="O90" s="65">
        <v>0.1</v>
      </c>
      <c r="P90" s="92">
        <v>0.15</v>
      </c>
      <c r="Q90" s="66">
        <v>24</v>
      </c>
      <c r="R90" s="66">
        <v>30</v>
      </c>
      <c r="S90" s="66">
        <v>36</v>
      </c>
      <c r="T90" s="65">
        <v>0.1</v>
      </c>
      <c r="U90" s="65">
        <v>0.6</v>
      </c>
      <c r="V90" s="65">
        <v>0.2</v>
      </c>
      <c r="W90" s="65">
        <v>0.1</v>
      </c>
      <c r="X90" s="64" t="s">
        <v>201</v>
      </c>
      <c r="Y90" s="64" t="s">
        <v>165</v>
      </c>
      <c r="Z90" s="64" t="s">
        <v>96</v>
      </c>
      <c r="AA90" s="64" t="s">
        <v>186</v>
      </c>
      <c r="AC90" s="64">
        <v>135</v>
      </c>
      <c r="AD90" s="64">
        <v>540</v>
      </c>
      <c r="AE90" s="64">
        <v>50</v>
      </c>
      <c r="AF90" s="64">
        <v>10000</v>
      </c>
      <c r="AG90" s="64">
        <v>0.06</v>
      </c>
      <c r="AH90" s="64">
        <v>0.25</v>
      </c>
      <c r="AI90" s="106">
        <v>135000000</v>
      </c>
      <c r="AJ90" s="106">
        <f t="shared" si="8"/>
        <v>337500000</v>
      </c>
      <c r="AK90" s="106">
        <v>540000000</v>
      </c>
      <c r="AL90" s="64">
        <v>-0.1</v>
      </c>
      <c r="AM90" s="64">
        <v>0.2</v>
      </c>
      <c r="AN90" s="64">
        <v>-275</v>
      </c>
      <c r="AO90" s="64">
        <v>108</v>
      </c>
      <c r="AP90" s="64">
        <v>-0.05</v>
      </c>
      <c r="AQ90" s="64">
        <v>0.1</v>
      </c>
      <c r="AR90" s="64">
        <v>2</v>
      </c>
      <c r="AS90" s="64">
        <v>8</v>
      </c>
      <c r="AT90" s="64" t="s">
        <v>206</v>
      </c>
      <c r="AU90" s="64" t="s">
        <v>179</v>
      </c>
      <c r="AV90" s="64" t="s">
        <v>100</v>
      </c>
      <c r="AW90" s="64" t="s">
        <v>101</v>
      </c>
      <c r="AX90" s="64" t="s">
        <v>203</v>
      </c>
      <c r="AY90" s="67">
        <v>0.12</v>
      </c>
      <c r="AZ90" s="95">
        <f t="shared" si="9"/>
        <v>0.26</v>
      </c>
      <c r="BA90" s="68">
        <v>0.4</v>
      </c>
      <c r="BB90" s="69" t="s">
        <v>204</v>
      </c>
      <c r="BC90" s="70" t="s">
        <v>108</v>
      </c>
      <c r="BD90" s="128">
        <v>7.0000000000000007E-2</v>
      </c>
      <c r="BE90" s="129">
        <v>0.14500000000000002</v>
      </c>
      <c r="BF90" s="129">
        <v>0.22</v>
      </c>
      <c r="BG90" s="129">
        <v>0.19</v>
      </c>
      <c r="BH90" s="129">
        <v>0.315</v>
      </c>
      <c r="BI90" s="129">
        <v>0.44</v>
      </c>
      <c r="BJ90" s="129">
        <v>0.12</v>
      </c>
      <c r="BK90" s="129">
        <v>0.21</v>
      </c>
      <c r="BL90" s="129">
        <v>0.3</v>
      </c>
    </row>
    <row r="91" spans="1:64" ht="26.9" hidden="1" customHeight="1">
      <c r="A91" s="64" t="s">
        <v>200</v>
      </c>
      <c r="B91" s="64" t="s">
        <v>123</v>
      </c>
      <c r="C91" s="79" t="str">
        <f t="shared" si="5"/>
        <v>MarketplacePre-IPO</v>
      </c>
      <c r="D91" s="64" t="s">
        <v>124</v>
      </c>
      <c r="E91" s="71">
        <v>10</v>
      </c>
      <c r="F91" s="98" t="str">
        <f t="shared" si="6"/>
        <v>Marketplace10</v>
      </c>
      <c r="G91" s="98" t="str">
        <f t="shared" si="7"/>
        <v>MarketplacePre-IPO10</v>
      </c>
      <c r="H91" s="83">
        <v>900000000</v>
      </c>
      <c r="I91" s="84">
        <v>3150000000</v>
      </c>
      <c r="J91" s="85">
        <v>9000000000</v>
      </c>
      <c r="K91" s="83">
        <v>110000000</v>
      </c>
      <c r="L91" s="84">
        <v>440000000</v>
      </c>
      <c r="M91" s="85">
        <v>1100000000</v>
      </c>
      <c r="N91" s="91">
        <v>0.03</v>
      </c>
      <c r="O91" s="65">
        <v>0.06</v>
      </c>
      <c r="P91" s="92">
        <v>0.1</v>
      </c>
      <c r="Q91" s="66">
        <v>24</v>
      </c>
      <c r="R91" s="66">
        <v>30</v>
      </c>
      <c r="S91" s="66">
        <v>36</v>
      </c>
      <c r="T91" s="65">
        <v>0.08</v>
      </c>
      <c r="U91" s="65">
        <v>0.5</v>
      </c>
      <c r="V91" s="65">
        <v>0.32</v>
      </c>
      <c r="W91" s="65">
        <v>0.1</v>
      </c>
      <c r="X91" s="64" t="s">
        <v>201</v>
      </c>
      <c r="Y91" s="64" t="s">
        <v>165</v>
      </c>
      <c r="Z91" s="64" t="s">
        <v>96</v>
      </c>
      <c r="AA91" s="64" t="s">
        <v>186</v>
      </c>
      <c r="AC91" s="64">
        <v>270</v>
      </c>
      <c r="AD91" s="64">
        <v>1440</v>
      </c>
      <c r="AE91" s="64">
        <v>50</v>
      </c>
      <c r="AF91" s="64">
        <v>10000</v>
      </c>
      <c r="AG91" s="64">
        <v>0.06</v>
      </c>
      <c r="AH91" s="64">
        <v>0.25</v>
      </c>
      <c r="AI91" s="106">
        <v>270000000</v>
      </c>
      <c r="AJ91" s="106">
        <f t="shared" si="8"/>
        <v>855000000</v>
      </c>
      <c r="AK91" s="106">
        <v>1440000000</v>
      </c>
      <c r="AL91" s="64">
        <v>0.05</v>
      </c>
      <c r="AM91" s="64">
        <v>0.3</v>
      </c>
      <c r="AN91" s="64">
        <v>13.5</v>
      </c>
      <c r="AO91" s="64">
        <v>432</v>
      </c>
      <c r="AP91" s="64">
        <v>-0.05</v>
      </c>
      <c r="AQ91" s="64">
        <v>0.1</v>
      </c>
      <c r="AR91" s="64">
        <v>2</v>
      </c>
      <c r="AS91" s="64">
        <v>8</v>
      </c>
      <c r="AT91" s="64" t="s">
        <v>206</v>
      </c>
      <c r="AU91" s="64" t="s">
        <v>179</v>
      </c>
      <c r="AV91" s="64" t="s">
        <v>100</v>
      </c>
      <c r="AW91" s="64" t="s">
        <v>101</v>
      </c>
      <c r="AX91" s="64" t="s">
        <v>203</v>
      </c>
      <c r="AY91" s="67">
        <v>0.08</v>
      </c>
      <c r="AZ91" s="95">
        <f t="shared" si="9"/>
        <v>0.16500000000000001</v>
      </c>
      <c r="BA91" s="68">
        <v>0.25</v>
      </c>
      <c r="BB91" s="69" t="s">
        <v>204</v>
      </c>
      <c r="BC91" s="70" t="s">
        <v>108</v>
      </c>
      <c r="BD91" s="128">
        <v>0.05</v>
      </c>
      <c r="BE91" s="129">
        <v>0.10500000000000001</v>
      </c>
      <c r="BF91" s="129">
        <v>0.16</v>
      </c>
      <c r="BG91" s="129">
        <v>0.1</v>
      </c>
      <c r="BH91" s="129">
        <v>0.20500000000000002</v>
      </c>
      <c r="BI91" s="129">
        <v>0.31</v>
      </c>
      <c r="BJ91" s="129">
        <v>0.1</v>
      </c>
      <c r="BK91" s="129">
        <v>0.17499999999999999</v>
      </c>
      <c r="BL91" s="129">
        <v>0.25</v>
      </c>
    </row>
    <row r="92" spans="1:64" ht="26.9" hidden="1" customHeight="1">
      <c r="A92" s="64" t="s">
        <v>207</v>
      </c>
      <c r="B92" s="64" t="s">
        <v>92</v>
      </c>
      <c r="C92" s="79" t="str">
        <f t="shared" si="5"/>
        <v>Consumer AppIdea / Concept</v>
      </c>
      <c r="D92" s="64" t="s">
        <v>93</v>
      </c>
      <c r="E92" s="71">
        <v>1</v>
      </c>
      <c r="F92" s="98" t="str">
        <f t="shared" si="6"/>
        <v>Consumer App1</v>
      </c>
      <c r="G92" s="98" t="str">
        <f t="shared" si="7"/>
        <v>Consumer AppIdea / Concept1</v>
      </c>
      <c r="H92" s="83">
        <v>800000</v>
      </c>
      <c r="I92" s="84">
        <v>2200000</v>
      </c>
      <c r="J92" s="85">
        <v>3800000</v>
      </c>
      <c r="K92" s="83">
        <v>50000</v>
      </c>
      <c r="L92" s="84">
        <v>250000</v>
      </c>
      <c r="M92" s="85">
        <v>500000</v>
      </c>
      <c r="N92" s="91">
        <v>0.05</v>
      </c>
      <c r="O92" s="65">
        <v>0.1</v>
      </c>
      <c r="P92" s="92">
        <v>0.15</v>
      </c>
      <c r="Q92" s="66">
        <v>6</v>
      </c>
      <c r="R92" s="66">
        <v>9</v>
      </c>
      <c r="S92" s="66">
        <v>12</v>
      </c>
      <c r="T92" s="65">
        <v>0.55000000000000004</v>
      </c>
      <c r="U92" s="65">
        <v>0.25</v>
      </c>
      <c r="V92" s="65">
        <v>0.15</v>
      </c>
      <c r="W92" s="65">
        <v>0.05</v>
      </c>
      <c r="X92" s="64" t="s">
        <v>208</v>
      </c>
      <c r="Y92" s="64" t="s">
        <v>209</v>
      </c>
      <c r="Z92" s="64" t="s">
        <v>96</v>
      </c>
      <c r="AA92" s="64" t="s">
        <v>186</v>
      </c>
      <c r="AC92" s="64">
        <v>0</v>
      </c>
      <c r="AD92" s="64">
        <v>0</v>
      </c>
      <c r="AE92" s="64">
        <v>1</v>
      </c>
      <c r="AF92" s="64">
        <v>50</v>
      </c>
      <c r="AG92" s="64">
        <v>0.25</v>
      </c>
      <c r="AH92" s="64">
        <v>0.7</v>
      </c>
      <c r="AI92" s="106">
        <v>0</v>
      </c>
      <c r="AJ92" s="106">
        <f t="shared" si="8"/>
        <v>0</v>
      </c>
      <c r="AK92" s="106">
        <v>0</v>
      </c>
      <c r="AL92" s="64">
        <v>-1</v>
      </c>
      <c r="AM92" s="64">
        <v>-0.6</v>
      </c>
      <c r="AN92" s="64">
        <v>-1</v>
      </c>
      <c r="AO92" s="64">
        <v>-7.0000000000000007E-2</v>
      </c>
      <c r="AP92" s="64">
        <v>-0.1</v>
      </c>
      <c r="AQ92" s="64">
        <v>0.1</v>
      </c>
      <c r="AT92" s="64" t="s">
        <v>210</v>
      </c>
      <c r="AU92" s="64" t="s">
        <v>211</v>
      </c>
      <c r="AV92" s="64" t="s">
        <v>100</v>
      </c>
      <c r="AW92" s="64" t="s">
        <v>101</v>
      </c>
      <c r="AX92" s="64" t="s">
        <v>150</v>
      </c>
      <c r="AY92" s="67"/>
      <c r="AZ92" s="95" t="e">
        <f t="shared" si="9"/>
        <v>#DIV/0!</v>
      </c>
      <c r="BA92" s="68"/>
      <c r="BB92" s="69" t="s">
        <v>181</v>
      </c>
      <c r="BC92" s="70" t="s">
        <v>104</v>
      </c>
      <c r="BD92" s="128" t="s">
        <v>105</v>
      </c>
      <c r="BE92" s="129" t="s">
        <v>105</v>
      </c>
      <c r="BF92" s="129" t="s">
        <v>105</v>
      </c>
      <c r="BG92" s="129" t="s">
        <v>105</v>
      </c>
      <c r="BH92" s="129" t="s">
        <v>105</v>
      </c>
      <c r="BI92" s="129" t="s">
        <v>105</v>
      </c>
      <c r="BJ92" s="129" t="s">
        <v>105</v>
      </c>
      <c r="BK92" s="129" t="s">
        <v>105</v>
      </c>
      <c r="BL92" s="129" t="s">
        <v>105</v>
      </c>
    </row>
    <row r="93" spans="1:64" ht="26.9" hidden="1" customHeight="1">
      <c r="A93" s="64" t="s">
        <v>207</v>
      </c>
      <c r="B93" s="64" t="s">
        <v>106</v>
      </c>
      <c r="C93" s="79" t="str">
        <f t="shared" si="5"/>
        <v>Consumer AppPre-Seed</v>
      </c>
      <c r="D93" s="64" t="s">
        <v>107</v>
      </c>
      <c r="E93" s="71">
        <v>1</v>
      </c>
      <c r="F93" s="98" t="str">
        <f t="shared" si="6"/>
        <v>Consumer App1</v>
      </c>
      <c r="G93" s="98" t="str">
        <f t="shared" si="7"/>
        <v>Consumer AppPre-Seed1</v>
      </c>
      <c r="H93" s="83">
        <v>3000000</v>
      </c>
      <c r="I93" s="84">
        <v>6000000</v>
      </c>
      <c r="J93" s="85">
        <v>11200000</v>
      </c>
      <c r="K93" s="83">
        <v>300000</v>
      </c>
      <c r="L93" s="84">
        <v>1000000</v>
      </c>
      <c r="M93" s="85">
        <v>2500000</v>
      </c>
      <c r="N93" s="91">
        <v>0.1</v>
      </c>
      <c r="O93" s="65">
        <v>0.15</v>
      </c>
      <c r="P93" s="92">
        <v>0.2</v>
      </c>
      <c r="Q93" s="66">
        <v>12</v>
      </c>
      <c r="R93" s="66">
        <v>15</v>
      </c>
      <c r="S93" s="66">
        <v>18</v>
      </c>
      <c r="T93" s="65">
        <v>0.4</v>
      </c>
      <c r="U93" s="65">
        <v>0.4</v>
      </c>
      <c r="V93" s="65">
        <v>0.15</v>
      </c>
      <c r="W93" s="65">
        <v>0.05</v>
      </c>
      <c r="X93" s="64" t="s">
        <v>208</v>
      </c>
      <c r="Y93" s="64" t="s">
        <v>209</v>
      </c>
      <c r="Z93" s="64" t="s">
        <v>96</v>
      </c>
      <c r="AA93" s="64" t="s">
        <v>186</v>
      </c>
      <c r="AC93" s="64">
        <v>0</v>
      </c>
      <c r="AD93" s="64">
        <v>0.14000000000000001</v>
      </c>
      <c r="AE93" s="64">
        <v>1</v>
      </c>
      <c r="AF93" s="64">
        <v>50</v>
      </c>
      <c r="AG93" s="64">
        <v>0.25</v>
      </c>
      <c r="AH93" s="64">
        <v>0.7</v>
      </c>
      <c r="AI93" s="106">
        <v>0</v>
      </c>
      <c r="AJ93" s="106">
        <f t="shared" si="8"/>
        <v>70000</v>
      </c>
      <c r="AK93" s="106">
        <v>140000</v>
      </c>
      <c r="AL93" s="64">
        <v>-1</v>
      </c>
      <c r="AM93" s="64">
        <v>-0.5</v>
      </c>
      <c r="AN93" s="64">
        <v>-2.5</v>
      </c>
      <c r="AO93" s="64">
        <v>-0.24</v>
      </c>
      <c r="AP93" s="64">
        <v>-0.1</v>
      </c>
      <c r="AQ93" s="64">
        <v>0.1</v>
      </c>
      <c r="AT93" s="64" t="s">
        <v>210</v>
      </c>
      <c r="AU93" s="64" t="s">
        <v>211</v>
      </c>
      <c r="AV93" s="64" t="s">
        <v>100</v>
      </c>
      <c r="AW93" s="64" t="s">
        <v>101</v>
      </c>
      <c r="AX93" s="64" t="s">
        <v>150</v>
      </c>
      <c r="AY93" s="67">
        <v>0</v>
      </c>
      <c r="AZ93" s="95">
        <f t="shared" si="9"/>
        <v>2</v>
      </c>
      <c r="BA93" s="68">
        <v>4</v>
      </c>
      <c r="BB93" s="69" t="s">
        <v>181</v>
      </c>
      <c r="BC93" s="70" t="s">
        <v>108</v>
      </c>
      <c r="BD93" s="128">
        <v>0.45</v>
      </c>
      <c r="BE93" s="129">
        <v>0.76500000000000001</v>
      </c>
      <c r="BF93" s="129">
        <v>1.08</v>
      </c>
      <c r="BG93" s="129">
        <v>0.39</v>
      </c>
      <c r="BH93" s="129">
        <v>0.84499999999999997</v>
      </c>
      <c r="BI93" s="129">
        <v>1.3</v>
      </c>
      <c r="BJ93" s="129">
        <v>0.19</v>
      </c>
      <c r="BK93" s="129">
        <v>0.38</v>
      </c>
      <c r="BL93" s="129">
        <v>0.56999999999999995</v>
      </c>
    </row>
    <row r="94" spans="1:64" ht="26.9" hidden="1" customHeight="1">
      <c r="A94" s="64" t="s">
        <v>207</v>
      </c>
      <c r="B94" s="64" t="s">
        <v>109</v>
      </c>
      <c r="C94" s="79" t="str">
        <f t="shared" si="5"/>
        <v>Consumer AppSeed</v>
      </c>
      <c r="D94" s="64" t="s">
        <v>110</v>
      </c>
      <c r="E94" s="71">
        <v>2</v>
      </c>
      <c r="F94" s="98" t="str">
        <f t="shared" si="6"/>
        <v>Consumer App2</v>
      </c>
      <c r="G94" s="98" t="str">
        <f t="shared" si="7"/>
        <v>Consumer AppSeed2</v>
      </c>
      <c r="H94" s="83">
        <v>7500000</v>
      </c>
      <c r="I94" s="84">
        <v>18000000</v>
      </c>
      <c r="J94" s="85">
        <v>37500000</v>
      </c>
      <c r="K94" s="83">
        <v>1000000</v>
      </c>
      <c r="L94" s="84">
        <v>4000000</v>
      </c>
      <c r="M94" s="85">
        <v>8000000</v>
      </c>
      <c r="N94" s="91">
        <v>0.15</v>
      </c>
      <c r="O94" s="65">
        <v>0.2</v>
      </c>
      <c r="P94" s="92">
        <v>0.25</v>
      </c>
      <c r="Q94" s="66">
        <v>18</v>
      </c>
      <c r="R94" s="66">
        <v>21</v>
      </c>
      <c r="S94" s="66">
        <v>24</v>
      </c>
      <c r="T94" s="65">
        <v>0.3</v>
      </c>
      <c r="U94" s="65">
        <v>0.55000000000000004</v>
      </c>
      <c r="V94" s="65">
        <v>0.1</v>
      </c>
      <c r="W94" s="65">
        <v>0.05</v>
      </c>
      <c r="X94" s="64" t="s">
        <v>208</v>
      </c>
      <c r="Y94" s="64" t="s">
        <v>209</v>
      </c>
      <c r="Z94" s="64" t="s">
        <v>96</v>
      </c>
      <c r="AA94" s="64" t="s">
        <v>186</v>
      </c>
      <c r="AC94" s="64">
        <v>7.0000000000000007E-2</v>
      </c>
      <c r="AD94" s="64">
        <v>1.05</v>
      </c>
      <c r="AE94" s="64">
        <v>1</v>
      </c>
      <c r="AF94" s="64">
        <v>50</v>
      </c>
      <c r="AG94" s="64">
        <v>0.25</v>
      </c>
      <c r="AH94" s="64">
        <v>0.7</v>
      </c>
      <c r="AI94" s="106">
        <v>70000</v>
      </c>
      <c r="AJ94" s="106">
        <f t="shared" si="8"/>
        <v>560000</v>
      </c>
      <c r="AK94" s="106">
        <v>1050000</v>
      </c>
      <c r="AL94" s="64">
        <v>-0.9</v>
      </c>
      <c r="AM94" s="64">
        <v>-0.35</v>
      </c>
      <c r="AN94" s="64">
        <v>-5.33</v>
      </c>
      <c r="AO94" s="64">
        <v>-0.56999999999999995</v>
      </c>
      <c r="AP94" s="64">
        <v>-0.1</v>
      </c>
      <c r="AQ94" s="64">
        <v>0.1</v>
      </c>
      <c r="AR94" s="64">
        <v>2</v>
      </c>
      <c r="AS94" s="64">
        <v>8</v>
      </c>
      <c r="AT94" s="64" t="s">
        <v>210</v>
      </c>
      <c r="AU94" s="64" t="s">
        <v>211</v>
      </c>
      <c r="AV94" s="64" t="s">
        <v>100</v>
      </c>
      <c r="AW94" s="64" t="s">
        <v>101</v>
      </c>
      <c r="AX94" s="64" t="s">
        <v>150</v>
      </c>
      <c r="AY94" s="67">
        <v>0.75</v>
      </c>
      <c r="AZ94" s="95">
        <f t="shared" si="9"/>
        <v>1.875</v>
      </c>
      <c r="BA94" s="68">
        <v>3</v>
      </c>
      <c r="BB94" s="69" t="s">
        <v>181</v>
      </c>
      <c r="BC94" s="70" t="s">
        <v>108</v>
      </c>
      <c r="BD94" s="128">
        <v>0.36</v>
      </c>
      <c r="BE94" s="129">
        <v>0.58499999999999996</v>
      </c>
      <c r="BF94" s="129">
        <v>0.81</v>
      </c>
      <c r="BG94" s="129">
        <v>0.65</v>
      </c>
      <c r="BH94" s="129">
        <v>1.105</v>
      </c>
      <c r="BI94" s="129">
        <v>1.56</v>
      </c>
      <c r="BJ94" s="129">
        <v>0.24</v>
      </c>
      <c r="BK94" s="129">
        <v>0.40499999999999997</v>
      </c>
      <c r="BL94" s="129">
        <v>0.56999999999999995</v>
      </c>
    </row>
    <row r="95" spans="1:64" ht="26.9" hidden="1" customHeight="1">
      <c r="A95" s="64" t="s">
        <v>207</v>
      </c>
      <c r="B95" s="64" t="s">
        <v>111</v>
      </c>
      <c r="C95" s="79" t="str">
        <f t="shared" si="5"/>
        <v>Consumer AppLate Seed / Seed+</v>
      </c>
      <c r="D95" s="64" t="s">
        <v>112</v>
      </c>
      <c r="E95" s="71">
        <v>3</v>
      </c>
      <c r="F95" s="98" t="str">
        <f t="shared" si="6"/>
        <v>Consumer App3</v>
      </c>
      <c r="G95" s="98" t="str">
        <f t="shared" si="7"/>
        <v>Consumer AppLate Seed / Seed+3</v>
      </c>
      <c r="H95" s="83">
        <v>15000000</v>
      </c>
      <c r="I95" s="84">
        <v>33800000</v>
      </c>
      <c r="J95" s="85">
        <v>60000000</v>
      </c>
      <c r="K95" s="83">
        <v>3000000</v>
      </c>
      <c r="L95" s="84">
        <v>8000000</v>
      </c>
      <c r="M95" s="85">
        <v>15000000</v>
      </c>
      <c r="N95" s="91">
        <v>0.12</v>
      </c>
      <c r="O95" s="65">
        <v>0.17</v>
      </c>
      <c r="P95" s="92">
        <v>0.22</v>
      </c>
      <c r="Q95" s="66">
        <v>18</v>
      </c>
      <c r="R95" s="66">
        <v>21</v>
      </c>
      <c r="S95" s="66">
        <v>24</v>
      </c>
      <c r="T95" s="65">
        <v>0.24</v>
      </c>
      <c r="U95" s="65">
        <v>0.62</v>
      </c>
      <c r="V95" s="65">
        <v>0.09</v>
      </c>
      <c r="W95" s="65">
        <v>0.05</v>
      </c>
      <c r="X95" s="64" t="s">
        <v>208</v>
      </c>
      <c r="Y95" s="64" t="s">
        <v>209</v>
      </c>
      <c r="Z95" s="64" t="s">
        <v>96</v>
      </c>
      <c r="AA95" s="64" t="s">
        <v>186</v>
      </c>
      <c r="AC95" s="64">
        <v>0.7</v>
      </c>
      <c r="AD95" s="64">
        <v>2.8</v>
      </c>
      <c r="AE95" s="64">
        <v>5</v>
      </c>
      <c r="AF95" s="64">
        <v>150</v>
      </c>
      <c r="AG95" s="64">
        <v>0.15</v>
      </c>
      <c r="AH95" s="64">
        <v>0.45</v>
      </c>
      <c r="AI95" s="106">
        <v>700000</v>
      </c>
      <c r="AJ95" s="106">
        <f t="shared" si="8"/>
        <v>1750000</v>
      </c>
      <c r="AK95" s="106">
        <v>2800000</v>
      </c>
      <c r="AL95" s="64">
        <v>-0.75</v>
      </c>
      <c r="AM95" s="64">
        <v>-0.25</v>
      </c>
      <c r="AN95" s="64">
        <v>-10</v>
      </c>
      <c r="AO95" s="64">
        <v>-1.71</v>
      </c>
      <c r="AP95" s="64">
        <v>-0.1</v>
      </c>
      <c r="AQ95" s="64">
        <v>0.1</v>
      </c>
      <c r="AR95" s="64">
        <v>2</v>
      </c>
      <c r="AS95" s="64">
        <v>8</v>
      </c>
      <c r="AT95" s="64" t="s">
        <v>212</v>
      </c>
      <c r="AU95" s="64" t="s">
        <v>211</v>
      </c>
      <c r="AV95" s="64" t="s">
        <v>100</v>
      </c>
      <c r="AW95" s="64" t="s">
        <v>101</v>
      </c>
      <c r="AX95" s="64" t="s">
        <v>150</v>
      </c>
      <c r="AY95" s="67">
        <v>0.5</v>
      </c>
      <c r="AZ95" s="95">
        <f t="shared" si="9"/>
        <v>1.25</v>
      </c>
      <c r="BA95" s="68">
        <v>2</v>
      </c>
      <c r="BB95" s="69" t="s">
        <v>181</v>
      </c>
      <c r="BC95" s="70" t="s">
        <v>108</v>
      </c>
      <c r="BD95" s="128">
        <v>0.27</v>
      </c>
      <c r="BE95" s="129">
        <v>0.45</v>
      </c>
      <c r="BF95" s="129">
        <v>0.63</v>
      </c>
      <c r="BG95" s="129">
        <v>0.52</v>
      </c>
      <c r="BH95" s="129">
        <v>0.91</v>
      </c>
      <c r="BI95" s="129">
        <v>1.3</v>
      </c>
      <c r="BJ95" s="129">
        <v>0.19</v>
      </c>
      <c r="BK95" s="129">
        <v>0.33499999999999996</v>
      </c>
      <c r="BL95" s="129">
        <v>0.48</v>
      </c>
    </row>
    <row r="96" spans="1:64" ht="26.9" hidden="1" customHeight="1">
      <c r="A96" s="64" t="s">
        <v>207</v>
      </c>
      <c r="B96" s="64" t="s">
        <v>114</v>
      </c>
      <c r="C96" s="79" t="str">
        <f t="shared" si="5"/>
        <v>Consumer AppSeries A</v>
      </c>
      <c r="D96" s="64" t="s">
        <v>115</v>
      </c>
      <c r="E96" s="71">
        <v>4</v>
      </c>
      <c r="F96" s="98" t="str">
        <f t="shared" si="6"/>
        <v>Consumer App4</v>
      </c>
      <c r="G96" s="98" t="str">
        <f t="shared" si="7"/>
        <v>Consumer AppSeries A4</v>
      </c>
      <c r="H96" s="83">
        <v>37500000</v>
      </c>
      <c r="I96" s="84">
        <v>67500000</v>
      </c>
      <c r="J96" s="85">
        <v>120000000</v>
      </c>
      <c r="K96" s="83">
        <v>8000000</v>
      </c>
      <c r="L96" s="84">
        <v>18000000</v>
      </c>
      <c r="M96" s="85">
        <v>35000000</v>
      </c>
      <c r="N96" s="91">
        <v>0.15</v>
      </c>
      <c r="O96" s="65">
        <v>0.2</v>
      </c>
      <c r="P96" s="92">
        <v>0.25</v>
      </c>
      <c r="Q96" s="66">
        <v>18</v>
      </c>
      <c r="R96" s="66">
        <v>21</v>
      </c>
      <c r="S96" s="66">
        <v>24</v>
      </c>
      <c r="T96" s="65">
        <v>0.18</v>
      </c>
      <c r="U96" s="65">
        <v>0.67</v>
      </c>
      <c r="V96" s="65">
        <v>0.1</v>
      </c>
      <c r="W96" s="65">
        <v>0.05</v>
      </c>
      <c r="X96" s="64" t="s">
        <v>208</v>
      </c>
      <c r="Y96" s="64" t="s">
        <v>209</v>
      </c>
      <c r="Z96" s="64" t="s">
        <v>96</v>
      </c>
      <c r="AA96" s="64" t="s">
        <v>186</v>
      </c>
      <c r="AC96" s="64">
        <v>1.4</v>
      </c>
      <c r="AD96" s="64">
        <v>7</v>
      </c>
      <c r="AE96" s="64">
        <v>5</v>
      </c>
      <c r="AF96" s="64">
        <v>150</v>
      </c>
      <c r="AG96" s="64">
        <v>0.15</v>
      </c>
      <c r="AH96" s="64">
        <v>0.45</v>
      </c>
      <c r="AI96" s="106">
        <v>1400000</v>
      </c>
      <c r="AJ96" s="106">
        <f t="shared" si="8"/>
        <v>4200000</v>
      </c>
      <c r="AK96" s="106">
        <v>7000000</v>
      </c>
      <c r="AL96" s="64">
        <v>-0.65</v>
      </c>
      <c r="AM96" s="64">
        <v>-0.15</v>
      </c>
      <c r="AN96" s="64">
        <v>-23.3</v>
      </c>
      <c r="AO96" s="64">
        <v>-4.57</v>
      </c>
      <c r="AP96" s="64">
        <v>-0.1</v>
      </c>
      <c r="AQ96" s="64">
        <v>0.1</v>
      </c>
      <c r="AR96" s="64">
        <v>2</v>
      </c>
      <c r="AS96" s="64">
        <v>8</v>
      </c>
      <c r="AT96" s="64" t="s">
        <v>212</v>
      </c>
      <c r="AU96" s="64" t="s">
        <v>211</v>
      </c>
      <c r="AV96" s="64" t="s">
        <v>100</v>
      </c>
      <c r="AW96" s="64" t="s">
        <v>101</v>
      </c>
      <c r="AX96" s="64" t="s">
        <v>150</v>
      </c>
      <c r="AY96" s="67">
        <v>0.35</v>
      </c>
      <c r="AZ96" s="95">
        <f t="shared" si="9"/>
        <v>0.82499999999999996</v>
      </c>
      <c r="BA96" s="68">
        <v>1.3</v>
      </c>
      <c r="BB96" s="69" t="s">
        <v>181</v>
      </c>
      <c r="BC96" s="70" t="s">
        <v>108</v>
      </c>
      <c r="BD96" s="128">
        <v>0.22</v>
      </c>
      <c r="BE96" s="129">
        <v>0.38</v>
      </c>
      <c r="BF96" s="129">
        <v>0.54</v>
      </c>
      <c r="BG96" s="129">
        <v>0.52</v>
      </c>
      <c r="BH96" s="129">
        <v>0.84499999999999997</v>
      </c>
      <c r="BI96" s="129">
        <v>1.17</v>
      </c>
      <c r="BJ96" s="129">
        <v>0.19</v>
      </c>
      <c r="BK96" s="129">
        <v>0.31</v>
      </c>
      <c r="BL96" s="129">
        <v>0.43</v>
      </c>
    </row>
    <row r="97" spans="1:64" ht="26.9" hidden="1" customHeight="1">
      <c r="A97" s="64" t="s">
        <v>207</v>
      </c>
      <c r="B97" s="64" t="s">
        <v>116</v>
      </c>
      <c r="C97" s="79" t="str">
        <f t="shared" si="5"/>
        <v>Consumer AppSeries B</v>
      </c>
      <c r="D97" s="64" t="s">
        <v>117</v>
      </c>
      <c r="E97" s="71">
        <v>6</v>
      </c>
      <c r="F97" s="98" t="str">
        <f t="shared" si="6"/>
        <v>Consumer App6</v>
      </c>
      <c r="G97" s="98" t="str">
        <f t="shared" si="7"/>
        <v>Consumer AppSeries B6</v>
      </c>
      <c r="H97" s="83">
        <v>75000000</v>
      </c>
      <c r="I97" s="84">
        <v>187500000</v>
      </c>
      <c r="J97" s="85">
        <v>375000000</v>
      </c>
      <c r="K97" s="83">
        <v>20000000</v>
      </c>
      <c r="L97" s="84">
        <v>50000000</v>
      </c>
      <c r="M97" s="85">
        <v>100000000</v>
      </c>
      <c r="N97" s="91">
        <v>0.12</v>
      </c>
      <c r="O97" s="65">
        <v>0.17</v>
      </c>
      <c r="P97" s="92">
        <v>0.22</v>
      </c>
      <c r="Q97" s="66">
        <v>18</v>
      </c>
      <c r="R97" s="66">
        <v>24</v>
      </c>
      <c r="S97" s="66">
        <v>30</v>
      </c>
      <c r="T97" s="65">
        <v>0.12</v>
      </c>
      <c r="U97" s="65">
        <v>0.7</v>
      </c>
      <c r="V97" s="65">
        <v>0.13</v>
      </c>
      <c r="W97" s="65">
        <v>0.05</v>
      </c>
      <c r="X97" s="64" t="s">
        <v>208</v>
      </c>
      <c r="Y97" s="64" t="s">
        <v>209</v>
      </c>
      <c r="Z97" s="64" t="s">
        <v>96</v>
      </c>
      <c r="AA97" s="64" t="s">
        <v>186</v>
      </c>
      <c r="AC97" s="64">
        <v>5.6</v>
      </c>
      <c r="AD97" s="64">
        <v>21</v>
      </c>
      <c r="AE97" s="64">
        <v>5</v>
      </c>
      <c r="AF97" s="64">
        <v>150</v>
      </c>
      <c r="AG97" s="64">
        <v>0.15</v>
      </c>
      <c r="AH97" s="64">
        <v>0.45</v>
      </c>
      <c r="AI97" s="106">
        <v>5600000</v>
      </c>
      <c r="AJ97" s="106">
        <f t="shared" si="8"/>
        <v>13300000</v>
      </c>
      <c r="AK97" s="106">
        <v>21000000</v>
      </c>
      <c r="AL97" s="64">
        <v>-0.45</v>
      </c>
      <c r="AM97" s="64">
        <v>0</v>
      </c>
      <c r="AN97" s="64">
        <v>-66.7</v>
      </c>
      <c r="AO97" s="64">
        <v>-10</v>
      </c>
      <c r="AP97" s="64">
        <v>-0.1</v>
      </c>
      <c r="AQ97" s="64">
        <v>0.1</v>
      </c>
      <c r="AR97" s="64">
        <v>2</v>
      </c>
      <c r="AS97" s="64">
        <v>8</v>
      </c>
      <c r="AT97" s="64" t="s">
        <v>212</v>
      </c>
      <c r="AU97" s="64" t="s">
        <v>211</v>
      </c>
      <c r="AV97" s="64" t="s">
        <v>100</v>
      </c>
      <c r="AW97" s="64" t="s">
        <v>101</v>
      </c>
      <c r="AX97" s="64" t="s">
        <v>150</v>
      </c>
      <c r="AY97" s="67">
        <v>0.25</v>
      </c>
      <c r="AZ97" s="95">
        <f t="shared" si="9"/>
        <v>0.55000000000000004</v>
      </c>
      <c r="BA97" s="68">
        <v>0.85</v>
      </c>
      <c r="BB97" s="69" t="s">
        <v>181</v>
      </c>
      <c r="BC97" s="70" t="s">
        <v>108</v>
      </c>
      <c r="BD97" s="128">
        <v>0.16</v>
      </c>
      <c r="BE97" s="129">
        <v>0.28000000000000003</v>
      </c>
      <c r="BF97" s="129">
        <v>0.4</v>
      </c>
      <c r="BG97" s="129">
        <v>0.39</v>
      </c>
      <c r="BH97" s="129">
        <v>0.65</v>
      </c>
      <c r="BI97" s="129">
        <v>0.91</v>
      </c>
      <c r="BJ97" s="129">
        <v>0.17</v>
      </c>
      <c r="BK97" s="129">
        <v>0.27500000000000002</v>
      </c>
      <c r="BL97" s="129">
        <v>0.38</v>
      </c>
    </row>
    <row r="98" spans="1:64" ht="26.9" hidden="1" customHeight="1">
      <c r="A98" s="64" t="s">
        <v>207</v>
      </c>
      <c r="B98" s="64" t="s">
        <v>118</v>
      </c>
      <c r="C98" s="79" t="str">
        <f t="shared" si="5"/>
        <v>Consumer AppSeries C</v>
      </c>
      <c r="D98" s="64" t="s">
        <v>119</v>
      </c>
      <c r="E98" s="71">
        <v>7</v>
      </c>
      <c r="F98" s="98" t="str">
        <f t="shared" si="6"/>
        <v>Consumer App7</v>
      </c>
      <c r="G98" s="98" t="str">
        <f t="shared" si="7"/>
        <v>Consumer AppSeries C7</v>
      </c>
      <c r="H98" s="83">
        <v>187500000</v>
      </c>
      <c r="I98" s="84">
        <v>450000000</v>
      </c>
      <c r="J98" s="85">
        <v>900000000</v>
      </c>
      <c r="K98" s="83">
        <v>40000000</v>
      </c>
      <c r="L98" s="84">
        <v>100000000</v>
      </c>
      <c r="M98" s="85">
        <v>200000000</v>
      </c>
      <c r="N98" s="91">
        <v>0.08</v>
      </c>
      <c r="O98" s="65">
        <v>0.13</v>
      </c>
      <c r="P98" s="92">
        <v>0.18</v>
      </c>
      <c r="Q98" s="66">
        <v>24</v>
      </c>
      <c r="R98" s="66">
        <v>27</v>
      </c>
      <c r="S98" s="66">
        <v>30</v>
      </c>
      <c r="T98" s="65">
        <v>0.1</v>
      </c>
      <c r="U98" s="65">
        <v>0.68</v>
      </c>
      <c r="V98" s="65">
        <v>0.17</v>
      </c>
      <c r="W98" s="65">
        <v>0.05</v>
      </c>
      <c r="X98" s="64" t="s">
        <v>208</v>
      </c>
      <c r="Y98" s="64" t="s">
        <v>209</v>
      </c>
      <c r="Z98" s="64" t="s">
        <v>96</v>
      </c>
      <c r="AA98" s="64" t="s">
        <v>186</v>
      </c>
      <c r="AC98" s="64">
        <v>17.5</v>
      </c>
      <c r="AD98" s="64">
        <v>70</v>
      </c>
      <c r="AE98" s="64">
        <v>10</v>
      </c>
      <c r="AF98" s="64">
        <v>300</v>
      </c>
      <c r="AG98" s="64">
        <v>0.1</v>
      </c>
      <c r="AH98" s="64">
        <v>0.3</v>
      </c>
      <c r="AI98" s="106">
        <v>17500000</v>
      </c>
      <c r="AJ98" s="106">
        <f t="shared" si="8"/>
        <v>43750000</v>
      </c>
      <c r="AK98" s="106">
        <v>70000000</v>
      </c>
      <c r="AL98" s="64">
        <v>-0.25</v>
      </c>
      <c r="AM98" s="64">
        <v>0.1</v>
      </c>
      <c r="AN98" s="64">
        <v>-100</v>
      </c>
      <c r="AO98" s="64">
        <v>7</v>
      </c>
      <c r="AP98" s="64">
        <v>-0.1</v>
      </c>
      <c r="AQ98" s="64">
        <v>0.1</v>
      </c>
      <c r="AR98" s="64">
        <v>2</v>
      </c>
      <c r="AS98" s="64">
        <v>8</v>
      </c>
      <c r="AT98" s="64" t="s">
        <v>213</v>
      </c>
      <c r="AU98" s="64" t="s">
        <v>211</v>
      </c>
      <c r="AV98" s="64" t="s">
        <v>100</v>
      </c>
      <c r="AW98" s="64" t="s">
        <v>101</v>
      </c>
      <c r="AX98" s="64" t="s">
        <v>150</v>
      </c>
      <c r="AY98" s="67">
        <v>0.15</v>
      </c>
      <c r="AZ98" s="95">
        <f t="shared" si="9"/>
        <v>0.35000000000000003</v>
      </c>
      <c r="BA98" s="68">
        <v>0.55000000000000004</v>
      </c>
      <c r="BB98" s="69" t="s">
        <v>181</v>
      </c>
      <c r="BC98" s="70" t="s">
        <v>108</v>
      </c>
      <c r="BD98" s="128">
        <v>0.11</v>
      </c>
      <c r="BE98" s="129">
        <v>0.19</v>
      </c>
      <c r="BF98" s="129">
        <v>0.27</v>
      </c>
      <c r="BG98" s="129">
        <v>0.26</v>
      </c>
      <c r="BH98" s="129">
        <v>0.45500000000000002</v>
      </c>
      <c r="BI98" s="129">
        <v>0.65</v>
      </c>
      <c r="BJ98" s="129">
        <v>0.14000000000000001</v>
      </c>
      <c r="BK98" s="129">
        <v>0.23500000000000001</v>
      </c>
      <c r="BL98" s="129">
        <v>0.33</v>
      </c>
    </row>
    <row r="99" spans="1:64" ht="26.9" hidden="1" customHeight="1">
      <c r="A99" s="64" t="s">
        <v>207</v>
      </c>
      <c r="B99" s="64" t="s">
        <v>121</v>
      </c>
      <c r="C99" s="79" t="str">
        <f t="shared" si="5"/>
        <v>Consumer AppSeries D/E</v>
      </c>
      <c r="D99" s="64" t="s">
        <v>122</v>
      </c>
      <c r="E99" s="71">
        <v>9</v>
      </c>
      <c r="F99" s="98" t="str">
        <f t="shared" si="6"/>
        <v>Consumer App9</v>
      </c>
      <c r="G99" s="98" t="str">
        <f t="shared" si="7"/>
        <v>Consumer AppSeries D/E9</v>
      </c>
      <c r="H99" s="83">
        <v>375000000</v>
      </c>
      <c r="I99" s="84">
        <v>1125000000</v>
      </c>
      <c r="J99" s="85">
        <v>2625000000</v>
      </c>
      <c r="K99" s="83">
        <v>75000000</v>
      </c>
      <c r="L99" s="84">
        <v>200000000</v>
      </c>
      <c r="M99" s="85">
        <v>500000000</v>
      </c>
      <c r="N99" s="91">
        <v>0.06</v>
      </c>
      <c r="O99" s="65">
        <v>0.1</v>
      </c>
      <c r="P99" s="92">
        <v>0.15</v>
      </c>
      <c r="Q99" s="66">
        <v>24</v>
      </c>
      <c r="R99" s="66">
        <v>30</v>
      </c>
      <c r="S99" s="66">
        <v>36</v>
      </c>
      <c r="T99" s="65">
        <v>0.08</v>
      </c>
      <c r="U99" s="65">
        <v>0.62</v>
      </c>
      <c r="V99" s="65">
        <v>0.25</v>
      </c>
      <c r="W99" s="65">
        <v>0.05</v>
      </c>
      <c r="X99" s="64" t="s">
        <v>208</v>
      </c>
      <c r="Y99" s="64" t="s">
        <v>209</v>
      </c>
      <c r="Z99" s="64" t="s">
        <v>96</v>
      </c>
      <c r="AA99" s="64" t="s">
        <v>186</v>
      </c>
      <c r="AC99" s="64">
        <v>52.5</v>
      </c>
      <c r="AD99" s="64">
        <v>210</v>
      </c>
      <c r="AE99" s="64">
        <v>10</v>
      </c>
      <c r="AF99" s="64">
        <v>300</v>
      </c>
      <c r="AG99" s="64">
        <v>0.1</v>
      </c>
      <c r="AH99" s="64">
        <v>0.3</v>
      </c>
      <c r="AI99" s="106">
        <v>52500000</v>
      </c>
      <c r="AJ99" s="106">
        <f t="shared" si="8"/>
        <v>131250000</v>
      </c>
      <c r="AK99" s="106">
        <v>210000000</v>
      </c>
      <c r="AL99" s="64">
        <v>-0.1</v>
      </c>
      <c r="AM99" s="64">
        <v>0.2</v>
      </c>
      <c r="AN99" s="64">
        <v>-250</v>
      </c>
      <c r="AO99" s="64">
        <v>42</v>
      </c>
      <c r="AP99" s="64">
        <v>-0.1</v>
      </c>
      <c r="AQ99" s="64">
        <v>0.1</v>
      </c>
      <c r="AR99" s="64">
        <v>2</v>
      </c>
      <c r="AS99" s="64">
        <v>8</v>
      </c>
      <c r="AT99" s="64" t="s">
        <v>213</v>
      </c>
      <c r="AU99" s="64" t="s">
        <v>211</v>
      </c>
      <c r="AV99" s="64" t="s">
        <v>100</v>
      </c>
      <c r="AW99" s="64" t="s">
        <v>101</v>
      </c>
      <c r="AX99" s="64" t="s">
        <v>150</v>
      </c>
      <c r="AY99" s="67">
        <v>0.1</v>
      </c>
      <c r="AZ99" s="95">
        <f t="shared" si="9"/>
        <v>0.22499999999999998</v>
      </c>
      <c r="BA99" s="68">
        <v>0.35</v>
      </c>
      <c r="BB99" s="69" t="s">
        <v>181</v>
      </c>
      <c r="BC99" s="70" t="s">
        <v>108</v>
      </c>
      <c r="BD99" s="128">
        <v>7.0000000000000007E-2</v>
      </c>
      <c r="BE99" s="129">
        <v>0.14500000000000002</v>
      </c>
      <c r="BF99" s="129">
        <v>0.22</v>
      </c>
      <c r="BG99" s="129">
        <v>0.2</v>
      </c>
      <c r="BH99" s="129">
        <v>0.32500000000000001</v>
      </c>
      <c r="BI99" s="129">
        <v>0.45</v>
      </c>
      <c r="BJ99" s="129">
        <v>0.11</v>
      </c>
      <c r="BK99" s="129">
        <v>0.19500000000000001</v>
      </c>
      <c r="BL99" s="129">
        <v>0.28000000000000003</v>
      </c>
    </row>
    <row r="100" spans="1:64" ht="26.9" hidden="1" customHeight="1">
      <c r="A100" s="64" t="s">
        <v>207</v>
      </c>
      <c r="B100" s="64" t="s">
        <v>123</v>
      </c>
      <c r="C100" s="79" t="str">
        <f t="shared" si="5"/>
        <v>Consumer AppPre-IPO</v>
      </c>
      <c r="D100" s="64" t="s">
        <v>124</v>
      </c>
      <c r="E100" s="71">
        <v>10</v>
      </c>
      <c r="F100" s="98" t="str">
        <f t="shared" si="6"/>
        <v>Consumer App10</v>
      </c>
      <c r="G100" s="98" t="str">
        <f t="shared" si="7"/>
        <v>Consumer AppPre-IPO10</v>
      </c>
      <c r="H100" s="83">
        <v>750000000</v>
      </c>
      <c r="I100" s="84">
        <v>2625000000</v>
      </c>
      <c r="J100" s="85">
        <v>7500000000</v>
      </c>
      <c r="K100" s="83">
        <v>100000000</v>
      </c>
      <c r="L100" s="84">
        <v>400000000</v>
      </c>
      <c r="M100" s="85">
        <v>1000000000</v>
      </c>
      <c r="N100" s="91">
        <v>0.03</v>
      </c>
      <c r="O100" s="65">
        <v>0.06</v>
      </c>
      <c r="P100" s="92">
        <v>0.1</v>
      </c>
      <c r="Q100" s="66">
        <v>24</v>
      </c>
      <c r="R100" s="66">
        <v>30</v>
      </c>
      <c r="S100" s="66">
        <v>36</v>
      </c>
      <c r="T100" s="65">
        <v>0.06</v>
      </c>
      <c r="U100" s="65">
        <v>0.52</v>
      </c>
      <c r="V100" s="65">
        <v>0.37</v>
      </c>
      <c r="W100" s="65">
        <v>0.05</v>
      </c>
      <c r="X100" s="64" t="s">
        <v>208</v>
      </c>
      <c r="Y100" s="64" t="s">
        <v>209</v>
      </c>
      <c r="Z100" s="64" t="s">
        <v>96</v>
      </c>
      <c r="AA100" s="64" t="s">
        <v>186</v>
      </c>
      <c r="AC100" s="64">
        <v>105</v>
      </c>
      <c r="AD100" s="64">
        <v>560</v>
      </c>
      <c r="AE100" s="64">
        <v>10</v>
      </c>
      <c r="AF100" s="64">
        <v>300</v>
      </c>
      <c r="AG100" s="64">
        <v>0.1</v>
      </c>
      <c r="AH100" s="64">
        <v>0.3</v>
      </c>
      <c r="AI100" s="106">
        <v>105000000</v>
      </c>
      <c r="AJ100" s="106">
        <f t="shared" si="8"/>
        <v>332500000</v>
      </c>
      <c r="AK100" s="106">
        <v>560000000</v>
      </c>
      <c r="AL100" s="64">
        <v>0.05</v>
      </c>
      <c r="AM100" s="64">
        <v>0.3</v>
      </c>
      <c r="AN100" s="64">
        <v>5.25</v>
      </c>
      <c r="AO100" s="64">
        <v>168</v>
      </c>
      <c r="AP100" s="64">
        <v>-0.1</v>
      </c>
      <c r="AQ100" s="64">
        <v>0.1</v>
      </c>
      <c r="AR100" s="64">
        <v>2</v>
      </c>
      <c r="AS100" s="64">
        <v>8</v>
      </c>
      <c r="AT100" s="64" t="s">
        <v>213</v>
      </c>
      <c r="AU100" s="64" t="s">
        <v>211</v>
      </c>
      <c r="AV100" s="64" t="s">
        <v>100</v>
      </c>
      <c r="AW100" s="64" t="s">
        <v>101</v>
      </c>
      <c r="AX100" s="64" t="s">
        <v>150</v>
      </c>
      <c r="AY100" s="67">
        <v>0.06</v>
      </c>
      <c r="AZ100" s="95">
        <f t="shared" si="9"/>
        <v>0.14000000000000001</v>
      </c>
      <c r="BA100" s="68">
        <v>0.22</v>
      </c>
      <c r="BB100" s="69" t="s">
        <v>181</v>
      </c>
      <c r="BC100" s="70" t="s">
        <v>108</v>
      </c>
      <c r="BD100" s="128">
        <v>0.05</v>
      </c>
      <c r="BE100" s="129">
        <v>0.10500000000000001</v>
      </c>
      <c r="BF100" s="129">
        <v>0.16</v>
      </c>
      <c r="BG100" s="129">
        <v>0.1</v>
      </c>
      <c r="BH100" s="129">
        <v>0.21000000000000002</v>
      </c>
      <c r="BI100" s="129">
        <v>0.32</v>
      </c>
      <c r="BJ100" s="129">
        <v>0.1</v>
      </c>
      <c r="BK100" s="129">
        <v>0.16999999999999998</v>
      </c>
      <c r="BL100" s="129">
        <v>0.24</v>
      </c>
    </row>
    <row r="101" spans="1:64" ht="35.9" hidden="1" customHeight="1">
      <c r="A101" s="72" t="s">
        <v>214</v>
      </c>
      <c r="B101" s="72" t="s">
        <v>92</v>
      </c>
      <c r="C101" s="79" t="str">
        <f t="shared" si="5"/>
        <v>Medical DeviceIdea / Concept</v>
      </c>
      <c r="D101" s="89" t="s">
        <v>93</v>
      </c>
      <c r="E101" s="71">
        <v>2</v>
      </c>
      <c r="F101" s="98" t="str">
        <f t="shared" si="6"/>
        <v>Medical Device2</v>
      </c>
      <c r="G101" s="98" t="str">
        <f t="shared" si="7"/>
        <v>Medical DeviceIdea / Concept2</v>
      </c>
      <c r="H101" s="83">
        <v>1500000</v>
      </c>
      <c r="I101" s="84">
        <v>4000000</v>
      </c>
      <c r="J101" s="85">
        <v>7000000</v>
      </c>
      <c r="K101" s="83">
        <v>100000</v>
      </c>
      <c r="L101" s="84">
        <v>350000</v>
      </c>
      <c r="M101" s="85">
        <v>750000</v>
      </c>
      <c r="N101" s="93">
        <v>0.05</v>
      </c>
      <c r="O101" s="73">
        <v>0.1</v>
      </c>
      <c r="P101" s="94">
        <v>0.15</v>
      </c>
      <c r="Q101" s="90">
        <v>6</v>
      </c>
      <c r="R101" s="74">
        <v>9</v>
      </c>
      <c r="S101" s="74">
        <v>12</v>
      </c>
      <c r="T101" s="73">
        <v>0.7</v>
      </c>
      <c r="U101" s="73">
        <v>0.05</v>
      </c>
      <c r="V101" s="73">
        <v>0.2</v>
      </c>
      <c r="W101" s="73">
        <v>0.05</v>
      </c>
      <c r="X101" s="72" t="s">
        <v>215</v>
      </c>
      <c r="Y101" s="72" t="s">
        <v>101</v>
      </c>
      <c r="Z101" s="72" t="s">
        <v>216</v>
      </c>
      <c r="AA101" s="72" t="s">
        <v>217</v>
      </c>
      <c r="AI101" s="106">
        <v>0</v>
      </c>
      <c r="AJ101" s="106">
        <f t="shared" si="8"/>
        <v>0</v>
      </c>
      <c r="AK101" s="106">
        <v>0</v>
      </c>
      <c r="AN101" s="64">
        <v>0.13</v>
      </c>
      <c r="AO101" s="64">
        <v>1.5</v>
      </c>
      <c r="AP101" s="64">
        <v>0.1</v>
      </c>
      <c r="AQ101" s="64">
        <v>0.3</v>
      </c>
      <c r="AT101" s="64" t="s">
        <v>218</v>
      </c>
      <c r="AU101" s="64" t="s">
        <v>219</v>
      </c>
      <c r="AV101" s="64" t="s">
        <v>220</v>
      </c>
      <c r="AW101" s="64" t="s">
        <v>101</v>
      </c>
      <c r="AX101" s="64" t="s">
        <v>180</v>
      </c>
      <c r="AY101" s="67"/>
      <c r="AZ101" s="95" t="e">
        <f t="shared" si="9"/>
        <v>#DIV/0!</v>
      </c>
      <c r="BA101" s="68"/>
      <c r="BB101" s="69" t="s">
        <v>221</v>
      </c>
      <c r="BC101" s="70" t="s">
        <v>104</v>
      </c>
      <c r="BD101" s="128" t="s">
        <v>105</v>
      </c>
      <c r="BE101" s="129" t="s">
        <v>105</v>
      </c>
      <c r="BF101" s="129" t="s">
        <v>105</v>
      </c>
      <c r="BG101" s="129" t="s">
        <v>105</v>
      </c>
      <c r="BH101" s="129" t="s">
        <v>105</v>
      </c>
      <c r="BI101" s="129" t="s">
        <v>105</v>
      </c>
      <c r="BJ101" s="129" t="s">
        <v>105</v>
      </c>
      <c r="BK101" s="129" t="s">
        <v>105</v>
      </c>
      <c r="BL101" s="129" t="s">
        <v>105</v>
      </c>
    </row>
    <row r="102" spans="1:64" ht="35.9" hidden="1" customHeight="1">
      <c r="A102" s="72" t="s">
        <v>214</v>
      </c>
      <c r="B102" s="72" t="s">
        <v>106</v>
      </c>
      <c r="C102" s="79" t="str">
        <f t="shared" si="5"/>
        <v>Medical DevicePre-Seed</v>
      </c>
      <c r="D102" s="89" t="s">
        <v>107</v>
      </c>
      <c r="E102" s="71">
        <v>3</v>
      </c>
      <c r="F102" s="98" t="str">
        <f t="shared" si="6"/>
        <v>Medical Device3</v>
      </c>
      <c r="G102" s="98" t="str">
        <f t="shared" si="7"/>
        <v>Medical DevicePre-Seed3</v>
      </c>
      <c r="H102" s="83">
        <v>5000000</v>
      </c>
      <c r="I102" s="84">
        <v>10000000</v>
      </c>
      <c r="J102" s="85">
        <v>18000000</v>
      </c>
      <c r="K102" s="83">
        <v>500000</v>
      </c>
      <c r="L102" s="84">
        <v>1500000</v>
      </c>
      <c r="M102" s="85">
        <v>3000000</v>
      </c>
      <c r="N102" s="93">
        <v>0.1</v>
      </c>
      <c r="O102" s="73">
        <v>0.15</v>
      </c>
      <c r="P102" s="94">
        <v>0.2</v>
      </c>
      <c r="Q102" s="90">
        <v>12</v>
      </c>
      <c r="R102" s="74">
        <v>15</v>
      </c>
      <c r="S102" s="74">
        <v>18</v>
      </c>
      <c r="T102" s="73">
        <v>0.6</v>
      </c>
      <c r="U102" s="73">
        <v>0.05</v>
      </c>
      <c r="V102" s="73">
        <v>0.25</v>
      </c>
      <c r="W102" s="73">
        <v>0.1</v>
      </c>
      <c r="X102" s="72" t="s">
        <v>215</v>
      </c>
      <c r="Y102" s="72" t="s">
        <v>101</v>
      </c>
      <c r="Z102" s="72" t="s">
        <v>216</v>
      </c>
      <c r="AA102" s="72" t="s">
        <v>217</v>
      </c>
      <c r="AI102" s="106">
        <v>0</v>
      </c>
      <c r="AJ102" s="106">
        <f t="shared" si="8"/>
        <v>80000</v>
      </c>
      <c r="AK102" s="106">
        <v>160000</v>
      </c>
      <c r="AN102" s="64">
        <v>0.4</v>
      </c>
      <c r="AO102" s="64">
        <v>3</v>
      </c>
      <c r="AP102" s="64">
        <v>0.1</v>
      </c>
      <c r="AQ102" s="64">
        <v>0.3</v>
      </c>
      <c r="AT102" s="64" t="s">
        <v>218</v>
      </c>
      <c r="AU102" s="64" t="s">
        <v>219</v>
      </c>
      <c r="AV102" s="64" t="s">
        <v>220</v>
      </c>
      <c r="AW102" s="64" t="s">
        <v>101</v>
      </c>
      <c r="AX102" s="64" t="s">
        <v>180</v>
      </c>
      <c r="AY102" s="67"/>
      <c r="AZ102" s="95" t="e">
        <f t="shared" si="9"/>
        <v>#DIV/0!</v>
      </c>
      <c r="BA102" s="68"/>
      <c r="BB102" s="69" t="s">
        <v>221</v>
      </c>
      <c r="BC102" s="70" t="s">
        <v>172</v>
      </c>
      <c r="BD102" s="128">
        <v>0.62</v>
      </c>
      <c r="BE102" s="129">
        <v>1.06</v>
      </c>
      <c r="BF102" s="129">
        <v>1.5</v>
      </c>
      <c r="BG102" s="129">
        <v>0.24</v>
      </c>
      <c r="BH102" s="129">
        <v>0.52</v>
      </c>
      <c r="BI102" s="129">
        <v>0.8</v>
      </c>
      <c r="BJ102" s="129">
        <v>0.25</v>
      </c>
      <c r="BK102" s="129">
        <v>0.5</v>
      </c>
      <c r="BL102" s="129">
        <v>0.75</v>
      </c>
    </row>
    <row r="103" spans="1:64" ht="35.9" hidden="1" customHeight="1">
      <c r="A103" s="72" t="s">
        <v>214</v>
      </c>
      <c r="B103" s="72" t="s">
        <v>109</v>
      </c>
      <c r="C103" s="79" t="str">
        <f t="shared" si="5"/>
        <v>Medical DeviceSeed</v>
      </c>
      <c r="D103" s="89" t="s">
        <v>110</v>
      </c>
      <c r="E103" s="71">
        <v>3</v>
      </c>
      <c r="F103" s="98" t="str">
        <f t="shared" si="6"/>
        <v>Medical Device3</v>
      </c>
      <c r="G103" s="98" t="str">
        <f t="shared" si="7"/>
        <v>Medical DeviceSeed3</v>
      </c>
      <c r="H103" s="83">
        <v>12000000</v>
      </c>
      <c r="I103" s="84">
        <v>28000000</v>
      </c>
      <c r="J103" s="85">
        <v>55000000</v>
      </c>
      <c r="K103" s="83">
        <v>2000000</v>
      </c>
      <c r="L103" s="84">
        <v>6000000</v>
      </c>
      <c r="M103" s="85">
        <v>12000000</v>
      </c>
      <c r="N103" s="93">
        <v>0.15</v>
      </c>
      <c r="O103" s="73">
        <v>0.2</v>
      </c>
      <c r="P103" s="94">
        <v>0.25</v>
      </c>
      <c r="Q103" s="90">
        <v>18</v>
      </c>
      <c r="R103" s="74">
        <v>21</v>
      </c>
      <c r="S103" s="74">
        <v>24</v>
      </c>
      <c r="T103" s="73">
        <v>0.5</v>
      </c>
      <c r="U103" s="73">
        <v>0.1</v>
      </c>
      <c r="V103" s="73">
        <v>0.25</v>
      </c>
      <c r="W103" s="73">
        <v>0.15</v>
      </c>
      <c r="X103" s="72" t="s">
        <v>215</v>
      </c>
      <c r="Y103" s="72" t="s">
        <v>101</v>
      </c>
      <c r="Z103" s="72" t="s">
        <v>216</v>
      </c>
      <c r="AA103" s="72" t="s">
        <v>217</v>
      </c>
      <c r="AI103" s="106">
        <v>80000</v>
      </c>
      <c r="AJ103" s="106">
        <f t="shared" si="8"/>
        <v>640000</v>
      </c>
      <c r="AK103" s="106">
        <v>1200000</v>
      </c>
      <c r="AN103" s="64">
        <v>1.1399999999999999</v>
      </c>
      <c r="AO103" s="64">
        <v>8</v>
      </c>
      <c r="AP103" s="64">
        <v>0.1</v>
      </c>
      <c r="AQ103" s="64">
        <v>0.3</v>
      </c>
      <c r="AR103" s="64">
        <v>2</v>
      </c>
      <c r="AS103" s="64">
        <v>8</v>
      </c>
      <c r="AT103" s="64" t="s">
        <v>218</v>
      </c>
      <c r="AU103" s="64" t="s">
        <v>219</v>
      </c>
      <c r="AV103" s="64" t="s">
        <v>220</v>
      </c>
      <c r="AW103" s="64" t="s">
        <v>101</v>
      </c>
      <c r="AX103" s="64" t="s">
        <v>180</v>
      </c>
      <c r="AY103" s="67">
        <v>0</v>
      </c>
      <c r="AZ103" s="95">
        <f t="shared" si="9"/>
        <v>0.5</v>
      </c>
      <c r="BA103" s="68">
        <v>1</v>
      </c>
      <c r="BB103" s="69" t="s">
        <v>221</v>
      </c>
      <c r="BC103" s="70" t="s">
        <v>172</v>
      </c>
      <c r="BD103" s="128">
        <v>0.5</v>
      </c>
      <c r="BE103" s="129">
        <v>0.81</v>
      </c>
      <c r="BF103" s="129">
        <v>1.1200000000000001</v>
      </c>
      <c r="BG103" s="129">
        <v>0.4</v>
      </c>
      <c r="BH103" s="129">
        <v>0.67999999999999994</v>
      </c>
      <c r="BI103" s="129">
        <v>0.96</v>
      </c>
      <c r="BJ103" s="129">
        <v>0.31</v>
      </c>
      <c r="BK103" s="129">
        <v>0.53</v>
      </c>
      <c r="BL103" s="129">
        <v>0.75</v>
      </c>
    </row>
    <row r="104" spans="1:64" ht="35.9" hidden="1" customHeight="1">
      <c r="A104" s="72" t="s">
        <v>214</v>
      </c>
      <c r="B104" s="72" t="s">
        <v>111</v>
      </c>
      <c r="C104" s="79" t="str">
        <f t="shared" si="5"/>
        <v>Medical DeviceLate Seed / Seed+</v>
      </c>
      <c r="D104" s="89" t="s">
        <v>112</v>
      </c>
      <c r="E104" s="71">
        <v>5</v>
      </c>
      <c r="F104" s="98" t="str">
        <f t="shared" si="6"/>
        <v>Medical Device5</v>
      </c>
      <c r="G104" s="98" t="str">
        <f t="shared" si="7"/>
        <v>Medical DeviceLate Seed / Seed+5</v>
      </c>
      <c r="H104" s="83">
        <v>25000000</v>
      </c>
      <c r="I104" s="84">
        <v>60000000</v>
      </c>
      <c r="J104" s="85">
        <v>100000000</v>
      </c>
      <c r="K104" s="83">
        <v>5000000</v>
      </c>
      <c r="L104" s="84">
        <v>12000000</v>
      </c>
      <c r="M104" s="85">
        <v>25000000</v>
      </c>
      <c r="N104" s="93">
        <v>0.12</v>
      </c>
      <c r="O104" s="73">
        <v>0.17</v>
      </c>
      <c r="P104" s="94">
        <v>0.22</v>
      </c>
      <c r="Q104" s="90">
        <v>18</v>
      </c>
      <c r="R104" s="74">
        <v>21</v>
      </c>
      <c r="S104" s="74">
        <v>24</v>
      </c>
      <c r="T104" s="73">
        <v>0.45</v>
      </c>
      <c r="U104" s="73">
        <v>0.15</v>
      </c>
      <c r="V104" s="73">
        <v>0.25</v>
      </c>
      <c r="W104" s="73">
        <v>0.15</v>
      </c>
      <c r="X104" s="72" t="s">
        <v>215</v>
      </c>
      <c r="Y104" s="72" t="s">
        <v>101</v>
      </c>
      <c r="Z104" s="72" t="s">
        <v>216</v>
      </c>
      <c r="AA104" s="72" t="s">
        <v>217</v>
      </c>
      <c r="AE104" s="64">
        <v>1000</v>
      </c>
      <c r="AF104" s="64">
        <v>50000</v>
      </c>
      <c r="AI104" s="106">
        <v>800000</v>
      </c>
      <c r="AJ104" s="106">
        <f t="shared" si="8"/>
        <v>2000000</v>
      </c>
      <c r="AK104" s="106">
        <v>3200000</v>
      </c>
      <c r="AL104" s="64">
        <v>-0.75</v>
      </c>
      <c r="AM104" s="64">
        <v>-0.25</v>
      </c>
      <c r="AN104" s="64">
        <v>-16.7</v>
      </c>
      <c r="AO104" s="64">
        <v>-2.86</v>
      </c>
      <c r="AP104" s="64">
        <v>0.1</v>
      </c>
      <c r="AQ104" s="64">
        <v>0.3</v>
      </c>
      <c r="AR104" s="64">
        <v>2</v>
      </c>
      <c r="AS104" s="64">
        <v>8</v>
      </c>
      <c r="AT104" s="64" t="s">
        <v>222</v>
      </c>
      <c r="AU104" s="64" t="s">
        <v>219</v>
      </c>
      <c r="AV104" s="64" t="s">
        <v>220</v>
      </c>
      <c r="AW104" s="64" t="s">
        <v>101</v>
      </c>
      <c r="AX104" s="64" t="s">
        <v>180</v>
      </c>
      <c r="AY104" s="67">
        <v>0</v>
      </c>
      <c r="AZ104" s="95">
        <f t="shared" si="9"/>
        <v>0.75</v>
      </c>
      <c r="BA104" s="68">
        <v>1.5</v>
      </c>
      <c r="BB104" s="69" t="s">
        <v>221</v>
      </c>
      <c r="BC104" s="70" t="s">
        <v>172</v>
      </c>
      <c r="BD104" s="128">
        <v>0.38</v>
      </c>
      <c r="BE104" s="129">
        <v>0.63</v>
      </c>
      <c r="BF104" s="129">
        <v>0.88</v>
      </c>
      <c r="BG104" s="129">
        <v>0.32</v>
      </c>
      <c r="BH104" s="129">
        <v>0.56000000000000005</v>
      </c>
      <c r="BI104" s="129">
        <v>0.8</v>
      </c>
      <c r="BJ104" s="129">
        <v>0.25</v>
      </c>
      <c r="BK104" s="129">
        <v>0.435</v>
      </c>
      <c r="BL104" s="129">
        <v>0.62</v>
      </c>
    </row>
    <row r="105" spans="1:64" ht="35.9" hidden="1" customHeight="1">
      <c r="A105" s="72" t="s">
        <v>214</v>
      </c>
      <c r="B105" s="72" t="s">
        <v>114</v>
      </c>
      <c r="C105" s="79" t="str">
        <f t="shared" si="5"/>
        <v>Medical DeviceSeries A</v>
      </c>
      <c r="D105" s="89" t="s">
        <v>115</v>
      </c>
      <c r="E105" s="71">
        <v>6</v>
      </c>
      <c r="F105" s="98" t="str">
        <f t="shared" si="6"/>
        <v>Medical Device6</v>
      </c>
      <c r="G105" s="98" t="str">
        <f t="shared" si="7"/>
        <v>Medical DeviceSeries A6</v>
      </c>
      <c r="H105" s="83">
        <v>60000000</v>
      </c>
      <c r="I105" s="84">
        <v>130000000</v>
      </c>
      <c r="J105" s="85">
        <v>220000000</v>
      </c>
      <c r="K105" s="83">
        <v>15000000</v>
      </c>
      <c r="L105" s="84">
        <v>35000000</v>
      </c>
      <c r="M105" s="85">
        <v>70000000</v>
      </c>
      <c r="N105" s="93">
        <v>0.15</v>
      </c>
      <c r="O105" s="73">
        <v>0.2</v>
      </c>
      <c r="P105" s="94">
        <v>0.25</v>
      </c>
      <c r="Q105" s="90">
        <v>18</v>
      </c>
      <c r="R105" s="74">
        <v>21</v>
      </c>
      <c r="S105" s="74">
        <v>24</v>
      </c>
      <c r="T105" s="73">
        <v>0.35</v>
      </c>
      <c r="U105" s="73">
        <v>0.25</v>
      </c>
      <c r="V105" s="73">
        <v>0.25</v>
      </c>
      <c r="W105" s="73">
        <v>0.15</v>
      </c>
      <c r="X105" s="72" t="s">
        <v>215</v>
      </c>
      <c r="Y105" s="72" t="s">
        <v>101</v>
      </c>
      <c r="Z105" s="72" t="s">
        <v>216</v>
      </c>
      <c r="AA105" s="72" t="s">
        <v>217</v>
      </c>
      <c r="AE105" s="64">
        <v>1000</v>
      </c>
      <c r="AF105" s="64">
        <v>50000</v>
      </c>
      <c r="AI105" s="106">
        <v>1600000</v>
      </c>
      <c r="AJ105" s="106">
        <f t="shared" si="8"/>
        <v>4800000</v>
      </c>
      <c r="AK105" s="106">
        <v>8000000</v>
      </c>
      <c r="AL105" s="64">
        <v>-0.65</v>
      </c>
      <c r="AM105" s="64">
        <v>-0.15</v>
      </c>
      <c r="AN105" s="64">
        <v>-46.7</v>
      </c>
      <c r="AO105" s="64">
        <v>-8.57</v>
      </c>
      <c r="AP105" s="64">
        <v>0.1</v>
      </c>
      <c r="AQ105" s="64">
        <v>0.3</v>
      </c>
      <c r="AR105" s="64">
        <v>2</v>
      </c>
      <c r="AS105" s="64">
        <v>8</v>
      </c>
      <c r="AT105" s="64" t="s">
        <v>222</v>
      </c>
      <c r="AU105" s="64" t="s">
        <v>219</v>
      </c>
      <c r="AV105" s="64" t="s">
        <v>220</v>
      </c>
      <c r="AW105" s="64" t="s">
        <v>101</v>
      </c>
      <c r="AX105" s="64" t="s">
        <v>180</v>
      </c>
      <c r="AY105" s="67">
        <v>0.2</v>
      </c>
      <c r="AZ105" s="95">
        <f t="shared" si="9"/>
        <v>0.6</v>
      </c>
      <c r="BA105" s="68">
        <v>1</v>
      </c>
      <c r="BB105" s="69" t="s">
        <v>221</v>
      </c>
      <c r="BC105" s="70" t="s">
        <v>172</v>
      </c>
      <c r="BD105" s="128">
        <v>0.31</v>
      </c>
      <c r="BE105" s="129">
        <v>0.53</v>
      </c>
      <c r="BF105" s="129">
        <v>0.75</v>
      </c>
      <c r="BG105" s="129">
        <v>0.32</v>
      </c>
      <c r="BH105" s="129">
        <v>0.52</v>
      </c>
      <c r="BI105" s="129">
        <v>0.72</v>
      </c>
      <c r="BJ105" s="129">
        <v>0.25</v>
      </c>
      <c r="BK105" s="129">
        <v>0.40500000000000003</v>
      </c>
      <c r="BL105" s="129">
        <v>0.56000000000000005</v>
      </c>
    </row>
    <row r="106" spans="1:64" ht="35.9" hidden="1" customHeight="1">
      <c r="A106" s="72" t="s">
        <v>214</v>
      </c>
      <c r="B106" s="72" t="s">
        <v>116</v>
      </c>
      <c r="C106" s="79" t="str">
        <f t="shared" si="5"/>
        <v>Medical DeviceSeries B</v>
      </c>
      <c r="D106" s="89" t="s">
        <v>117</v>
      </c>
      <c r="E106" s="71">
        <v>8</v>
      </c>
      <c r="F106" s="98" t="str">
        <f t="shared" si="6"/>
        <v>Medical Device8</v>
      </c>
      <c r="G106" s="98" t="str">
        <f t="shared" si="7"/>
        <v>Medical DeviceSeries B8</v>
      </c>
      <c r="H106" s="83">
        <v>150000000</v>
      </c>
      <c r="I106" s="84">
        <v>350000000</v>
      </c>
      <c r="J106" s="85">
        <v>650000000</v>
      </c>
      <c r="K106" s="83">
        <v>35000000</v>
      </c>
      <c r="L106" s="84">
        <v>80000000</v>
      </c>
      <c r="M106" s="85">
        <v>150000000</v>
      </c>
      <c r="N106" s="93">
        <v>0.12</v>
      </c>
      <c r="O106" s="73">
        <v>0.17</v>
      </c>
      <c r="P106" s="94">
        <v>0.22</v>
      </c>
      <c r="Q106" s="90">
        <v>18</v>
      </c>
      <c r="R106" s="74">
        <v>24</v>
      </c>
      <c r="S106" s="74">
        <v>30</v>
      </c>
      <c r="T106" s="73">
        <v>0.25</v>
      </c>
      <c r="U106" s="73">
        <v>0.35</v>
      </c>
      <c r="V106" s="73">
        <v>0.25</v>
      </c>
      <c r="W106" s="73">
        <v>0.15</v>
      </c>
      <c r="X106" s="72" t="s">
        <v>215</v>
      </c>
      <c r="Y106" s="72" t="s">
        <v>101</v>
      </c>
      <c r="Z106" s="72" t="s">
        <v>216</v>
      </c>
      <c r="AA106" s="72" t="s">
        <v>217</v>
      </c>
      <c r="AE106" s="64">
        <v>1000</v>
      </c>
      <c r="AF106" s="64">
        <v>50000</v>
      </c>
      <c r="AI106" s="106">
        <v>6400000</v>
      </c>
      <c r="AJ106" s="106">
        <f t="shared" si="8"/>
        <v>15200000</v>
      </c>
      <c r="AK106" s="106">
        <v>24000000</v>
      </c>
      <c r="AL106" s="64">
        <v>-0.45</v>
      </c>
      <c r="AM106" s="64">
        <v>0</v>
      </c>
      <c r="AN106" s="64">
        <v>-100</v>
      </c>
      <c r="AO106" s="64">
        <v>-17.5</v>
      </c>
      <c r="AP106" s="64">
        <v>0.1</v>
      </c>
      <c r="AQ106" s="64">
        <v>0.3</v>
      </c>
      <c r="AR106" s="64">
        <v>2</v>
      </c>
      <c r="AS106" s="64">
        <v>8</v>
      </c>
      <c r="AT106" s="64" t="s">
        <v>222</v>
      </c>
      <c r="AU106" s="64" t="s">
        <v>219</v>
      </c>
      <c r="AV106" s="64" t="s">
        <v>220</v>
      </c>
      <c r="AW106" s="64" t="s">
        <v>101</v>
      </c>
      <c r="AX106" s="64" t="s">
        <v>180</v>
      </c>
      <c r="AY106" s="67">
        <v>0.2</v>
      </c>
      <c r="AZ106" s="95">
        <f t="shared" si="9"/>
        <v>0.5</v>
      </c>
      <c r="BA106" s="68">
        <v>0.8</v>
      </c>
      <c r="BB106" s="69" t="s">
        <v>221</v>
      </c>
      <c r="BC106" s="70" t="s">
        <v>108</v>
      </c>
      <c r="BD106" s="128">
        <v>0.22</v>
      </c>
      <c r="BE106" s="129">
        <v>0.39</v>
      </c>
      <c r="BF106" s="129">
        <v>0.56000000000000005</v>
      </c>
      <c r="BG106" s="129">
        <v>0.24</v>
      </c>
      <c r="BH106" s="129">
        <v>0.4</v>
      </c>
      <c r="BI106" s="129">
        <v>0.56000000000000005</v>
      </c>
      <c r="BJ106" s="129">
        <v>0.22</v>
      </c>
      <c r="BK106" s="129">
        <v>0.36</v>
      </c>
      <c r="BL106" s="129">
        <v>0.5</v>
      </c>
    </row>
    <row r="107" spans="1:64" ht="35.9" hidden="1" customHeight="1">
      <c r="A107" s="72" t="s">
        <v>214</v>
      </c>
      <c r="B107" s="72" t="s">
        <v>118</v>
      </c>
      <c r="C107" s="79" t="str">
        <f t="shared" si="5"/>
        <v>Medical DeviceSeries C</v>
      </c>
      <c r="D107" s="89" t="s">
        <v>119</v>
      </c>
      <c r="E107" s="71">
        <v>9</v>
      </c>
      <c r="F107" s="98" t="str">
        <f t="shared" si="6"/>
        <v>Medical Device9</v>
      </c>
      <c r="G107" s="98" t="str">
        <f t="shared" si="7"/>
        <v>Medical DeviceSeries C9</v>
      </c>
      <c r="H107" s="83">
        <v>350000000</v>
      </c>
      <c r="I107" s="84">
        <v>800000000</v>
      </c>
      <c r="J107" s="85">
        <v>1500000000</v>
      </c>
      <c r="K107" s="83">
        <v>60000000</v>
      </c>
      <c r="L107" s="84">
        <v>150000000</v>
      </c>
      <c r="M107" s="85">
        <v>300000000</v>
      </c>
      <c r="N107" s="93">
        <v>0.08</v>
      </c>
      <c r="O107" s="73">
        <v>0.13</v>
      </c>
      <c r="P107" s="94">
        <v>0.18</v>
      </c>
      <c r="Q107" s="90">
        <v>24</v>
      </c>
      <c r="R107" s="74">
        <v>27</v>
      </c>
      <c r="S107" s="74">
        <v>30</v>
      </c>
      <c r="T107" s="73">
        <v>0.2</v>
      </c>
      <c r="U107" s="73">
        <v>0.4</v>
      </c>
      <c r="V107" s="73">
        <v>0.25</v>
      </c>
      <c r="W107" s="73">
        <v>0.15</v>
      </c>
      <c r="X107" s="72" t="s">
        <v>215</v>
      </c>
      <c r="Y107" s="72" t="s">
        <v>101</v>
      </c>
      <c r="Z107" s="72" t="s">
        <v>216</v>
      </c>
      <c r="AA107" s="72" t="s">
        <v>217</v>
      </c>
      <c r="AE107" s="64">
        <v>5000</v>
      </c>
      <c r="AF107" s="64">
        <v>150000</v>
      </c>
      <c r="AI107" s="106">
        <v>20000000</v>
      </c>
      <c r="AJ107" s="106">
        <f t="shared" si="8"/>
        <v>50000000</v>
      </c>
      <c r="AK107" s="106">
        <v>80000000</v>
      </c>
      <c r="AL107" s="64">
        <v>-0.25</v>
      </c>
      <c r="AM107" s="64">
        <v>0.1</v>
      </c>
      <c r="AN107" s="64">
        <v>-150</v>
      </c>
      <c r="AO107" s="64">
        <v>8</v>
      </c>
      <c r="AP107" s="64">
        <v>0.1</v>
      </c>
      <c r="AQ107" s="64">
        <v>0.3</v>
      </c>
      <c r="AR107" s="64">
        <v>2</v>
      </c>
      <c r="AS107" s="64">
        <v>8</v>
      </c>
      <c r="AT107" s="64" t="s">
        <v>223</v>
      </c>
      <c r="AU107" s="64" t="s">
        <v>219</v>
      </c>
      <c r="AV107" s="64" t="s">
        <v>220</v>
      </c>
      <c r="AW107" s="64" t="s">
        <v>101</v>
      </c>
      <c r="AX107" s="64" t="s">
        <v>180</v>
      </c>
      <c r="AY107" s="67">
        <v>0.15</v>
      </c>
      <c r="AZ107" s="95">
        <f t="shared" si="9"/>
        <v>0.35000000000000003</v>
      </c>
      <c r="BA107" s="68">
        <v>0.55000000000000004</v>
      </c>
      <c r="BB107" s="69" t="s">
        <v>221</v>
      </c>
      <c r="BC107" s="70" t="s">
        <v>108</v>
      </c>
      <c r="BD107" s="128">
        <v>0.15</v>
      </c>
      <c r="BE107" s="129">
        <v>0.26500000000000001</v>
      </c>
      <c r="BF107" s="129">
        <v>0.38</v>
      </c>
      <c r="BG107" s="129">
        <v>0.16</v>
      </c>
      <c r="BH107" s="129">
        <v>0.28000000000000003</v>
      </c>
      <c r="BI107" s="129">
        <v>0.4</v>
      </c>
      <c r="BJ107" s="129">
        <v>0.19</v>
      </c>
      <c r="BK107" s="129">
        <v>0.315</v>
      </c>
      <c r="BL107" s="129">
        <v>0.44</v>
      </c>
    </row>
    <row r="108" spans="1:64" ht="35.9" hidden="1" customHeight="1">
      <c r="A108" s="72" t="s">
        <v>214</v>
      </c>
      <c r="B108" s="72" t="s">
        <v>121</v>
      </c>
      <c r="C108" s="79" t="str">
        <f t="shared" si="5"/>
        <v>Medical DeviceSeries D/E</v>
      </c>
      <c r="D108" s="89" t="s">
        <v>122</v>
      </c>
      <c r="E108" s="71">
        <v>10</v>
      </c>
      <c r="F108" s="98" t="str">
        <f t="shared" si="6"/>
        <v>Medical Device10</v>
      </c>
      <c r="G108" s="98" t="str">
        <f t="shared" si="7"/>
        <v>Medical DeviceSeries D/E10</v>
      </c>
      <c r="H108" s="83">
        <v>800000000</v>
      </c>
      <c r="I108" s="84">
        <v>1800000000</v>
      </c>
      <c r="J108" s="85">
        <v>3500000000</v>
      </c>
      <c r="K108" s="83">
        <v>100000000</v>
      </c>
      <c r="L108" s="84">
        <v>250000000</v>
      </c>
      <c r="M108" s="85">
        <v>600000000</v>
      </c>
      <c r="N108" s="93">
        <v>0.06</v>
      </c>
      <c r="O108" s="73">
        <v>0.1</v>
      </c>
      <c r="P108" s="94">
        <v>0.15</v>
      </c>
      <c r="Q108" s="90">
        <v>24</v>
      </c>
      <c r="R108" s="74">
        <v>30</v>
      </c>
      <c r="S108" s="74">
        <v>36</v>
      </c>
      <c r="T108" s="73">
        <v>0.15</v>
      </c>
      <c r="U108" s="73">
        <v>0.4</v>
      </c>
      <c r="V108" s="73">
        <v>0.3</v>
      </c>
      <c r="W108" s="73">
        <v>0.15</v>
      </c>
      <c r="X108" s="72" t="s">
        <v>215</v>
      </c>
      <c r="Y108" s="72" t="s">
        <v>101</v>
      </c>
      <c r="Z108" s="72" t="s">
        <v>216</v>
      </c>
      <c r="AA108" s="72" t="s">
        <v>217</v>
      </c>
      <c r="AE108" s="64">
        <v>5000</v>
      </c>
      <c r="AF108" s="64">
        <v>150000</v>
      </c>
      <c r="AI108" s="106">
        <v>60000000</v>
      </c>
      <c r="AJ108" s="106">
        <f t="shared" si="8"/>
        <v>150000000</v>
      </c>
      <c r="AK108" s="106">
        <v>240000000</v>
      </c>
      <c r="AL108" s="64">
        <v>-0.1</v>
      </c>
      <c r="AM108" s="64">
        <v>0.2</v>
      </c>
      <c r="AN108" s="64">
        <v>-300</v>
      </c>
      <c r="AO108" s="64">
        <v>48</v>
      </c>
      <c r="AP108" s="64">
        <v>0.1</v>
      </c>
      <c r="AQ108" s="64">
        <v>0.3</v>
      </c>
      <c r="AR108" s="64">
        <v>2</v>
      </c>
      <c r="AS108" s="64">
        <v>8</v>
      </c>
      <c r="AT108" s="64" t="s">
        <v>223</v>
      </c>
      <c r="AU108" s="64" t="s">
        <v>219</v>
      </c>
      <c r="AV108" s="64" t="s">
        <v>220</v>
      </c>
      <c r="AW108" s="64" t="s">
        <v>101</v>
      </c>
      <c r="AX108" s="64" t="s">
        <v>180</v>
      </c>
      <c r="AY108" s="67">
        <v>0.08</v>
      </c>
      <c r="AZ108" s="95">
        <f t="shared" si="9"/>
        <v>0.215</v>
      </c>
      <c r="BA108" s="68">
        <v>0.35</v>
      </c>
      <c r="BB108" s="69" t="s">
        <v>221</v>
      </c>
      <c r="BC108" s="70" t="s">
        <v>108</v>
      </c>
      <c r="BD108" s="128">
        <v>0.1</v>
      </c>
      <c r="BE108" s="129">
        <v>0.20500000000000002</v>
      </c>
      <c r="BF108" s="129">
        <v>0.31</v>
      </c>
      <c r="BG108" s="129">
        <v>0.12</v>
      </c>
      <c r="BH108" s="129">
        <v>0.2</v>
      </c>
      <c r="BI108" s="129">
        <v>0.28000000000000003</v>
      </c>
      <c r="BJ108" s="129">
        <v>0.15</v>
      </c>
      <c r="BK108" s="129">
        <v>0.26500000000000001</v>
      </c>
      <c r="BL108" s="129">
        <v>0.38</v>
      </c>
    </row>
    <row r="109" spans="1:64" ht="35.9" hidden="1" customHeight="1">
      <c r="A109" s="72" t="s">
        <v>214</v>
      </c>
      <c r="B109" s="72" t="s">
        <v>123</v>
      </c>
      <c r="C109" s="79" t="str">
        <f t="shared" si="5"/>
        <v>Medical DevicePre-IPO</v>
      </c>
      <c r="D109" s="89" t="s">
        <v>124</v>
      </c>
      <c r="E109" s="71">
        <v>11</v>
      </c>
      <c r="F109" s="98" t="str">
        <f t="shared" si="6"/>
        <v>Medical Device11</v>
      </c>
      <c r="G109" s="98" t="str">
        <f t="shared" si="7"/>
        <v>Medical DevicePre-IPO11</v>
      </c>
      <c r="H109" s="83">
        <v>1500000000</v>
      </c>
      <c r="I109" s="84">
        <v>3500000000</v>
      </c>
      <c r="J109" s="85">
        <v>8000000000</v>
      </c>
      <c r="K109" s="83">
        <v>150000000</v>
      </c>
      <c r="L109" s="84">
        <v>400000000</v>
      </c>
      <c r="M109" s="85">
        <v>1000000000</v>
      </c>
      <c r="N109" s="93">
        <v>0.03</v>
      </c>
      <c r="O109" s="73">
        <v>0.06</v>
      </c>
      <c r="P109" s="94">
        <v>0.1</v>
      </c>
      <c r="Q109" s="90">
        <v>24</v>
      </c>
      <c r="R109" s="74">
        <v>30</v>
      </c>
      <c r="S109" s="74">
        <v>36</v>
      </c>
      <c r="T109" s="73">
        <v>0.1</v>
      </c>
      <c r="U109" s="73">
        <v>0.35</v>
      </c>
      <c r="V109" s="73">
        <v>0.4</v>
      </c>
      <c r="W109" s="73">
        <v>0.15</v>
      </c>
      <c r="X109" s="72" t="s">
        <v>215</v>
      </c>
      <c r="Y109" s="72" t="s">
        <v>101</v>
      </c>
      <c r="Z109" s="72" t="s">
        <v>216</v>
      </c>
      <c r="AA109" s="72" t="s">
        <v>217</v>
      </c>
      <c r="AE109" s="64">
        <v>5000</v>
      </c>
      <c r="AF109" s="64">
        <v>150000</v>
      </c>
      <c r="AI109" s="106">
        <v>120000000</v>
      </c>
      <c r="AJ109" s="106">
        <f t="shared" si="8"/>
        <v>380000000</v>
      </c>
      <c r="AK109" s="106">
        <v>640000000</v>
      </c>
      <c r="AL109" s="64">
        <v>0.05</v>
      </c>
      <c r="AM109" s="64">
        <v>0.3</v>
      </c>
      <c r="AN109" s="64">
        <v>6</v>
      </c>
      <c r="AO109" s="64">
        <v>192</v>
      </c>
      <c r="AP109" s="64">
        <v>0.1</v>
      </c>
      <c r="AQ109" s="64">
        <v>0.3</v>
      </c>
      <c r="AR109" s="64">
        <v>2</v>
      </c>
      <c r="AS109" s="64">
        <v>8</v>
      </c>
      <c r="AT109" s="64" t="s">
        <v>223</v>
      </c>
      <c r="AU109" s="64" t="s">
        <v>219</v>
      </c>
      <c r="AV109" s="64" t="s">
        <v>220</v>
      </c>
      <c r="AW109" s="64" t="s">
        <v>101</v>
      </c>
      <c r="AX109" s="64" t="s">
        <v>180</v>
      </c>
      <c r="AY109" s="67">
        <v>0.05</v>
      </c>
      <c r="AZ109" s="95">
        <f t="shared" si="9"/>
        <v>0.125</v>
      </c>
      <c r="BA109" s="68">
        <v>0.2</v>
      </c>
      <c r="BB109" s="69" t="s">
        <v>221</v>
      </c>
      <c r="BC109" s="70" t="s">
        <v>108</v>
      </c>
      <c r="BD109" s="128">
        <v>0.06</v>
      </c>
      <c r="BE109" s="129">
        <v>0.14000000000000001</v>
      </c>
      <c r="BF109" s="129">
        <v>0.22</v>
      </c>
      <c r="BG109" s="129">
        <v>0.06</v>
      </c>
      <c r="BH109" s="129">
        <v>0.13</v>
      </c>
      <c r="BI109" s="129">
        <v>0.2</v>
      </c>
      <c r="BJ109" s="129">
        <v>0.12</v>
      </c>
      <c r="BK109" s="129">
        <v>0.215</v>
      </c>
      <c r="BL109" s="129">
        <v>0.31</v>
      </c>
    </row>
    <row r="110" spans="1:64" ht="35.9" hidden="1" customHeight="1">
      <c r="A110" s="72" t="s">
        <v>224</v>
      </c>
      <c r="B110" s="72" t="s">
        <v>92</v>
      </c>
      <c r="C110" s="79" t="str">
        <f t="shared" si="5"/>
        <v>Defense TechIdea / Concept</v>
      </c>
      <c r="D110" s="89" t="s">
        <v>93</v>
      </c>
      <c r="E110" s="71">
        <v>2</v>
      </c>
      <c r="F110" s="98" t="str">
        <f t="shared" si="6"/>
        <v>Defense Tech2</v>
      </c>
      <c r="G110" s="98" t="str">
        <f t="shared" si="7"/>
        <v>Defense TechIdea / Concept2</v>
      </c>
      <c r="H110" s="83">
        <v>2000000</v>
      </c>
      <c r="I110" s="84">
        <v>5000000</v>
      </c>
      <c r="J110" s="85">
        <v>10000000</v>
      </c>
      <c r="K110" s="83">
        <v>100000</v>
      </c>
      <c r="L110" s="84">
        <v>400000</v>
      </c>
      <c r="M110" s="85">
        <v>1000000</v>
      </c>
      <c r="N110" s="93">
        <v>0.05</v>
      </c>
      <c r="O110" s="73">
        <v>0.1</v>
      </c>
      <c r="P110" s="94">
        <v>0.15</v>
      </c>
      <c r="Q110" s="90">
        <v>6</v>
      </c>
      <c r="R110" s="74">
        <v>9</v>
      </c>
      <c r="S110" s="74">
        <v>12</v>
      </c>
      <c r="T110" s="73">
        <v>0.7</v>
      </c>
      <c r="U110" s="73">
        <v>0.05</v>
      </c>
      <c r="V110" s="73">
        <v>0.2</v>
      </c>
      <c r="W110" s="73">
        <v>0.05</v>
      </c>
      <c r="X110" s="72" t="s">
        <v>225</v>
      </c>
      <c r="Y110" s="72" t="s">
        <v>101</v>
      </c>
      <c r="Z110" s="72" t="s">
        <v>226</v>
      </c>
      <c r="AA110" s="72" t="s">
        <v>227</v>
      </c>
      <c r="AI110" s="106">
        <v>0</v>
      </c>
      <c r="AJ110" s="106">
        <f t="shared" si="8"/>
        <v>0</v>
      </c>
      <c r="AK110" s="106">
        <v>0</v>
      </c>
      <c r="AL110" s="64">
        <v>-1</v>
      </c>
      <c r="AM110" s="64">
        <v>-0.6</v>
      </c>
      <c r="AN110" s="64">
        <v>-2</v>
      </c>
      <c r="AO110" s="64">
        <v>-0.13</v>
      </c>
      <c r="AP110" s="64">
        <v>0.1</v>
      </c>
      <c r="AQ110" s="64">
        <v>0.3</v>
      </c>
      <c r="AT110" s="64" t="s">
        <v>228</v>
      </c>
      <c r="AU110" s="64" t="s">
        <v>229</v>
      </c>
      <c r="AV110" s="64" t="s">
        <v>230</v>
      </c>
      <c r="AW110" s="64" t="s">
        <v>209</v>
      </c>
      <c r="AX110" s="64" t="s">
        <v>231</v>
      </c>
      <c r="AY110" s="67"/>
      <c r="AZ110" s="95" t="e">
        <f t="shared" si="9"/>
        <v>#DIV/0!</v>
      </c>
      <c r="BA110" s="68"/>
      <c r="BB110" s="69" t="s">
        <v>232</v>
      </c>
      <c r="BC110" s="70" t="s">
        <v>104</v>
      </c>
      <c r="BD110" s="128" t="s">
        <v>105</v>
      </c>
      <c r="BE110" s="129" t="s">
        <v>105</v>
      </c>
      <c r="BF110" s="129" t="s">
        <v>105</v>
      </c>
      <c r="BG110" s="129" t="s">
        <v>105</v>
      </c>
      <c r="BH110" s="129" t="s">
        <v>105</v>
      </c>
      <c r="BI110" s="129" t="s">
        <v>105</v>
      </c>
      <c r="BJ110" s="129" t="s">
        <v>105</v>
      </c>
      <c r="BK110" s="129" t="s">
        <v>105</v>
      </c>
      <c r="BL110" s="129" t="s">
        <v>105</v>
      </c>
    </row>
    <row r="111" spans="1:64" ht="35.9" hidden="1" customHeight="1">
      <c r="A111" s="72" t="s">
        <v>224</v>
      </c>
      <c r="B111" s="72" t="s">
        <v>106</v>
      </c>
      <c r="C111" s="79" t="str">
        <f t="shared" si="5"/>
        <v>Defense TechPre-Seed</v>
      </c>
      <c r="D111" s="89" t="s">
        <v>107</v>
      </c>
      <c r="E111" s="71">
        <v>2</v>
      </c>
      <c r="F111" s="98" t="str">
        <f t="shared" si="6"/>
        <v>Defense Tech2</v>
      </c>
      <c r="G111" s="98" t="str">
        <f t="shared" si="7"/>
        <v>Defense TechPre-Seed2</v>
      </c>
      <c r="H111" s="83">
        <v>6000000</v>
      </c>
      <c r="I111" s="84">
        <v>14000000</v>
      </c>
      <c r="J111" s="85">
        <v>25000000</v>
      </c>
      <c r="K111" s="83">
        <v>750000</v>
      </c>
      <c r="L111" s="84">
        <v>2000000</v>
      </c>
      <c r="M111" s="85">
        <v>5000000</v>
      </c>
      <c r="N111" s="93">
        <v>0.1</v>
      </c>
      <c r="O111" s="73">
        <v>0.15</v>
      </c>
      <c r="P111" s="94">
        <v>0.2</v>
      </c>
      <c r="Q111" s="90">
        <v>12</v>
      </c>
      <c r="R111" s="74">
        <v>15</v>
      </c>
      <c r="S111" s="74">
        <v>18</v>
      </c>
      <c r="T111" s="73">
        <v>0.6</v>
      </c>
      <c r="U111" s="73">
        <v>0.08</v>
      </c>
      <c r="V111" s="73">
        <v>0.22</v>
      </c>
      <c r="W111" s="73">
        <v>0.1</v>
      </c>
      <c r="X111" s="72" t="s">
        <v>225</v>
      </c>
      <c r="Y111" s="72" t="s">
        <v>101</v>
      </c>
      <c r="Z111" s="72" t="s">
        <v>226</v>
      </c>
      <c r="AA111" s="72" t="s">
        <v>227</v>
      </c>
      <c r="AI111" s="106">
        <v>0</v>
      </c>
      <c r="AJ111" s="106">
        <f t="shared" si="8"/>
        <v>120000</v>
      </c>
      <c r="AK111" s="106">
        <v>240000</v>
      </c>
      <c r="AL111" s="64">
        <v>-1</v>
      </c>
      <c r="AM111" s="64">
        <v>-0.5</v>
      </c>
      <c r="AN111" s="64">
        <v>-5</v>
      </c>
      <c r="AO111" s="64">
        <v>-0.6</v>
      </c>
      <c r="AP111" s="64">
        <v>0.1</v>
      </c>
      <c r="AQ111" s="64">
        <v>0.3</v>
      </c>
      <c r="AT111" s="64" t="s">
        <v>228</v>
      </c>
      <c r="AU111" s="64" t="s">
        <v>229</v>
      </c>
      <c r="AV111" s="64" t="s">
        <v>230</v>
      </c>
      <c r="AW111" s="64" t="s">
        <v>209</v>
      </c>
      <c r="AX111" s="64" t="s">
        <v>231</v>
      </c>
      <c r="AY111" s="67">
        <v>0</v>
      </c>
      <c r="AZ111" s="95">
        <f t="shared" si="9"/>
        <v>1.25</v>
      </c>
      <c r="BA111" s="68">
        <v>2.5</v>
      </c>
      <c r="BB111" s="69" t="s">
        <v>232</v>
      </c>
      <c r="BC111" s="70" t="s">
        <v>108</v>
      </c>
      <c r="BD111" s="128">
        <v>0.6</v>
      </c>
      <c r="BE111" s="129">
        <v>1.02</v>
      </c>
      <c r="BF111" s="129">
        <v>1.44</v>
      </c>
      <c r="BG111" s="129">
        <v>0.26</v>
      </c>
      <c r="BH111" s="129">
        <v>0.55499999999999994</v>
      </c>
      <c r="BI111" s="129">
        <v>0.85</v>
      </c>
      <c r="BJ111" s="129">
        <v>0.25</v>
      </c>
      <c r="BK111" s="129">
        <v>0.5</v>
      </c>
      <c r="BL111" s="129">
        <v>0.75</v>
      </c>
    </row>
    <row r="112" spans="1:64" ht="35.9" hidden="1" customHeight="1">
      <c r="A112" s="72" t="s">
        <v>224</v>
      </c>
      <c r="B112" s="72" t="s">
        <v>109</v>
      </c>
      <c r="C112" s="79" t="str">
        <f t="shared" si="5"/>
        <v>Defense TechSeed</v>
      </c>
      <c r="D112" s="89" t="s">
        <v>110</v>
      </c>
      <c r="E112" s="71">
        <v>3</v>
      </c>
      <c r="F112" s="98" t="str">
        <f t="shared" si="6"/>
        <v>Defense Tech3</v>
      </c>
      <c r="G112" s="98" t="str">
        <f t="shared" si="7"/>
        <v>Defense TechSeed3</v>
      </c>
      <c r="H112" s="83">
        <v>15000000</v>
      </c>
      <c r="I112" s="84">
        <v>40000000</v>
      </c>
      <c r="J112" s="85">
        <v>80000000</v>
      </c>
      <c r="K112" s="83">
        <v>2500000</v>
      </c>
      <c r="L112" s="84">
        <v>8000000</v>
      </c>
      <c r="M112" s="85">
        <v>18000000</v>
      </c>
      <c r="N112" s="93">
        <v>0.15</v>
      </c>
      <c r="O112" s="73">
        <v>0.2</v>
      </c>
      <c r="P112" s="94">
        <v>0.25</v>
      </c>
      <c r="Q112" s="90">
        <v>18</v>
      </c>
      <c r="R112" s="74">
        <v>21</v>
      </c>
      <c r="S112" s="74">
        <v>24</v>
      </c>
      <c r="T112" s="73">
        <v>0.5</v>
      </c>
      <c r="U112" s="73">
        <v>0.15</v>
      </c>
      <c r="V112" s="73">
        <v>0.2</v>
      </c>
      <c r="W112" s="73">
        <v>0.15</v>
      </c>
      <c r="X112" s="72" t="s">
        <v>225</v>
      </c>
      <c r="Y112" s="72" t="s">
        <v>101</v>
      </c>
      <c r="Z112" s="72" t="s">
        <v>226</v>
      </c>
      <c r="AA112" s="72" t="s">
        <v>227</v>
      </c>
      <c r="AI112" s="106">
        <v>120000</v>
      </c>
      <c r="AJ112" s="106">
        <f t="shared" si="8"/>
        <v>960000</v>
      </c>
      <c r="AK112" s="106">
        <v>1800000</v>
      </c>
      <c r="AL112" s="64">
        <v>-0.9</v>
      </c>
      <c r="AM112" s="64">
        <v>-0.35</v>
      </c>
      <c r="AN112" s="64">
        <v>-12</v>
      </c>
      <c r="AO112" s="64">
        <v>-1.43</v>
      </c>
      <c r="AP112" s="64">
        <v>0.1</v>
      </c>
      <c r="AQ112" s="64">
        <v>0.3</v>
      </c>
      <c r="AR112" s="64">
        <v>2</v>
      </c>
      <c r="AS112" s="64">
        <v>8</v>
      </c>
      <c r="AT112" s="64" t="s">
        <v>228</v>
      </c>
      <c r="AU112" s="64" t="s">
        <v>229</v>
      </c>
      <c r="AV112" s="64" t="s">
        <v>230</v>
      </c>
      <c r="AW112" s="64" t="s">
        <v>209</v>
      </c>
      <c r="AX112" s="64" t="s">
        <v>231</v>
      </c>
      <c r="AY112" s="67">
        <v>0.5</v>
      </c>
      <c r="AZ112" s="95">
        <f t="shared" si="9"/>
        <v>1.25</v>
      </c>
      <c r="BA112" s="68">
        <v>2</v>
      </c>
      <c r="BB112" s="69" t="s">
        <v>232</v>
      </c>
      <c r="BC112" s="70" t="s">
        <v>108</v>
      </c>
      <c r="BD112" s="128">
        <v>0.48</v>
      </c>
      <c r="BE112" s="129">
        <v>0.78</v>
      </c>
      <c r="BF112" s="129">
        <v>1.08</v>
      </c>
      <c r="BG112" s="129">
        <v>0.42</v>
      </c>
      <c r="BH112" s="129">
        <v>0.72</v>
      </c>
      <c r="BI112" s="129">
        <v>1.02</v>
      </c>
      <c r="BJ112" s="129">
        <v>0.31</v>
      </c>
      <c r="BK112" s="129">
        <v>0.53</v>
      </c>
      <c r="BL112" s="129">
        <v>0.75</v>
      </c>
    </row>
    <row r="113" spans="1:64" ht="35.9" hidden="1" customHeight="1">
      <c r="A113" s="72" t="s">
        <v>224</v>
      </c>
      <c r="B113" s="72" t="s">
        <v>111</v>
      </c>
      <c r="C113" s="79" t="str">
        <f t="shared" si="5"/>
        <v>Defense TechLate Seed / Seed+</v>
      </c>
      <c r="D113" s="89" t="s">
        <v>112</v>
      </c>
      <c r="E113" s="71">
        <v>4</v>
      </c>
      <c r="F113" s="98" t="str">
        <f t="shared" si="6"/>
        <v>Defense Tech4</v>
      </c>
      <c r="G113" s="98" t="str">
        <f t="shared" si="7"/>
        <v>Defense TechLate Seed / Seed+4</v>
      </c>
      <c r="H113" s="83">
        <v>35000000</v>
      </c>
      <c r="I113" s="84">
        <v>90000000</v>
      </c>
      <c r="J113" s="85">
        <v>160000000</v>
      </c>
      <c r="K113" s="83">
        <v>6000000</v>
      </c>
      <c r="L113" s="84">
        <v>18000000</v>
      </c>
      <c r="M113" s="85">
        <v>35000000</v>
      </c>
      <c r="N113" s="93">
        <v>0.12</v>
      </c>
      <c r="O113" s="73">
        <v>0.17</v>
      </c>
      <c r="P113" s="94">
        <v>0.22</v>
      </c>
      <c r="Q113" s="90">
        <v>18</v>
      </c>
      <c r="R113" s="74">
        <v>21</v>
      </c>
      <c r="S113" s="74">
        <v>24</v>
      </c>
      <c r="T113" s="73">
        <v>0.45</v>
      </c>
      <c r="U113" s="73">
        <v>0.2</v>
      </c>
      <c r="V113" s="73">
        <v>0.2</v>
      </c>
      <c r="W113" s="73">
        <v>0.15</v>
      </c>
      <c r="X113" s="72" t="s">
        <v>225</v>
      </c>
      <c r="Y113" s="72" t="s">
        <v>101</v>
      </c>
      <c r="Z113" s="72" t="s">
        <v>226</v>
      </c>
      <c r="AA113" s="72" t="s">
        <v>227</v>
      </c>
      <c r="AI113" s="106">
        <v>1200000</v>
      </c>
      <c r="AJ113" s="106">
        <f t="shared" si="8"/>
        <v>3000000</v>
      </c>
      <c r="AK113" s="106">
        <v>4800000</v>
      </c>
      <c r="AL113" s="64">
        <v>-0.75</v>
      </c>
      <c r="AM113" s="64">
        <v>-0.25</v>
      </c>
      <c r="AN113" s="64">
        <v>-23.3</v>
      </c>
      <c r="AO113" s="64">
        <v>-3.43</v>
      </c>
      <c r="AP113" s="64">
        <v>0.1</v>
      </c>
      <c r="AQ113" s="64">
        <v>0.3</v>
      </c>
      <c r="AR113" s="64">
        <v>2</v>
      </c>
      <c r="AS113" s="64">
        <v>8</v>
      </c>
      <c r="AT113" s="64" t="s">
        <v>228</v>
      </c>
      <c r="AU113" s="64" t="s">
        <v>229</v>
      </c>
      <c r="AV113" s="64" t="s">
        <v>230</v>
      </c>
      <c r="AW113" s="64" t="s">
        <v>209</v>
      </c>
      <c r="AX113" s="64" t="s">
        <v>231</v>
      </c>
      <c r="AY113" s="67">
        <v>0.35</v>
      </c>
      <c r="AZ113" s="95">
        <f t="shared" si="9"/>
        <v>0.92500000000000004</v>
      </c>
      <c r="BA113" s="68">
        <v>1.5</v>
      </c>
      <c r="BB113" s="69" t="s">
        <v>232</v>
      </c>
      <c r="BC113" s="70" t="s">
        <v>108</v>
      </c>
      <c r="BD113" s="128">
        <v>0.36</v>
      </c>
      <c r="BE113" s="129">
        <v>0.6</v>
      </c>
      <c r="BF113" s="129">
        <v>0.84</v>
      </c>
      <c r="BG113" s="129">
        <v>0.34</v>
      </c>
      <c r="BH113" s="129">
        <v>0.59499999999999997</v>
      </c>
      <c r="BI113" s="129">
        <v>0.85</v>
      </c>
      <c r="BJ113" s="129">
        <v>0.25</v>
      </c>
      <c r="BK113" s="129">
        <v>0.435</v>
      </c>
      <c r="BL113" s="129">
        <v>0.62</v>
      </c>
    </row>
    <row r="114" spans="1:64" ht="35.9" hidden="1" customHeight="1">
      <c r="A114" s="72" t="s">
        <v>224</v>
      </c>
      <c r="B114" s="72" t="s">
        <v>114</v>
      </c>
      <c r="C114" s="79" t="str">
        <f t="shared" si="5"/>
        <v>Defense TechSeries A</v>
      </c>
      <c r="D114" s="89" t="s">
        <v>115</v>
      </c>
      <c r="E114" s="71">
        <v>5</v>
      </c>
      <c r="F114" s="98" t="str">
        <f t="shared" si="6"/>
        <v>Defense Tech5</v>
      </c>
      <c r="G114" s="98" t="str">
        <f t="shared" si="7"/>
        <v>Defense TechSeries A5</v>
      </c>
      <c r="H114" s="83">
        <v>80000000</v>
      </c>
      <c r="I114" s="84">
        <v>180000000</v>
      </c>
      <c r="J114" s="85">
        <v>350000000</v>
      </c>
      <c r="K114" s="83">
        <v>15000000</v>
      </c>
      <c r="L114" s="84">
        <v>45000000</v>
      </c>
      <c r="M114" s="85">
        <v>90000000</v>
      </c>
      <c r="N114" s="93">
        <v>0.15</v>
      </c>
      <c r="O114" s="73">
        <v>0.2</v>
      </c>
      <c r="P114" s="94">
        <v>0.25</v>
      </c>
      <c r="Q114" s="90">
        <v>18</v>
      </c>
      <c r="R114" s="74">
        <v>21</v>
      </c>
      <c r="S114" s="74">
        <v>24</v>
      </c>
      <c r="T114" s="73">
        <v>0.35</v>
      </c>
      <c r="U114" s="73">
        <v>0.3</v>
      </c>
      <c r="V114" s="73">
        <v>0.2</v>
      </c>
      <c r="W114" s="73">
        <v>0.15</v>
      </c>
      <c r="X114" s="72" t="s">
        <v>225</v>
      </c>
      <c r="Y114" s="72" t="s">
        <v>101</v>
      </c>
      <c r="Z114" s="72" t="s">
        <v>226</v>
      </c>
      <c r="AA114" s="72" t="s">
        <v>227</v>
      </c>
      <c r="AI114" s="106">
        <v>2400000</v>
      </c>
      <c r="AJ114" s="106">
        <f t="shared" si="8"/>
        <v>7200000</v>
      </c>
      <c r="AK114" s="106">
        <v>12000000</v>
      </c>
      <c r="AL114" s="64">
        <v>-0.65</v>
      </c>
      <c r="AM114" s="64">
        <v>-0.15</v>
      </c>
      <c r="AN114" s="64">
        <v>-60</v>
      </c>
      <c r="AO114" s="64">
        <v>-8.57</v>
      </c>
      <c r="AP114" s="64">
        <v>0.1</v>
      </c>
      <c r="AQ114" s="64">
        <v>0.3</v>
      </c>
      <c r="AR114" s="64">
        <v>2</v>
      </c>
      <c r="AS114" s="64">
        <v>8</v>
      </c>
      <c r="AT114" s="64" t="s">
        <v>228</v>
      </c>
      <c r="AU114" s="64" t="s">
        <v>229</v>
      </c>
      <c r="AV114" s="64" t="s">
        <v>230</v>
      </c>
      <c r="AW114" s="64" t="s">
        <v>209</v>
      </c>
      <c r="AX114" s="64" t="s">
        <v>231</v>
      </c>
      <c r="AY114" s="67">
        <v>0.25</v>
      </c>
      <c r="AZ114" s="95">
        <f t="shared" si="9"/>
        <v>0.625</v>
      </c>
      <c r="BA114" s="68">
        <v>1</v>
      </c>
      <c r="BB114" s="69" t="s">
        <v>232</v>
      </c>
      <c r="BC114" s="70" t="s">
        <v>108</v>
      </c>
      <c r="BD114" s="128">
        <v>0.3</v>
      </c>
      <c r="BE114" s="129">
        <v>0.51</v>
      </c>
      <c r="BF114" s="129">
        <v>0.72</v>
      </c>
      <c r="BG114" s="129">
        <v>0.34</v>
      </c>
      <c r="BH114" s="129">
        <v>0.55000000000000004</v>
      </c>
      <c r="BI114" s="129">
        <v>0.76</v>
      </c>
      <c r="BJ114" s="129">
        <v>0.25</v>
      </c>
      <c r="BK114" s="129">
        <v>0.40500000000000003</v>
      </c>
      <c r="BL114" s="129">
        <v>0.56000000000000005</v>
      </c>
    </row>
    <row r="115" spans="1:64" ht="35.9" hidden="1" customHeight="1">
      <c r="A115" s="72" t="s">
        <v>224</v>
      </c>
      <c r="B115" s="72" t="s">
        <v>116</v>
      </c>
      <c r="C115" s="79" t="str">
        <f t="shared" si="5"/>
        <v>Defense TechSeries B</v>
      </c>
      <c r="D115" s="89" t="s">
        <v>117</v>
      </c>
      <c r="E115" s="71">
        <v>7</v>
      </c>
      <c r="F115" s="98" t="str">
        <f t="shared" si="6"/>
        <v>Defense Tech7</v>
      </c>
      <c r="G115" s="98" t="str">
        <f t="shared" si="7"/>
        <v>Defense TechSeries B7</v>
      </c>
      <c r="H115" s="83">
        <v>200000000</v>
      </c>
      <c r="I115" s="84">
        <v>500000000</v>
      </c>
      <c r="J115" s="85">
        <v>1000000000</v>
      </c>
      <c r="K115" s="83">
        <v>40000000</v>
      </c>
      <c r="L115" s="84">
        <v>120000000</v>
      </c>
      <c r="M115" s="85">
        <v>250000000</v>
      </c>
      <c r="N115" s="93">
        <v>0.12</v>
      </c>
      <c r="O115" s="73">
        <v>0.17</v>
      </c>
      <c r="P115" s="94">
        <v>0.22</v>
      </c>
      <c r="Q115" s="90">
        <v>18</v>
      </c>
      <c r="R115" s="74">
        <v>24</v>
      </c>
      <c r="S115" s="74">
        <v>30</v>
      </c>
      <c r="T115" s="73">
        <v>0.25</v>
      </c>
      <c r="U115" s="73">
        <v>0.38</v>
      </c>
      <c r="V115" s="73">
        <v>0.2</v>
      </c>
      <c r="W115" s="73">
        <v>0.17</v>
      </c>
      <c r="X115" s="72" t="s">
        <v>225</v>
      </c>
      <c r="Y115" s="72" t="s">
        <v>101</v>
      </c>
      <c r="Z115" s="72" t="s">
        <v>226</v>
      </c>
      <c r="AA115" s="72" t="s">
        <v>227</v>
      </c>
      <c r="AI115" s="106">
        <v>9600000</v>
      </c>
      <c r="AJ115" s="106">
        <f t="shared" si="8"/>
        <v>22800000</v>
      </c>
      <c r="AK115" s="106">
        <v>36000000</v>
      </c>
      <c r="AL115" s="64">
        <v>-0.45</v>
      </c>
      <c r="AM115" s="64">
        <v>0</v>
      </c>
      <c r="AN115" s="64">
        <v>-167</v>
      </c>
      <c r="AO115" s="64">
        <v>-20</v>
      </c>
      <c r="AP115" s="64">
        <v>0.1</v>
      </c>
      <c r="AQ115" s="64">
        <v>0.3</v>
      </c>
      <c r="AR115" s="64">
        <v>2</v>
      </c>
      <c r="AS115" s="64">
        <v>8</v>
      </c>
      <c r="AT115" s="64" t="s">
        <v>228</v>
      </c>
      <c r="AU115" s="64" t="s">
        <v>229</v>
      </c>
      <c r="AV115" s="64" t="s">
        <v>230</v>
      </c>
      <c r="AW115" s="64" t="s">
        <v>209</v>
      </c>
      <c r="AX115" s="64" t="s">
        <v>231</v>
      </c>
      <c r="AY115" s="67">
        <v>0.2</v>
      </c>
      <c r="AZ115" s="95">
        <f t="shared" si="9"/>
        <v>0.44999999999999996</v>
      </c>
      <c r="BA115" s="68">
        <v>0.7</v>
      </c>
      <c r="BB115" s="69" t="s">
        <v>232</v>
      </c>
      <c r="BC115" s="70" t="s">
        <v>108</v>
      </c>
      <c r="BD115" s="128">
        <v>0.22</v>
      </c>
      <c r="BE115" s="129">
        <v>0.38</v>
      </c>
      <c r="BF115" s="129">
        <v>0.54</v>
      </c>
      <c r="BG115" s="129">
        <v>0.26</v>
      </c>
      <c r="BH115" s="129">
        <v>0.43</v>
      </c>
      <c r="BI115" s="129">
        <v>0.6</v>
      </c>
      <c r="BJ115" s="129">
        <v>0.22</v>
      </c>
      <c r="BK115" s="129">
        <v>0.36</v>
      </c>
      <c r="BL115" s="129">
        <v>0.5</v>
      </c>
    </row>
    <row r="116" spans="1:64" ht="35.9" hidden="1" customHeight="1">
      <c r="A116" s="72" t="s">
        <v>224</v>
      </c>
      <c r="B116" s="72" t="s">
        <v>118</v>
      </c>
      <c r="C116" s="79" t="str">
        <f t="shared" si="5"/>
        <v>Defense TechSeries C</v>
      </c>
      <c r="D116" s="89" t="s">
        <v>119</v>
      </c>
      <c r="E116" s="71">
        <v>8</v>
      </c>
      <c r="F116" s="98" t="str">
        <f t="shared" si="6"/>
        <v>Defense Tech8</v>
      </c>
      <c r="G116" s="98" t="str">
        <f t="shared" si="7"/>
        <v>Defense TechSeries C8</v>
      </c>
      <c r="H116" s="83">
        <v>500000000</v>
      </c>
      <c r="I116" s="84">
        <v>1200000000</v>
      </c>
      <c r="J116" s="85">
        <v>2500000000</v>
      </c>
      <c r="K116" s="83">
        <v>75000000</v>
      </c>
      <c r="L116" s="84">
        <v>250000000</v>
      </c>
      <c r="M116" s="85">
        <v>600000000</v>
      </c>
      <c r="N116" s="93">
        <v>0.08</v>
      </c>
      <c r="O116" s="73">
        <v>0.13</v>
      </c>
      <c r="P116" s="94">
        <v>0.18</v>
      </c>
      <c r="Q116" s="90">
        <v>24</v>
      </c>
      <c r="R116" s="74">
        <v>27</v>
      </c>
      <c r="S116" s="74">
        <v>30</v>
      </c>
      <c r="T116" s="73">
        <v>0.2</v>
      </c>
      <c r="U116" s="73">
        <v>0.42</v>
      </c>
      <c r="V116" s="73">
        <v>0.23</v>
      </c>
      <c r="W116" s="73">
        <v>0.15</v>
      </c>
      <c r="X116" s="72" t="s">
        <v>225</v>
      </c>
      <c r="Y116" s="72" t="s">
        <v>101</v>
      </c>
      <c r="Z116" s="72" t="s">
        <v>226</v>
      </c>
      <c r="AA116" s="72" t="s">
        <v>227</v>
      </c>
      <c r="AI116" s="106">
        <v>30000000</v>
      </c>
      <c r="AJ116" s="106">
        <f t="shared" si="8"/>
        <v>75000000</v>
      </c>
      <c r="AK116" s="106">
        <v>120000000</v>
      </c>
      <c r="AL116" s="64">
        <v>-0.25</v>
      </c>
      <c r="AM116" s="64">
        <v>0.1</v>
      </c>
      <c r="AN116" s="64">
        <v>-300</v>
      </c>
      <c r="AO116" s="64">
        <v>12</v>
      </c>
      <c r="AP116" s="64">
        <v>0.1</v>
      </c>
      <c r="AQ116" s="64">
        <v>0.3</v>
      </c>
      <c r="AR116" s="64">
        <v>2</v>
      </c>
      <c r="AS116" s="64">
        <v>8</v>
      </c>
      <c r="AT116" s="64" t="s">
        <v>228</v>
      </c>
      <c r="AU116" s="64" t="s">
        <v>229</v>
      </c>
      <c r="AV116" s="64" t="s">
        <v>230</v>
      </c>
      <c r="AW116" s="64" t="s">
        <v>209</v>
      </c>
      <c r="AX116" s="64" t="s">
        <v>231</v>
      </c>
      <c r="AY116" s="67">
        <v>0.12</v>
      </c>
      <c r="AZ116" s="95">
        <f t="shared" si="9"/>
        <v>0.28500000000000003</v>
      </c>
      <c r="BA116" s="68">
        <v>0.45</v>
      </c>
      <c r="BB116" s="69" t="s">
        <v>232</v>
      </c>
      <c r="BC116" s="70" t="s">
        <v>108</v>
      </c>
      <c r="BD116" s="128">
        <v>0.14000000000000001</v>
      </c>
      <c r="BE116" s="129">
        <v>0.25</v>
      </c>
      <c r="BF116" s="129">
        <v>0.36</v>
      </c>
      <c r="BG116" s="129">
        <v>0.17</v>
      </c>
      <c r="BH116" s="129">
        <v>0.29499999999999998</v>
      </c>
      <c r="BI116" s="129">
        <v>0.42</v>
      </c>
      <c r="BJ116" s="129">
        <v>0.19</v>
      </c>
      <c r="BK116" s="129">
        <v>0.315</v>
      </c>
      <c r="BL116" s="129">
        <v>0.44</v>
      </c>
    </row>
    <row r="117" spans="1:64" ht="35.9" hidden="1" customHeight="1">
      <c r="A117" s="72" t="s">
        <v>224</v>
      </c>
      <c r="B117" s="72" t="s">
        <v>121</v>
      </c>
      <c r="C117" s="79" t="str">
        <f t="shared" si="5"/>
        <v>Defense TechSeries D/E</v>
      </c>
      <c r="D117" s="89" t="s">
        <v>122</v>
      </c>
      <c r="E117" s="71">
        <v>10</v>
      </c>
      <c r="F117" s="98" t="str">
        <f t="shared" si="6"/>
        <v>Defense Tech10</v>
      </c>
      <c r="G117" s="98" t="str">
        <f t="shared" si="7"/>
        <v>Defense TechSeries D/E10</v>
      </c>
      <c r="H117" s="83">
        <v>1000000000</v>
      </c>
      <c r="I117" s="84">
        <v>2500000000</v>
      </c>
      <c r="J117" s="85">
        <v>6000000000</v>
      </c>
      <c r="K117" s="83">
        <v>150000000</v>
      </c>
      <c r="L117" s="84">
        <v>500000000</v>
      </c>
      <c r="M117" s="85">
        <v>1200000000</v>
      </c>
      <c r="N117" s="93">
        <v>0.06</v>
      </c>
      <c r="O117" s="73">
        <v>0.1</v>
      </c>
      <c r="P117" s="94">
        <v>0.15</v>
      </c>
      <c r="Q117" s="90">
        <v>24</v>
      </c>
      <c r="R117" s="74">
        <v>30</v>
      </c>
      <c r="S117" s="74">
        <v>36</v>
      </c>
      <c r="T117" s="73">
        <v>0.15</v>
      </c>
      <c r="U117" s="73">
        <v>0.42</v>
      </c>
      <c r="V117" s="73">
        <v>0.28000000000000003</v>
      </c>
      <c r="W117" s="73">
        <v>0.15</v>
      </c>
      <c r="X117" s="72" t="s">
        <v>225</v>
      </c>
      <c r="Y117" s="72" t="s">
        <v>101</v>
      </c>
      <c r="Z117" s="72" t="s">
        <v>226</v>
      </c>
      <c r="AA117" s="72" t="s">
        <v>227</v>
      </c>
      <c r="AI117" s="106">
        <v>90000000</v>
      </c>
      <c r="AJ117" s="106">
        <f t="shared" si="8"/>
        <v>225000000</v>
      </c>
      <c r="AK117" s="106">
        <v>360000000</v>
      </c>
      <c r="AL117" s="64">
        <v>-0.1</v>
      </c>
      <c r="AM117" s="64">
        <v>0.2</v>
      </c>
      <c r="AN117" s="64">
        <v>-600</v>
      </c>
      <c r="AO117" s="64">
        <v>72</v>
      </c>
      <c r="AP117" s="64">
        <v>0.1</v>
      </c>
      <c r="AQ117" s="64">
        <v>0.3</v>
      </c>
      <c r="AR117" s="64">
        <v>2</v>
      </c>
      <c r="AS117" s="64">
        <v>8</v>
      </c>
      <c r="AT117" s="64" t="s">
        <v>228</v>
      </c>
      <c r="AU117" s="64" t="s">
        <v>229</v>
      </c>
      <c r="AV117" s="64" t="s">
        <v>230</v>
      </c>
      <c r="AW117" s="64" t="s">
        <v>209</v>
      </c>
      <c r="AX117" s="64" t="s">
        <v>231</v>
      </c>
      <c r="AY117" s="67">
        <v>0.08</v>
      </c>
      <c r="AZ117" s="95">
        <f t="shared" si="9"/>
        <v>0.19</v>
      </c>
      <c r="BA117" s="68">
        <v>0.3</v>
      </c>
      <c r="BB117" s="69" t="s">
        <v>232</v>
      </c>
      <c r="BC117" s="70" t="s">
        <v>108</v>
      </c>
      <c r="BD117" s="128">
        <v>0.1</v>
      </c>
      <c r="BE117" s="129">
        <v>0.2</v>
      </c>
      <c r="BF117" s="129">
        <v>0.3</v>
      </c>
      <c r="BG117" s="129">
        <v>0.13</v>
      </c>
      <c r="BH117" s="129">
        <v>0.215</v>
      </c>
      <c r="BI117" s="129">
        <v>0.3</v>
      </c>
      <c r="BJ117" s="129">
        <v>0.15</v>
      </c>
      <c r="BK117" s="129">
        <v>0.26500000000000001</v>
      </c>
      <c r="BL117" s="129">
        <v>0.38</v>
      </c>
    </row>
    <row r="118" spans="1:64" ht="35.9" hidden="1" customHeight="1">
      <c r="A118" s="72" t="s">
        <v>224</v>
      </c>
      <c r="B118" s="72" t="s">
        <v>123</v>
      </c>
      <c r="C118" s="79" t="str">
        <f t="shared" si="5"/>
        <v>Defense TechPre-IPO</v>
      </c>
      <c r="D118" s="89" t="s">
        <v>124</v>
      </c>
      <c r="E118" s="71">
        <v>11</v>
      </c>
      <c r="F118" s="98" t="str">
        <f t="shared" si="6"/>
        <v>Defense Tech11</v>
      </c>
      <c r="G118" s="98" t="str">
        <f t="shared" si="7"/>
        <v>Defense TechPre-IPO11</v>
      </c>
      <c r="H118" s="83">
        <v>2000000000</v>
      </c>
      <c r="I118" s="84">
        <v>5000000000</v>
      </c>
      <c r="J118" s="85">
        <v>12000000000</v>
      </c>
      <c r="K118" s="83">
        <v>250000000</v>
      </c>
      <c r="L118" s="84">
        <v>800000000</v>
      </c>
      <c r="M118" s="85">
        <v>2000000000</v>
      </c>
      <c r="N118" s="93">
        <v>0.03</v>
      </c>
      <c r="O118" s="73">
        <v>0.06</v>
      </c>
      <c r="P118" s="94">
        <v>0.1</v>
      </c>
      <c r="Q118" s="90">
        <v>24</v>
      </c>
      <c r="R118" s="74">
        <v>30</v>
      </c>
      <c r="S118" s="74">
        <v>36</v>
      </c>
      <c r="T118" s="73">
        <v>0.1</v>
      </c>
      <c r="U118" s="73">
        <v>0.35</v>
      </c>
      <c r="V118" s="73">
        <v>0.4</v>
      </c>
      <c r="W118" s="73">
        <v>0.15</v>
      </c>
      <c r="X118" s="72" t="s">
        <v>225</v>
      </c>
      <c r="Y118" s="72" t="s">
        <v>101</v>
      </c>
      <c r="Z118" s="72" t="s">
        <v>226</v>
      </c>
      <c r="AA118" s="72" t="s">
        <v>227</v>
      </c>
      <c r="AI118" s="106">
        <v>180000000</v>
      </c>
      <c r="AJ118" s="106">
        <f t="shared" si="8"/>
        <v>570000000</v>
      </c>
      <c r="AK118" s="106">
        <v>960000000</v>
      </c>
      <c r="AL118" s="64">
        <v>0.05</v>
      </c>
      <c r="AM118" s="64">
        <v>0.3</v>
      </c>
      <c r="AN118" s="64">
        <v>9</v>
      </c>
      <c r="AO118" s="64">
        <v>288</v>
      </c>
      <c r="AP118" s="64">
        <v>0.1</v>
      </c>
      <c r="AQ118" s="64">
        <v>0.3</v>
      </c>
      <c r="AR118" s="64">
        <v>2</v>
      </c>
      <c r="AS118" s="64">
        <v>8</v>
      </c>
      <c r="AT118" s="64" t="s">
        <v>228</v>
      </c>
      <c r="AU118" s="64" t="s">
        <v>229</v>
      </c>
      <c r="AV118" s="64" t="s">
        <v>230</v>
      </c>
      <c r="AW118" s="64" t="s">
        <v>209</v>
      </c>
      <c r="AX118" s="64" t="s">
        <v>231</v>
      </c>
      <c r="AY118" s="67">
        <v>0.05</v>
      </c>
      <c r="AZ118" s="95">
        <f t="shared" si="9"/>
        <v>0.125</v>
      </c>
      <c r="BA118" s="68">
        <v>0.2</v>
      </c>
      <c r="BB118" s="69" t="s">
        <v>232</v>
      </c>
      <c r="BC118" s="70" t="s">
        <v>108</v>
      </c>
      <c r="BD118" s="128">
        <v>0.06</v>
      </c>
      <c r="BE118" s="129">
        <v>0.14000000000000001</v>
      </c>
      <c r="BF118" s="129">
        <v>0.22</v>
      </c>
      <c r="BG118" s="129">
        <v>7.0000000000000007E-2</v>
      </c>
      <c r="BH118" s="129">
        <v>0.14000000000000001</v>
      </c>
      <c r="BI118" s="129">
        <v>0.21</v>
      </c>
      <c r="BJ118" s="129">
        <v>0.12</v>
      </c>
      <c r="BK118" s="129">
        <v>0.215</v>
      </c>
      <c r="BL118" s="129">
        <v>0.31</v>
      </c>
    </row>
    <row r="119" spans="1:64" ht="35.9" hidden="1" customHeight="1">
      <c r="A119" s="72" t="s">
        <v>233</v>
      </c>
      <c r="B119" s="72" t="s">
        <v>92</v>
      </c>
      <c r="C119" s="79" t="str">
        <f t="shared" si="5"/>
        <v>Renewable EnergiesIdea / Concept</v>
      </c>
      <c r="D119" s="89" t="s">
        <v>93</v>
      </c>
      <c r="E119" s="71">
        <v>2</v>
      </c>
      <c r="F119" s="98" t="str">
        <f t="shared" si="6"/>
        <v>Renewable Energies2</v>
      </c>
      <c r="G119" s="98" t="str">
        <f t="shared" si="7"/>
        <v>Renewable EnergiesIdea / Concept2</v>
      </c>
      <c r="H119" s="83">
        <v>1500000</v>
      </c>
      <c r="I119" s="84">
        <v>4000000</v>
      </c>
      <c r="J119" s="85">
        <v>8000000</v>
      </c>
      <c r="K119" s="83">
        <v>100000</v>
      </c>
      <c r="L119" s="84">
        <v>350000</v>
      </c>
      <c r="M119" s="85">
        <v>750000</v>
      </c>
      <c r="N119" s="93">
        <v>0.05</v>
      </c>
      <c r="O119" s="73">
        <v>0.1</v>
      </c>
      <c r="P119" s="94">
        <v>0.15</v>
      </c>
      <c r="Q119" s="90">
        <v>6</v>
      </c>
      <c r="R119" s="74">
        <v>9</v>
      </c>
      <c r="S119" s="74">
        <v>12</v>
      </c>
      <c r="T119" s="73">
        <v>0.6</v>
      </c>
      <c r="U119" s="73">
        <v>0.05</v>
      </c>
      <c r="V119" s="73">
        <v>0.2</v>
      </c>
      <c r="W119" s="73">
        <v>0.15</v>
      </c>
      <c r="X119" s="72" t="s">
        <v>234</v>
      </c>
      <c r="Y119" s="72" t="s">
        <v>101</v>
      </c>
      <c r="Z119" s="72" t="s">
        <v>235</v>
      </c>
      <c r="AA119" s="72" t="s">
        <v>236</v>
      </c>
      <c r="AI119" s="106">
        <v>0</v>
      </c>
      <c r="AJ119" s="106">
        <f t="shared" si="8"/>
        <v>0</v>
      </c>
      <c r="AK119" s="106">
        <v>0</v>
      </c>
      <c r="AN119" s="64">
        <v>0.13</v>
      </c>
      <c r="AO119" s="64">
        <v>1.5</v>
      </c>
      <c r="AP119" s="64">
        <v>0.15</v>
      </c>
      <c r="AQ119" s="64">
        <v>0.4</v>
      </c>
      <c r="AT119" s="64" t="s">
        <v>237</v>
      </c>
      <c r="AU119" s="64" t="s">
        <v>238</v>
      </c>
      <c r="AV119" s="64" t="s">
        <v>239</v>
      </c>
      <c r="AW119" s="64" t="s">
        <v>101</v>
      </c>
      <c r="AX119" s="64" t="s">
        <v>180</v>
      </c>
      <c r="AY119" s="67"/>
      <c r="AZ119" s="95" t="e">
        <f t="shared" si="9"/>
        <v>#DIV/0!</v>
      </c>
      <c r="BA119" s="68"/>
      <c r="BB119" s="69" t="s">
        <v>240</v>
      </c>
      <c r="BC119" s="70" t="s">
        <v>104</v>
      </c>
      <c r="BD119" s="128" t="s">
        <v>105</v>
      </c>
      <c r="BE119" s="129" t="s">
        <v>105</v>
      </c>
      <c r="BF119" s="129" t="s">
        <v>105</v>
      </c>
      <c r="BG119" s="129" t="s">
        <v>105</v>
      </c>
      <c r="BH119" s="129" t="s">
        <v>105</v>
      </c>
      <c r="BI119" s="129" t="s">
        <v>105</v>
      </c>
      <c r="BJ119" s="129" t="s">
        <v>105</v>
      </c>
      <c r="BK119" s="129" t="s">
        <v>105</v>
      </c>
      <c r="BL119" s="129" t="s">
        <v>105</v>
      </c>
    </row>
    <row r="120" spans="1:64" ht="35.9" hidden="1" customHeight="1">
      <c r="A120" s="72" t="s">
        <v>233</v>
      </c>
      <c r="B120" s="72" t="s">
        <v>106</v>
      </c>
      <c r="C120" s="79" t="str">
        <f t="shared" si="5"/>
        <v>Renewable EnergiesPre-Seed</v>
      </c>
      <c r="D120" s="89" t="s">
        <v>107</v>
      </c>
      <c r="E120" s="71">
        <v>3</v>
      </c>
      <c r="F120" s="98" t="str">
        <f t="shared" si="6"/>
        <v>Renewable Energies3</v>
      </c>
      <c r="G120" s="98" t="str">
        <f t="shared" si="7"/>
        <v>Renewable EnergiesPre-Seed3</v>
      </c>
      <c r="H120" s="83">
        <v>5000000</v>
      </c>
      <c r="I120" s="84">
        <v>10000000</v>
      </c>
      <c r="J120" s="85">
        <v>20000000</v>
      </c>
      <c r="K120" s="83">
        <v>750000</v>
      </c>
      <c r="L120" s="84">
        <v>2000000</v>
      </c>
      <c r="M120" s="85">
        <v>5000000</v>
      </c>
      <c r="N120" s="93">
        <v>0.1</v>
      </c>
      <c r="O120" s="73">
        <v>0.15</v>
      </c>
      <c r="P120" s="94">
        <v>0.2</v>
      </c>
      <c r="Q120" s="90">
        <v>12</v>
      </c>
      <c r="R120" s="74">
        <v>15</v>
      </c>
      <c r="S120" s="74">
        <v>18</v>
      </c>
      <c r="T120" s="73">
        <v>0.5</v>
      </c>
      <c r="U120" s="73">
        <v>0.1</v>
      </c>
      <c r="V120" s="73">
        <v>0.2</v>
      </c>
      <c r="W120" s="73">
        <v>0.2</v>
      </c>
      <c r="X120" s="72" t="s">
        <v>234</v>
      </c>
      <c r="Y120" s="72" t="s">
        <v>101</v>
      </c>
      <c r="Z120" s="72" t="s">
        <v>235</v>
      </c>
      <c r="AA120" s="72" t="s">
        <v>236</v>
      </c>
      <c r="AI120" s="106">
        <v>0</v>
      </c>
      <c r="AJ120" s="106">
        <f t="shared" si="8"/>
        <v>180000</v>
      </c>
      <c r="AK120" s="106">
        <v>360000</v>
      </c>
      <c r="AN120" s="64">
        <v>0.6</v>
      </c>
      <c r="AO120" s="64">
        <v>5</v>
      </c>
      <c r="AP120" s="64">
        <v>0.15</v>
      </c>
      <c r="AQ120" s="64">
        <v>0.4</v>
      </c>
      <c r="AT120" s="64" t="s">
        <v>237</v>
      </c>
      <c r="AU120" s="64" t="s">
        <v>238</v>
      </c>
      <c r="AV120" s="64" t="s">
        <v>239</v>
      </c>
      <c r="AW120" s="64" t="s">
        <v>101</v>
      </c>
      <c r="AX120" s="64" t="s">
        <v>180</v>
      </c>
      <c r="AY120" s="67">
        <v>0</v>
      </c>
      <c r="AZ120" s="95">
        <f t="shared" si="9"/>
        <v>0.75</v>
      </c>
      <c r="BA120" s="68">
        <v>1.5</v>
      </c>
      <c r="BB120" s="69" t="s">
        <v>240</v>
      </c>
      <c r="BC120" s="70" t="s">
        <v>108</v>
      </c>
      <c r="BD120" s="128">
        <v>0.55000000000000004</v>
      </c>
      <c r="BE120" s="129">
        <v>0.93500000000000005</v>
      </c>
      <c r="BF120" s="129">
        <v>1.32</v>
      </c>
      <c r="BG120" s="129">
        <v>0.26</v>
      </c>
      <c r="BH120" s="129">
        <v>0.55499999999999994</v>
      </c>
      <c r="BI120" s="129">
        <v>0.85</v>
      </c>
      <c r="BJ120" s="129">
        <v>0.24</v>
      </c>
      <c r="BK120" s="129">
        <v>0.48</v>
      </c>
      <c r="BL120" s="129">
        <v>0.72</v>
      </c>
    </row>
    <row r="121" spans="1:64" ht="35.9" hidden="1" customHeight="1">
      <c r="A121" s="72" t="s">
        <v>233</v>
      </c>
      <c r="B121" s="72" t="s">
        <v>109</v>
      </c>
      <c r="C121" s="79" t="str">
        <f t="shared" si="5"/>
        <v>Renewable EnergiesSeed</v>
      </c>
      <c r="D121" s="89" t="s">
        <v>110</v>
      </c>
      <c r="E121" s="71">
        <v>4</v>
      </c>
      <c r="F121" s="98" t="str">
        <f t="shared" si="6"/>
        <v>Renewable Energies4</v>
      </c>
      <c r="G121" s="98" t="str">
        <f t="shared" si="7"/>
        <v>Renewable EnergiesSeed4</v>
      </c>
      <c r="H121" s="83">
        <v>10000000</v>
      </c>
      <c r="I121" s="84">
        <v>25000000</v>
      </c>
      <c r="J121" s="85">
        <v>55000000</v>
      </c>
      <c r="K121" s="83">
        <v>2000000</v>
      </c>
      <c r="L121" s="84">
        <v>7000000</v>
      </c>
      <c r="M121" s="85">
        <v>15000000</v>
      </c>
      <c r="N121" s="93">
        <v>0.15</v>
      </c>
      <c r="O121" s="73">
        <v>0.2</v>
      </c>
      <c r="P121" s="94">
        <v>0.25</v>
      </c>
      <c r="Q121" s="90">
        <v>18</v>
      </c>
      <c r="R121" s="74">
        <v>21</v>
      </c>
      <c r="S121" s="74">
        <v>24</v>
      </c>
      <c r="T121" s="73">
        <v>0.4</v>
      </c>
      <c r="U121" s="73">
        <v>0.15</v>
      </c>
      <c r="V121" s="73">
        <v>0.2</v>
      </c>
      <c r="W121" s="73">
        <v>0.25</v>
      </c>
      <c r="X121" s="72" t="s">
        <v>234</v>
      </c>
      <c r="Y121" s="72" t="s">
        <v>101</v>
      </c>
      <c r="Z121" s="72" t="s">
        <v>235</v>
      </c>
      <c r="AA121" s="72" t="s">
        <v>236</v>
      </c>
      <c r="AI121" s="106">
        <v>180000</v>
      </c>
      <c r="AJ121" s="106">
        <f t="shared" si="8"/>
        <v>1440000</v>
      </c>
      <c r="AK121" s="106">
        <v>2700000</v>
      </c>
      <c r="AN121" s="64">
        <v>1.1399999999999999</v>
      </c>
      <c r="AO121" s="64">
        <v>10</v>
      </c>
      <c r="AP121" s="64">
        <v>0.15</v>
      </c>
      <c r="AQ121" s="64">
        <v>0.4</v>
      </c>
      <c r="AR121" s="64">
        <v>1</v>
      </c>
      <c r="AS121" s="64">
        <v>6</v>
      </c>
      <c r="AT121" s="64" t="s">
        <v>237</v>
      </c>
      <c r="AU121" s="64" t="s">
        <v>238</v>
      </c>
      <c r="AV121" s="64" t="s">
        <v>239</v>
      </c>
      <c r="AW121" s="64" t="s">
        <v>101</v>
      </c>
      <c r="AX121" s="64" t="s">
        <v>180</v>
      </c>
      <c r="AY121" s="67">
        <v>0.3</v>
      </c>
      <c r="AZ121" s="95">
        <f t="shared" si="9"/>
        <v>0.75</v>
      </c>
      <c r="BA121" s="68">
        <v>1.2</v>
      </c>
      <c r="BB121" s="69" t="s">
        <v>240</v>
      </c>
      <c r="BC121" s="70" t="s">
        <v>108</v>
      </c>
      <c r="BD121" s="128">
        <v>0.44</v>
      </c>
      <c r="BE121" s="129">
        <v>0.71499999999999997</v>
      </c>
      <c r="BF121" s="129">
        <v>0.99</v>
      </c>
      <c r="BG121" s="129">
        <v>0.42</v>
      </c>
      <c r="BH121" s="129">
        <v>0.72</v>
      </c>
      <c r="BI121" s="129">
        <v>1.02</v>
      </c>
      <c r="BJ121" s="129">
        <v>0.3</v>
      </c>
      <c r="BK121" s="129">
        <v>0.51</v>
      </c>
      <c r="BL121" s="129">
        <v>0.72</v>
      </c>
    </row>
    <row r="122" spans="1:64" ht="35.9" hidden="1" customHeight="1">
      <c r="A122" s="72" t="s">
        <v>233</v>
      </c>
      <c r="B122" s="72" t="s">
        <v>111</v>
      </c>
      <c r="C122" s="79" t="str">
        <f t="shared" si="5"/>
        <v>Renewable EnergiesLate Seed / Seed+</v>
      </c>
      <c r="D122" s="89" t="s">
        <v>112</v>
      </c>
      <c r="E122" s="71">
        <v>5</v>
      </c>
      <c r="F122" s="98" t="str">
        <f t="shared" si="6"/>
        <v>Renewable Energies5</v>
      </c>
      <c r="G122" s="98" t="str">
        <f t="shared" si="7"/>
        <v>Renewable EnergiesLate Seed / Seed+5</v>
      </c>
      <c r="H122" s="83">
        <v>25000000</v>
      </c>
      <c r="I122" s="84">
        <v>60000000</v>
      </c>
      <c r="J122" s="85">
        <v>120000000</v>
      </c>
      <c r="K122" s="83">
        <v>5000000</v>
      </c>
      <c r="L122" s="84">
        <v>15000000</v>
      </c>
      <c r="M122" s="85">
        <v>35000000</v>
      </c>
      <c r="N122" s="93">
        <v>0.12</v>
      </c>
      <c r="O122" s="73">
        <v>0.17</v>
      </c>
      <c r="P122" s="94">
        <v>0.22</v>
      </c>
      <c r="Q122" s="90">
        <v>18</v>
      </c>
      <c r="R122" s="74">
        <v>21</v>
      </c>
      <c r="S122" s="74">
        <v>24</v>
      </c>
      <c r="T122" s="73">
        <v>0.35</v>
      </c>
      <c r="U122" s="73">
        <v>0.2</v>
      </c>
      <c r="V122" s="73">
        <v>0.2</v>
      </c>
      <c r="W122" s="73">
        <v>0.25</v>
      </c>
      <c r="X122" s="72" t="s">
        <v>234</v>
      </c>
      <c r="Y122" s="72" t="s">
        <v>101</v>
      </c>
      <c r="Z122" s="72" t="s">
        <v>235</v>
      </c>
      <c r="AA122" s="72" t="s">
        <v>236</v>
      </c>
      <c r="AI122" s="106">
        <v>1800000</v>
      </c>
      <c r="AJ122" s="106">
        <f t="shared" si="8"/>
        <v>4500000</v>
      </c>
      <c r="AK122" s="106">
        <v>7200000</v>
      </c>
      <c r="AL122" s="64">
        <v>-0.75</v>
      </c>
      <c r="AM122" s="64">
        <v>-0.25</v>
      </c>
      <c r="AN122" s="64">
        <v>-23.3</v>
      </c>
      <c r="AO122" s="64">
        <v>-2.86</v>
      </c>
      <c r="AP122" s="64">
        <v>0.15</v>
      </c>
      <c r="AQ122" s="64">
        <v>0.4</v>
      </c>
      <c r="AR122" s="64">
        <v>1</v>
      </c>
      <c r="AS122" s="64">
        <v>6</v>
      </c>
      <c r="AT122" s="64" t="s">
        <v>241</v>
      </c>
      <c r="AU122" s="64" t="s">
        <v>238</v>
      </c>
      <c r="AV122" s="64" t="s">
        <v>239</v>
      </c>
      <c r="AW122" s="64" t="s">
        <v>101</v>
      </c>
      <c r="AX122" s="64" t="s">
        <v>180</v>
      </c>
      <c r="AY122" s="67">
        <v>0.25</v>
      </c>
      <c r="AZ122" s="95">
        <f t="shared" si="9"/>
        <v>0.57499999999999996</v>
      </c>
      <c r="BA122" s="68">
        <v>0.9</v>
      </c>
      <c r="BB122" s="69" t="s">
        <v>240</v>
      </c>
      <c r="BC122" s="70" t="s">
        <v>108</v>
      </c>
      <c r="BD122" s="128">
        <v>0.33</v>
      </c>
      <c r="BE122" s="129">
        <v>0.55000000000000004</v>
      </c>
      <c r="BF122" s="129">
        <v>0.77</v>
      </c>
      <c r="BG122" s="129">
        <v>0.34</v>
      </c>
      <c r="BH122" s="129">
        <v>0.59499999999999997</v>
      </c>
      <c r="BI122" s="129">
        <v>0.85</v>
      </c>
      <c r="BJ122" s="129">
        <v>0.24</v>
      </c>
      <c r="BK122" s="129">
        <v>0.42</v>
      </c>
      <c r="BL122" s="129">
        <v>0.6</v>
      </c>
    </row>
    <row r="123" spans="1:64" ht="35.9" hidden="1" customHeight="1">
      <c r="A123" s="72" t="s">
        <v>233</v>
      </c>
      <c r="B123" s="72" t="s">
        <v>114</v>
      </c>
      <c r="C123" s="79" t="str">
        <f t="shared" si="5"/>
        <v>Renewable EnergiesSeries A</v>
      </c>
      <c r="D123" s="89" t="s">
        <v>115</v>
      </c>
      <c r="E123" s="71">
        <v>6</v>
      </c>
      <c r="F123" s="98" t="str">
        <f t="shared" si="6"/>
        <v>Renewable Energies6</v>
      </c>
      <c r="G123" s="98" t="str">
        <f t="shared" si="7"/>
        <v>Renewable EnergiesSeries A6</v>
      </c>
      <c r="H123" s="83">
        <v>60000000</v>
      </c>
      <c r="I123" s="84">
        <v>150000000</v>
      </c>
      <c r="J123" s="85">
        <v>300000000</v>
      </c>
      <c r="K123" s="83">
        <v>15000000</v>
      </c>
      <c r="L123" s="84">
        <v>45000000</v>
      </c>
      <c r="M123" s="85">
        <v>100000000</v>
      </c>
      <c r="N123" s="93">
        <v>0.15</v>
      </c>
      <c r="O123" s="73">
        <v>0.2</v>
      </c>
      <c r="P123" s="94">
        <v>0.25</v>
      </c>
      <c r="Q123" s="90">
        <v>18</v>
      </c>
      <c r="R123" s="74">
        <v>21</v>
      </c>
      <c r="S123" s="74">
        <v>24</v>
      </c>
      <c r="T123" s="73">
        <v>0.25</v>
      </c>
      <c r="U123" s="73">
        <v>0.25</v>
      </c>
      <c r="V123" s="73">
        <v>0.2</v>
      </c>
      <c r="W123" s="73">
        <v>0.3</v>
      </c>
      <c r="X123" s="72" t="s">
        <v>234</v>
      </c>
      <c r="Y123" s="72" t="s">
        <v>101</v>
      </c>
      <c r="Z123" s="72" t="s">
        <v>235</v>
      </c>
      <c r="AA123" s="72" t="s">
        <v>236</v>
      </c>
      <c r="AI123" s="106">
        <v>3600000</v>
      </c>
      <c r="AJ123" s="106">
        <f t="shared" si="8"/>
        <v>10800000</v>
      </c>
      <c r="AK123" s="106">
        <v>18000000</v>
      </c>
      <c r="AL123" s="64">
        <v>-0.65</v>
      </c>
      <c r="AM123" s="64">
        <v>-0.15</v>
      </c>
      <c r="AN123" s="64">
        <v>-66.7</v>
      </c>
      <c r="AO123" s="64">
        <v>-8.57</v>
      </c>
      <c r="AP123" s="64">
        <v>0.15</v>
      </c>
      <c r="AQ123" s="64">
        <v>0.4</v>
      </c>
      <c r="AR123" s="64">
        <v>1</v>
      </c>
      <c r="AS123" s="64">
        <v>6</v>
      </c>
      <c r="AT123" s="64" t="s">
        <v>241</v>
      </c>
      <c r="AU123" s="64" t="s">
        <v>238</v>
      </c>
      <c r="AV123" s="64" t="s">
        <v>239</v>
      </c>
      <c r="AW123" s="64" t="s">
        <v>101</v>
      </c>
      <c r="AX123" s="64" t="s">
        <v>180</v>
      </c>
      <c r="AY123" s="67">
        <v>0.2</v>
      </c>
      <c r="AZ123" s="95">
        <f t="shared" si="9"/>
        <v>0.44999999999999996</v>
      </c>
      <c r="BA123" s="68">
        <v>0.7</v>
      </c>
      <c r="BB123" s="69" t="s">
        <v>240</v>
      </c>
      <c r="BC123" s="70" t="s">
        <v>108</v>
      </c>
      <c r="BD123" s="128">
        <v>0.28000000000000003</v>
      </c>
      <c r="BE123" s="129">
        <v>0.47000000000000003</v>
      </c>
      <c r="BF123" s="129">
        <v>0.66</v>
      </c>
      <c r="BG123" s="129">
        <v>0.34</v>
      </c>
      <c r="BH123" s="129">
        <v>0.55000000000000004</v>
      </c>
      <c r="BI123" s="129">
        <v>0.76</v>
      </c>
      <c r="BJ123" s="129">
        <v>0.24</v>
      </c>
      <c r="BK123" s="129">
        <v>0.39</v>
      </c>
      <c r="BL123" s="129">
        <v>0.54</v>
      </c>
    </row>
    <row r="124" spans="1:64" ht="35.9" hidden="1" customHeight="1">
      <c r="A124" s="72" t="s">
        <v>233</v>
      </c>
      <c r="B124" s="72" t="s">
        <v>116</v>
      </c>
      <c r="C124" s="79" t="str">
        <f t="shared" si="5"/>
        <v>Renewable EnergiesSeries B</v>
      </c>
      <c r="D124" s="89" t="s">
        <v>117</v>
      </c>
      <c r="E124" s="71">
        <v>8</v>
      </c>
      <c r="F124" s="98" t="str">
        <f t="shared" si="6"/>
        <v>Renewable Energies8</v>
      </c>
      <c r="G124" s="98" t="str">
        <f t="shared" si="7"/>
        <v>Renewable EnergiesSeries B8</v>
      </c>
      <c r="H124" s="83">
        <v>150000000</v>
      </c>
      <c r="I124" s="84">
        <v>350000000</v>
      </c>
      <c r="J124" s="85">
        <v>800000000</v>
      </c>
      <c r="K124" s="83">
        <v>40000000</v>
      </c>
      <c r="L124" s="84">
        <v>120000000</v>
      </c>
      <c r="M124" s="85">
        <v>300000000</v>
      </c>
      <c r="N124" s="93">
        <v>0.12</v>
      </c>
      <c r="O124" s="73">
        <v>0.17</v>
      </c>
      <c r="P124" s="94">
        <v>0.22</v>
      </c>
      <c r="Q124" s="90">
        <v>18</v>
      </c>
      <c r="R124" s="74">
        <v>24</v>
      </c>
      <c r="S124" s="74">
        <v>30</v>
      </c>
      <c r="T124" s="73">
        <v>0.2</v>
      </c>
      <c r="U124" s="73">
        <v>0.3</v>
      </c>
      <c r="V124" s="73">
        <v>0.2</v>
      </c>
      <c r="W124" s="73">
        <v>0.3</v>
      </c>
      <c r="X124" s="72" t="s">
        <v>234</v>
      </c>
      <c r="Y124" s="72" t="s">
        <v>101</v>
      </c>
      <c r="Z124" s="72" t="s">
        <v>235</v>
      </c>
      <c r="AA124" s="72" t="s">
        <v>236</v>
      </c>
      <c r="AI124" s="106">
        <v>14400000</v>
      </c>
      <c r="AJ124" s="106">
        <f t="shared" si="8"/>
        <v>34200000</v>
      </c>
      <c r="AK124" s="106">
        <v>54000000</v>
      </c>
      <c r="AL124" s="64">
        <v>-0.45</v>
      </c>
      <c r="AM124" s="64">
        <v>0</v>
      </c>
      <c r="AN124" s="64">
        <v>-200</v>
      </c>
      <c r="AO124" s="64">
        <v>-20</v>
      </c>
      <c r="AP124" s="64">
        <v>0.15</v>
      </c>
      <c r="AQ124" s="64">
        <v>0.4</v>
      </c>
      <c r="AR124" s="64">
        <v>1</v>
      </c>
      <c r="AS124" s="64">
        <v>6</v>
      </c>
      <c r="AT124" s="64" t="s">
        <v>241</v>
      </c>
      <c r="AU124" s="64" t="s">
        <v>238</v>
      </c>
      <c r="AV124" s="64" t="s">
        <v>239</v>
      </c>
      <c r="AW124" s="64" t="s">
        <v>101</v>
      </c>
      <c r="AX124" s="64" t="s">
        <v>180</v>
      </c>
      <c r="AY124" s="67">
        <v>0.15</v>
      </c>
      <c r="AZ124" s="95">
        <f t="shared" si="9"/>
        <v>0.32500000000000001</v>
      </c>
      <c r="BA124" s="68">
        <v>0.5</v>
      </c>
      <c r="BB124" s="69" t="s">
        <v>240</v>
      </c>
      <c r="BC124" s="70" t="s">
        <v>108</v>
      </c>
      <c r="BD124" s="128">
        <v>0.2</v>
      </c>
      <c r="BE124" s="129">
        <v>0.35</v>
      </c>
      <c r="BF124" s="129">
        <v>0.5</v>
      </c>
      <c r="BG124" s="129">
        <v>0.26</v>
      </c>
      <c r="BH124" s="129">
        <v>0.43</v>
      </c>
      <c r="BI124" s="129">
        <v>0.6</v>
      </c>
      <c r="BJ124" s="129">
        <v>0.22</v>
      </c>
      <c r="BK124" s="129">
        <v>0.35</v>
      </c>
      <c r="BL124" s="129">
        <v>0.48</v>
      </c>
    </row>
    <row r="125" spans="1:64" ht="35.9" hidden="1" customHeight="1">
      <c r="A125" s="72" t="s">
        <v>233</v>
      </c>
      <c r="B125" s="72" t="s">
        <v>118</v>
      </c>
      <c r="C125" s="79" t="str">
        <f t="shared" si="5"/>
        <v>Renewable EnergiesSeries C</v>
      </c>
      <c r="D125" s="89" t="s">
        <v>119</v>
      </c>
      <c r="E125" s="71">
        <v>9</v>
      </c>
      <c r="F125" s="98" t="str">
        <f t="shared" si="6"/>
        <v>Renewable Energies9</v>
      </c>
      <c r="G125" s="98" t="str">
        <f t="shared" si="7"/>
        <v>Renewable EnergiesSeries C9</v>
      </c>
      <c r="H125" s="83">
        <v>350000000</v>
      </c>
      <c r="I125" s="84">
        <v>900000000</v>
      </c>
      <c r="J125" s="85">
        <v>2000000000</v>
      </c>
      <c r="K125" s="83">
        <v>100000000</v>
      </c>
      <c r="L125" s="84">
        <v>300000000</v>
      </c>
      <c r="M125" s="85">
        <v>700000000</v>
      </c>
      <c r="N125" s="93">
        <v>0.08</v>
      </c>
      <c r="O125" s="73">
        <v>0.13</v>
      </c>
      <c r="P125" s="94">
        <v>0.18</v>
      </c>
      <c r="Q125" s="90">
        <v>24</v>
      </c>
      <c r="R125" s="74">
        <v>27</v>
      </c>
      <c r="S125" s="74">
        <v>30</v>
      </c>
      <c r="T125" s="73">
        <v>0.15</v>
      </c>
      <c r="U125" s="73">
        <v>0.35</v>
      </c>
      <c r="V125" s="73">
        <v>0.2</v>
      </c>
      <c r="W125" s="73">
        <v>0.3</v>
      </c>
      <c r="X125" s="72" t="s">
        <v>234</v>
      </c>
      <c r="Y125" s="72" t="s">
        <v>101</v>
      </c>
      <c r="Z125" s="72" t="s">
        <v>235</v>
      </c>
      <c r="AA125" s="72" t="s">
        <v>236</v>
      </c>
      <c r="AI125" s="106">
        <v>45000000</v>
      </c>
      <c r="AJ125" s="106">
        <f t="shared" si="8"/>
        <v>112500000</v>
      </c>
      <c r="AK125" s="106">
        <v>180000000</v>
      </c>
      <c r="AL125" s="64">
        <v>-0.25</v>
      </c>
      <c r="AM125" s="64">
        <v>0.1</v>
      </c>
      <c r="AN125" s="64">
        <v>-350</v>
      </c>
      <c r="AO125" s="64">
        <v>18</v>
      </c>
      <c r="AP125" s="64">
        <v>0.15</v>
      </c>
      <c r="AQ125" s="64">
        <v>0.4</v>
      </c>
      <c r="AR125" s="64">
        <v>1</v>
      </c>
      <c r="AS125" s="64">
        <v>6</v>
      </c>
      <c r="AT125" s="64" t="s">
        <v>242</v>
      </c>
      <c r="AU125" s="64" t="s">
        <v>238</v>
      </c>
      <c r="AV125" s="64" t="s">
        <v>239</v>
      </c>
      <c r="AW125" s="64" t="s">
        <v>101</v>
      </c>
      <c r="AX125" s="64" t="s">
        <v>180</v>
      </c>
      <c r="AY125" s="67">
        <v>0.1</v>
      </c>
      <c r="AZ125" s="95">
        <f t="shared" si="9"/>
        <v>0.22499999999999998</v>
      </c>
      <c r="BA125" s="68">
        <v>0.35</v>
      </c>
      <c r="BB125" s="69" t="s">
        <v>240</v>
      </c>
      <c r="BC125" s="70" t="s">
        <v>108</v>
      </c>
      <c r="BD125" s="128">
        <v>0.13</v>
      </c>
      <c r="BE125" s="129">
        <v>0.23</v>
      </c>
      <c r="BF125" s="129">
        <v>0.33</v>
      </c>
      <c r="BG125" s="129">
        <v>0.17</v>
      </c>
      <c r="BH125" s="129">
        <v>0.29499999999999998</v>
      </c>
      <c r="BI125" s="129">
        <v>0.42</v>
      </c>
      <c r="BJ125" s="129">
        <v>0.18</v>
      </c>
      <c r="BK125" s="129">
        <v>0.3</v>
      </c>
      <c r="BL125" s="129">
        <v>0.42</v>
      </c>
    </row>
    <row r="126" spans="1:64" ht="35.9" hidden="1" customHeight="1">
      <c r="A126" s="72" t="s">
        <v>233</v>
      </c>
      <c r="B126" s="72" t="s">
        <v>121</v>
      </c>
      <c r="C126" s="79" t="str">
        <f t="shared" si="5"/>
        <v>Renewable EnergiesSeries D/E</v>
      </c>
      <c r="D126" s="89" t="s">
        <v>122</v>
      </c>
      <c r="E126" s="71">
        <v>11</v>
      </c>
      <c r="F126" s="98" t="str">
        <f t="shared" si="6"/>
        <v>Renewable Energies11</v>
      </c>
      <c r="G126" s="98" t="str">
        <f t="shared" si="7"/>
        <v>Renewable EnergiesSeries D/E11</v>
      </c>
      <c r="H126" s="83">
        <v>700000000</v>
      </c>
      <c r="I126" s="84">
        <v>1800000000</v>
      </c>
      <c r="J126" s="85">
        <v>4500000000</v>
      </c>
      <c r="K126" s="83">
        <v>200000000</v>
      </c>
      <c r="L126" s="84">
        <v>600000000</v>
      </c>
      <c r="M126" s="85">
        <v>1500000000</v>
      </c>
      <c r="N126" s="93">
        <v>0.06</v>
      </c>
      <c r="O126" s="73">
        <v>0.1</v>
      </c>
      <c r="P126" s="94">
        <v>0.15</v>
      </c>
      <c r="Q126" s="90">
        <v>24</v>
      </c>
      <c r="R126" s="74">
        <v>30</v>
      </c>
      <c r="S126" s="74">
        <v>36</v>
      </c>
      <c r="T126" s="73">
        <v>0.1</v>
      </c>
      <c r="U126" s="73">
        <v>0.35</v>
      </c>
      <c r="V126" s="73">
        <v>0.25</v>
      </c>
      <c r="W126" s="73">
        <v>0.3</v>
      </c>
      <c r="X126" s="72" t="s">
        <v>234</v>
      </c>
      <c r="Y126" s="72" t="s">
        <v>101</v>
      </c>
      <c r="Z126" s="72" t="s">
        <v>235</v>
      </c>
      <c r="AA126" s="72" t="s">
        <v>236</v>
      </c>
      <c r="AI126" s="106">
        <v>135000000</v>
      </c>
      <c r="AJ126" s="106">
        <f t="shared" si="8"/>
        <v>337500000</v>
      </c>
      <c r="AK126" s="106">
        <v>540000000</v>
      </c>
      <c r="AL126" s="64">
        <v>-0.1</v>
      </c>
      <c r="AM126" s="64">
        <v>0.2</v>
      </c>
      <c r="AN126" s="64">
        <v>-750</v>
      </c>
      <c r="AO126" s="64">
        <v>108</v>
      </c>
      <c r="AP126" s="64">
        <v>0.15</v>
      </c>
      <c r="AQ126" s="64">
        <v>0.4</v>
      </c>
      <c r="AR126" s="64">
        <v>1</v>
      </c>
      <c r="AS126" s="64">
        <v>6</v>
      </c>
      <c r="AT126" s="64" t="s">
        <v>242</v>
      </c>
      <c r="AU126" s="64" t="s">
        <v>238</v>
      </c>
      <c r="AV126" s="64" t="s">
        <v>239</v>
      </c>
      <c r="AW126" s="64" t="s">
        <v>101</v>
      </c>
      <c r="AX126" s="64" t="s">
        <v>180</v>
      </c>
      <c r="AY126" s="67">
        <v>0.06</v>
      </c>
      <c r="AZ126" s="95">
        <f t="shared" si="9"/>
        <v>0.155</v>
      </c>
      <c r="BA126" s="68">
        <v>0.25</v>
      </c>
      <c r="BB126" s="69" t="s">
        <v>240</v>
      </c>
      <c r="BC126" s="70" t="s">
        <v>108</v>
      </c>
      <c r="BD126" s="128">
        <v>0.09</v>
      </c>
      <c r="BE126" s="129">
        <v>0.185</v>
      </c>
      <c r="BF126" s="129">
        <v>0.28000000000000003</v>
      </c>
      <c r="BG126" s="129">
        <v>0.13</v>
      </c>
      <c r="BH126" s="129">
        <v>0.215</v>
      </c>
      <c r="BI126" s="129">
        <v>0.3</v>
      </c>
      <c r="BJ126" s="129">
        <v>0.14000000000000001</v>
      </c>
      <c r="BK126" s="129">
        <v>0.25</v>
      </c>
      <c r="BL126" s="129">
        <v>0.36</v>
      </c>
    </row>
    <row r="127" spans="1:64" ht="35.9" hidden="1" customHeight="1">
      <c r="A127" s="72" t="s">
        <v>233</v>
      </c>
      <c r="B127" s="72" t="s">
        <v>123</v>
      </c>
      <c r="C127" s="79" t="str">
        <f t="shared" si="5"/>
        <v>Renewable EnergiesPre-IPO</v>
      </c>
      <c r="D127" s="89" t="s">
        <v>124</v>
      </c>
      <c r="E127" s="71">
        <v>12</v>
      </c>
      <c r="F127" s="98" t="str">
        <f t="shared" si="6"/>
        <v>Renewable Energies12</v>
      </c>
      <c r="G127" s="98" t="str">
        <f t="shared" si="7"/>
        <v>Renewable EnergiesPre-IPO12</v>
      </c>
      <c r="H127" s="83">
        <v>1200000000</v>
      </c>
      <c r="I127" s="84">
        <v>3500000000</v>
      </c>
      <c r="J127" s="85">
        <v>10000000000</v>
      </c>
      <c r="K127" s="83">
        <v>300000000</v>
      </c>
      <c r="L127" s="84">
        <v>1000000000</v>
      </c>
      <c r="M127" s="85">
        <v>2500000000</v>
      </c>
      <c r="N127" s="93">
        <v>0.03</v>
      </c>
      <c r="O127" s="73">
        <v>0.06</v>
      </c>
      <c r="P127" s="94">
        <v>0.1</v>
      </c>
      <c r="Q127" s="90">
        <v>24</v>
      </c>
      <c r="R127" s="74">
        <v>30</v>
      </c>
      <c r="S127" s="74">
        <v>36</v>
      </c>
      <c r="T127" s="73">
        <v>0.08</v>
      </c>
      <c r="U127" s="73">
        <v>0.3</v>
      </c>
      <c r="V127" s="73">
        <v>0.32</v>
      </c>
      <c r="W127" s="73">
        <v>0.3</v>
      </c>
      <c r="X127" s="72" t="s">
        <v>234</v>
      </c>
      <c r="Y127" s="72" t="s">
        <v>101</v>
      </c>
      <c r="Z127" s="72" t="s">
        <v>235</v>
      </c>
      <c r="AA127" s="72" t="s">
        <v>236</v>
      </c>
      <c r="AI127" s="106">
        <v>270000000</v>
      </c>
      <c r="AJ127" s="106">
        <f t="shared" si="8"/>
        <v>855000000</v>
      </c>
      <c r="AK127" s="106">
        <v>1440000000</v>
      </c>
      <c r="AL127" s="64">
        <v>0.05</v>
      </c>
      <c r="AM127" s="64">
        <v>0.3</v>
      </c>
      <c r="AN127" s="64">
        <v>13.5</v>
      </c>
      <c r="AO127" s="64">
        <v>432</v>
      </c>
      <c r="AP127" s="64">
        <v>0.15</v>
      </c>
      <c r="AQ127" s="64">
        <v>0.4</v>
      </c>
      <c r="AR127" s="64">
        <v>1</v>
      </c>
      <c r="AS127" s="64">
        <v>6</v>
      </c>
      <c r="AT127" s="64" t="s">
        <v>242</v>
      </c>
      <c r="AU127" s="64" t="s">
        <v>238</v>
      </c>
      <c r="AV127" s="64" t="s">
        <v>239</v>
      </c>
      <c r="AW127" s="64" t="s">
        <v>101</v>
      </c>
      <c r="AX127" s="64" t="s">
        <v>180</v>
      </c>
      <c r="AY127" s="67">
        <v>0.04</v>
      </c>
      <c r="AZ127" s="95">
        <f t="shared" si="9"/>
        <v>9.5000000000000001E-2</v>
      </c>
      <c r="BA127" s="68">
        <v>0.15</v>
      </c>
      <c r="BB127" s="69" t="s">
        <v>240</v>
      </c>
      <c r="BC127" s="70" t="s">
        <v>108</v>
      </c>
      <c r="BD127" s="128">
        <v>0.06</v>
      </c>
      <c r="BE127" s="129">
        <v>0.13</v>
      </c>
      <c r="BF127" s="129">
        <v>0.2</v>
      </c>
      <c r="BG127" s="129">
        <v>7.0000000000000007E-2</v>
      </c>
      <c r="BH127" s="129">
        <v>0.14000000000000001</v>
      </c>
      <c r="BI127" s="129">
        <v>0.21</v>
      </c>
      <c r="BJ127" s="129">
        <v>0.12</v>
      </c>
      <c r="BK127" s="129">
        <v>0.21</v>
      </c>
      <c r="BL127" s="129">
        <v>0.3</v>
      </c>
    </row>
    <row r="128" spans="1:64" ht="35.9" hidden="1" customHeight="1">
      <c r="A128" s="72" t="s">
        <v>243</v>
      </c>
      <c r="B128" s="72" t="s">
        <v>92</v>
      </c>
      <c r="C128" s="79" t="str">
        <f t="shared" si="5"/>
        <v>Other IndustriesIdea / Concept</v>
      </c>
      <c r="D128" s="89" t="s">
        <v>93</v>
      </c>
      <c r="E128" s="71">
        <v>1</v>
      </c>
      <c r="F128" s="98" t="str">
        <f t="shared" si="6"/>
        <v>Other Industries1</v>
      </c>
      <c r="G128" s="98" t="str">
        <f t="shared" si="7"/>
        <v>Other IndustriesIdea / Concept1</v>
      </c>
      <c r="H128" s="83">
        <v>1000000</v>
      </c>
      <c r="I128" s="84">
        <v>3000000</v>
      </c>
      <c r="J128" s="85">
        <v>5000000</v>
      </c>
      <c r="K128" s="83">
        <v>50000</v>
      </c>
      <c r="L128" s="84">
        <v>250000</v>
      </c>
      <c r="M128" s="85">
        <v>500000</v>
      </c>
      <c r="N128" s="93">
        <v>0.05</v>
      </c>
      <c r="O128" s="73">
        <v>0.1</v>
      </c>
      <c r="P128" s="94">
        <v>0.15</v>
      </c>
      <c r="Q128" s="90">
        <v>6</v>
      </c>
      <c r="R128" s="74">
        <v>9</v>
      </c>
      <c r="S128" s="74">
        <v>12</v>
      </c>
      <c r="T128" s="73">
        <v>0.65</v>
      </c>
      <c r="U128" s="73">
        <v>0.05</v>
      </c>
      <c r="V128" s="73">
        <v>0.25</v>
      </c>
      <c r="W128" s="73">
        <v>0.05</v>
      </c>
      <c r="X128" s="72" t="s">
        <v>244</v>
      </c>
      <c r="Y128" s="72" t="s">
        <v>209</v>
      </c>
      <c r="Z128" s="72" t="s">
        <v>245</v>
      </c>
      <c r="AA128" s="72" t="s">
        <v>227</v>
      </c>
      <c r="AE128" s="64">
        <v>100</v>
      </c>
      <c r="AF128" s="64">
        <v>10000</v>
      </c>
      <c r="AI128" s="106">
        <v>0</v>
      </c>
      <c r="AJ128" s="106">
        <f t="shared" si="8"/>
        <v>0</v>
      </c>
      <c r="AK128" s="106">
        <v>0</v>
      </c>
      <c r="AL128" s="64">
        <v>-1</v>
      </c>
      <c r="AM128" s="64">
        <v>-0.6</v>
      </c>
      <c r="AN128" s="64">
        <v>-1</v>
      </c>
      <c r="AO128" s="64">
        <v>-7.0000000000000007E-2</v>
      </c>
      <c r="AP128" s="64">
        <v>0</v>
      </c>
      <c r="AQ128" s="64">
        <v>0.2</v>
      </c>
      <c r="AT128" s="64" t="s">
        <v>246</v>
      </c>
      <c r="AU128" s="64" t="s">
        <v>247</v>
      </c>
      <c r="AV128" s="64" t="s">
        <v>100</v>
      </c>
      <c r="AW128" s="64" t="s">
        <v>209</v>
      </c>
      <c r="AX128" s="64" t="s">
        <v>150</v>
      </c>
      <c r="AY128" s="67"/>
      <c r="AZ128" s="95" t="e">
        <f t="shared" si="9"/>
        <v>#DIV/0!</v>
      </c>
      <c r="BA128" s="68"/>
      <c r="BB128" s="69" t="s">
        <v>248</v>
      </c>
      <c r="BC128" s="70" t="s">
        <v>104</v>
      </c>
      <c r="BD128" s="128" t="s">
        <v>105</v>
      </c>
      <c r="BE128" s="129" t="s">
        <v>105</v>
      </c>
      <c r="BF128" s="129" t="s">
        <v>105</v>
      </c>
      <c r="BG128" s="129" t="s">
        <v>105</v>
      </c>
      <c r="BH128" s="129" t="s">
        <v>105</v>
      </c>
      <c r="BI128" s="129" t="s">
        <v>105</v>
      </c>
      <c r="BJ128" s="129" t="s">
        <v>105</v>
      </c>
      <c r="BK128" s="129" t="s">
        <v>105</v>
      </c>
      <c r="BL128" s="129" t="s">
        <v>105</v>
      </c>
    </row>
    <row r="129" spans="1:64" ht="35.9" hidden="1" customHeight="1">
      <c r="A129" s="72" t="s">
        <v>243</v>
      </c>
      <c r="B129" s="72" t="s">
        <v>106</v>
      </c>
      <c r="C129" s="79" t="str">
        <f t="shared" si="5"/>
        <v>Other IndustriesPre-Seed</v>
      </c>
      <c r="D129" s="89" t="s">
        <v>107</v>
      </c>
      <c r="E129" s="71">
        <v>1</v>
      </c>
      <c r="F129" s="98" t="str">
        <f t="shared" si="6"/>
        <v>Other Industries1</v>
      </c>
      <c r="G129" s="98" t="str">
        <f t="shared" si="7"/>
        <v>Other IndustriesPre-Seed1</v>
      </c>
      <c r="H129" s="83">
        <v>3000000</v>
      </c>
      <c r="I129" s="84">
        <v>7000000</v>
      </c>
      <c r="J129" s="85">
        <v>12000000</v>
      </c>
      <c r="K129" s="83">
        <v>300000</v>
      </c>
      <c r="L129" s="84">
        <v>1000000</v>
      </c>
      <c r="M129" s="85">
        <v>2000000</v>
      </c>
      <c r="N129" s="93">
        <v>0.1</v>
      </c>
      <c r="O129" s="73">
        <v>0.15</v>
      </c>
      <c r="P129" s="94">
        <v>0.2</v>
      </c>
      <c r="Q129" s="90">
        <v>12</v>
      </c>
      <c r="R129" s="74">
        <v>15</v>
      </c>
      <c r="S129" s="74">
        <v>18</v>
      </c>
      <c r="T129" s="73">
        <v>0.55000000000000004</v>
      </c>
      <c r="U129" s="73">
        <v>0.1</v>
      </c>
      <c r="V129" s="73">
        <v>0.25</v>
      </c>
      <c r="W129" s="73">
        <v>0.1</v>
      </c>
      <c r="X129" s="72" t="s">
        <v>244</v>
      </c>
      <c r="Y129" s="72" t="s">
        <v>209</v>
      </c>
      <c r="Z129" s="72" t="s">
        <v>245</v>
      </c>
      <c r="AA129" s="72" t="s">
        <v>227</v>
      </c>
      <c r="AE129" s="64">
        <v>100</v>
      </c>
      <c r="AF129" s="64">
        <v>10000</v>
      </c>
      <c r="AI129" s="106">
        <v>0</v>
      </c>
      <c r="AJ129" s="106">
        <f t="shared" si="8"/>
        <v>100000</v>
      </c>
      <c r="AK129" s="106">
        <v>200000</v>
      </c>
      <c r="AL129" s="64">
        <v>-1</v>
      </c>
      <c r="AM129" s="64">
        <v>-0.5</v>
      </c>
      <c r="AN129" s="64">
        <v>-2</v>
      </c>
      <c r="AO129" s="64">
        <v>-0.24</v>
      </c>
      <c r="AP129" s="64">
        <v>0</v>
      </c>
      <c r="AQ129" s="64">
        <v>0.2</v>
      </c>
      <c r="AT129" s="64" t="s">
        <v>246</v>
      </c>
      <c r="AU129" s="64" t="s">
        <v>247</v>
      </c>
      <c r="AV129" s="64" t="s">
        <v>100</v>
      </c>
      <c r="AW129" s="64" t="s">
        <v>209</v>
      </c>
      <c r="AX129" s="64" t="s">
        <v>150</v>
      </c>
      <c r="AY129" s="67">
        <v>0</v>
      </c>
      <c r="AZ129" s="95">
        <f t="shared" si="9"/>
        <v>1.25</v>
      </c>
      <c r="BA129" s="68">
        <v>2.5</v>
      </c>
      <c r="BB129" s="69" t="s">
        <v>248</v>
      </c>
      <c r="BC129" s="70" t="s">
        <v>108</v>
      </c>
      <c r="BD129" s="128">
        <v>0.5</v>
      </c>
      <c r="BE129" s="129">
        <v>0.85</v>
      </c>
      <c r="BF129" s="129">
        <v>1.2</v>
      </c>
      <c r="BG129" s="129">
        <v>0.3</v>
      </c>
      <c r="BH129" s="129">
        <v>0.65</v>
      </c>
      <c r="BI129" s="129">
        <v>1</v>
      </c>
      <c r="BJ129" s="129">
        <v>0.2</v>
      </c>
      <c r="BK129" s="129">
        <v>0.4</v>
      </c>
      <c r="BL129" s="129">
        <v>0.6</v>
      </c>
    </row>
    <row r="130" spans="1:64" ht="35.9" hidden="1" customHeight="1">
      <c r="A130" s="72" t="s">
        <v>243</v>
      </c>
      <c r="B130" s="72" t="s">
        <v>109</v>
      </c>
      <c r="C130" s="79" t="str">
        <f t="shared" si="5"/>
        <v>Other IndustriesSeed</v>
      </c>
      <c r="D130" s="89" t="s">
        <v>110</v>
      </c>
      <c r="E130" s="71">
        <v>2</v>
      </c>
      <c r="F130" s="98" t="str">
        <f t="shared" si="6"/>
        <v>Other Industries2</v>
      </c>
      <c r="G130" s="98" t="str">
        <f t="shared" si="7"/>
        <v>Other IndustriesSeed2</v>
      </c>
      <c r="H130" s="83">
        <v>8000000</v>
      </c>
      <c r="I130" s="84">
        <v>20000000</v>
      </c>
      <c r="J130" s="85">
        <v>40000000</v>
      </c>
      <c r="K130" s="83">
        <v>1000000</v>
      </c>
      <c r="L130" s="84">
        <v>3000000</v>
      </c>
      <c r="M130" s="85">
        <v>6000000</v>
      </c>
      <c r="N130" s="93">
        <v>0.15</v>
      </c>
      <c r="O130" s="73">
        <v>0.2</v>
      </c>
      <c r="P130" s="94">
        <v>0.25</v>
      </c>
      <c r="Q130" s="90">
        <v>18</v>
      </c>
      <c r="R130" s="74">
        <v>21</v>
      </c>
      <c r="S130" s="74">
        <v>24</v>
      </c>
      <c r="T130" s="73">
        <v>0.45</v>
      </c>
      <c r="U130" s="73">
        <v>0.2</v>
      </c>
      <c r="V130" s="73">
        <v>0.2</v>
      </c>
      <c r="W130" s="73">
        <v>0.15</v>
      </c>
      <c r="X130" s="72" t="s">
        <v>244</v>
      </c>
      <c r="Y130" s="72" t="s">
        <v>209</v>
      </c>
      <c r="Z130" s="72" t="s">
        <v>245</v>
      </c>
      <c r="AA130" s="72" t="s">
        <v>227</v>
      </c>
      <c r="AE130" s="64">
        <v>100</v>
      </c>
      <c r="AF130" s="64">
        <v>10000</v>
      </c>
      <c r="AI130" s="106">
        <v>100000</v>
      </c>
      <c r="AJ130" s="106">
        <f t="shared" si="8"/>
        <v>800000</v>
      </c>
      <c r="AK130" s="106">
        <v>1500000</v>
      </c>
      <c r="AL130" s="64">
        <v>-0.9</v>
      </c>
      <c r="AM130" s="64">
        <v>-0.35</v>
      </c>
      <c r="AN130" s="64">
        <v>-4</v>
      </c>
      <c r="AO130" s="64">
        <v>-0.56999999999999995</v>
      </c>
      <c r="AP130" s="64">
        <v>0</v>
      </c>
      <c r="AQ130" s="64">
        <v>0.2</v>
      </c>
      <c r="AR130" s="64">
        <v>1</v>
      </c>
      <c r="AS130" s="64">
        <v>5</v>
      </c>
      <c r="AT130" s="64" t="s">
        <v>246</v>
      </c>
      <c r="AU130" s="64" t="s">
        <v>247</v>
      </c>
      <c r="AV130" s="64" t="s">
        <v>100</v>
      </c>
      <c r="AW130" s="64" t="s">
        <v>209</v>
      </c>
      <c r="AX130" s="64" t="s">
        <v>150</v>
      </c>
      <c r="AY130" s="67">
        <v>0.5</v>
      </c>
      <c r="AZ130" s="95">
        <f t="shared" si="9"/>
        <v>1.25</v>
      </c>
      <c r="BA130" s="68">
        <v>2</v>
      </c>
      <c r="BB130" s="69" t="s">
        <v>248</v>
      </c>
      <c r="BC130" s="70" t="s">
        <v>108</v>
      </c>
      <c r="BD130" s="128">
        <v>0.4</v>
      </c>
      <c r="BE130" s="129">
        <v>0.65</v>
      </c>
      <c r="BF130" s="129">
        <v>0.9</v>
      </c>
      <c r="BG130" s="129">
        <v>0.5</v>
      </c>
      <c r="BH130" s="129">
        <v>0.85</v>
      </c>
      <c r="BI130" s="129">
        <v>1.2</v>
      </c>
      <c r="BJ130" s="129">
        <v>0.25</v>
      </c>
      <c r="BK130" s="129">
        <v>0.42499999999999999</v>
      </c>
      <c r="BL130" s="129">
        <v>0.6</v>
      </c>
    </row>
    <row r="131" spans="1:64" ht="35.9" hidden="1" customHeight="1">
      <c r="A131" s="72" t="s">
        <v>243</v>
      </c>
      <c r="B131" s="72" t="s">
        <v>111</v>
      </c>
      <c r="C131" s="79" t="str">
        <f t="shared" ref="C131:C136" si="10">A131&amp;B131</f>
        <v>Other IndustriesLate Seed / Seed+</v>
      </c>
      <c r="D131" s="89" t="s">
        <v>112</v>
      </c>
      <c r="E131" s="71">
        <v>3</v>
      </c>
      <c r="F131" s="98" t="str">
        <f t="shared" ref="F131:F136" si="11">A131&amp;E131</f>
        <v>Other Industries3</v>
      </c>
      <c r="G131" s="98" t="str">
        <f t="shared" ref="G131:G136" si="12">A131&amp;B131&amp;E131</f>
        <v>Other IndustriesLate Seed / Seed+3</v>
      </c>
      <c r="H131" s="83">
        <v>16000000</v>
      </c>
      <c r="I131" s="84">
        <v>38000000</v>
      </c>
      <c r="J131" s="85">
        <v>70000000</v>
      </c>
      <c r="K131" s="83">
        <v>3000000</v>
      </c>
      <c r="L131" s="84">
        <v>7000000</v>
      </c>
      <c r="M131" s="85">
        <v>12000000</v>
      </c>
      <c r="N131" s="93">
        <v>0.12</v>
      </c>
      <c r="O131" s="73">
        <v>0.17</v>
      </c>
      <c r="P131" s="94">
        <v>0.22</v>
      </c>
      <c r="Q131" s="90">
        <v>18</v>
      </c>
      <c r="R131" s="74">
        <v>21</v>
      </c>
      <c r="S131" s="74">
        <v>24</v>
      </c>
      <c r="T131" s="73">
        <v>0.4</v>
      </c>
      <c r="U131" s="73">
        <v>0.25</v>
      </c>
      <c r="V131" s="73">
        <v>0.2</v>
      </c>
      <c r="W131" s="73">
        <v>0.15</v>
      </c>
      <c r="X131" s="72" t="s">
        <v>244</v>
      </c>
      <c r="Y131" s="72" t="s">
        <v>209</v>
      </c>
      <c r="Z131" s="72" t="s">
        <v>245</v>
      </c>
      <c r="AA131" s="72" t="s">
        <v>227</v>
      </c>
      <c r="AE131" s="64">
        <v>1000</v>
      </c>
      <c r="AF131" s="64">
        <v>75000</v>
      </c>
      <c r="AI131" s="106">
        <v>1000000</v>
      </c>
      <c r="AJ131" s="106">
        <f t="shared" ref="AJ131:AJ136" si="13">AVERAGE(AI131,AK131)</f>
        <v>2500000</v>
      </c>
      <c r="AK131" s="106">
        <v>4000000</v>
      </c>
      <c r="AL131" s="64">
        <v>-0.75</v>
      </c>
      <c r="AM131" s="64">
        <v>-0.25</v>
      </c>
      <c r="AN131" s="64">
        <v>-8</v>
      </c>
      <c r="AO131" s="64">
        <v>-1.71</v>
      </c>
      <c r="AP131" s="64">
        <v>0</v>
      </c>
      <c r="AQ131" s="64">
        <v>0.2</v>
      </c>
      <c r="AR131" s="64">
        <v>1</v>
      </c>
      <c r="AS131" s="64">
        <v>5</v>
      </c>
      <c r="AT131" s="64" t="s">
        <v>249</v>
      </c>
      <c r="AU131" s="64" t="s">
        <v>247</v>
      </c>
      <c r="AV131" s="64" t="s">
        <v>100</v>
      </c>
      <c r="AW131" s="64" t="s">
        <v>209</v>
      </c>
      <c r="AX131" s="64" t="s">
        <v>150</v>
      </c>
      <c r="AY131" s="67">
        <v>0.4</v>
      </c>
      <c r="AZ131" s="95">
        <f t="shared" si="9"/>
        <v>0.85000000000000009</v>
      </c>
      <c r="BA131" s="68">
        <v>1.3</v>
      </c>
      <c r="BB131" s="69" t="s">
        <v>248</v>
      </c>
      <c r="BC131" s="70" t="s">
        <v>108</v>
      </c>
      <c r="BD131" s="128">
        <v>0.3</v>
      </c>
      <c r="BE131" s="129">
        <v>0.5</v>
      </c>
      <c r="BF131" s="129">
        <v>0.7</v>
      </c>
      <c r="BG131" s="129">
        <v>0.4</v>
      </c>
      <c r="BH131" s="129">
        <v>0.7</v>
      </c>
      <c r="BI131" s="129">
        <v>1</v>
      </c>
      <c r="BJ131" s="129">
        <v>0.2</v>
      </c>
      <c r="BK131" s="129">
        <v>0.35</v>
      </c>
      <c r="BL131" s="129">
        <v>0.5</v>
      </c>
    </row>
    <row r="132" spans="1:64" ht="35.9" hidden="1" customHeight="1">
      <c r="A132" s="72" t="s">
        <v>243</v>
      </c>
      <c r="B132" s="72" t="s">
        <v>114</v>
      </c>
      <c r="C132" s="79" t="str">
        <f t="shared" si="10"/>
        <v>Other IndustriesSeries A</v>
      </c>
      <c r="D132" s="89" t="s">
        <v>115</v>
      </c>
      <c r="E132" s="71">
        <v>4</v>
      </c>
      <c r="F132" s="98" t="str">
        <f t="shared" si="11"/>
        <v>Other Industries4</v>
      </c>
      <c r="G132" s="98" t="str">
        <f t="shared" si="12"/>
        <v>Other IndustriesSeries A4</v>
      </c>
      <c r="H132" s="83">
        <v>40000000</v>
      </c>
      <c r="I132" s="84">
        <v>80000000</v>
      </c>
      <c r="J132" s="85">
        <v>150000000</v>
      </c>
      <c r="K132" s="83">
        <v>8000000</v>
      </c>
      <c r="L132" s="84">
        <v>18000000</v>
      </c>
      <c r="M132" s="85">
        <v>30000000</v>
      </c>
      <c r="N132" s="93">
        <v>0.15</v>
      </c>
      <c r="O132" s="73">
        <v>0.2</v>
      </c>
      <c r="P132" s="94">
        <v>0.25</v>
      </c>
      <c r="Q132" s="90">
        <v>18</v>
      </c>
      <c r="R132" s="74">
        <v>21</v>
      </c>
      <c r="S132" s="74">
        <v>24</v>
      </c>
      <c r="T132" s="73">
        <v>0.3</v>
      </c>
      <c r="U132" s="73">
        <v>0.35</v>
      </c>
      <c r="V132" s="73">
        <v>0.2</v>
      </c>
      <c r="W132" s="73">
        <v>0.15</v>
      </c>
      <c r="X132" s="72" t="s">
        <v>244</v>
      </c>
      <c r="Y132" s="72" t="s">
        <v>209</v>
      </c>
      <c r="Z132" s="72" t="s">
        <v>245</v>
      </c>
      <c r="AA132" s="72" t="s">
        <v>227</v>
      </c>
      <c r="AE132" s="64">
        <v>1000</v>
      </c>
      <c r="AF132" s="64">
        <v>75000</v>
      </c>
      <c r="AI132" s="106">
        <v>2000000</v>
      </c>
      <c r="AJ132" s="106">
        <f t="shared" si="13"/>
        <v>6000000</v>
      </c>
      <c r="AK132" s="106">
        <v>10000000</v>
      </c>
      <c r="AL132" s="64">
        <v>-0.65</v>
      </c>
      <c r="AM132" s="64">
        <v>-0.15</v>
      </c>
      <c r="AN132" s="64">
        <v>-20</v>
      </c>
      <c r="AO132" s="64">
        <v>-4.57</v>
      </c>
      <c r="AP132" s="64">
        <v>0</v>
      </c>
      <c r="AQ132" s="64">
        <v>0.2</v>
      </c>
      <c r="AR132" s="64">
        <v>1</v>
      </c>
      <c r="AS132" s="64">
        <v>5</v>
      </c>
      <c r="AT132" s="64" t="s">
        <v>249</v>
      </c>
      <c r="AU132" s="64" t="s">
        <v>247</v>
      </c>
      <c r="AV132" s="64" t="s">
        <v>100</v>
      </c>
      <c r="AW132" s="64" t="s">
        <v>209</v>
      </c>
      <c r="AX132" s="64" t="s">
        <v>150</v>
      </c>
      <c r="AY132" s="67">
        <v>0.3</v>
      </c>
      <c r="AZ132" s="95">
        <f t="shared" ref="AZ132:AZ136" si="14">AVERAGE(AY132,BA132)</f>
        <v>0.65</v>
      </c>
      <c r="BA132" s="68">
        <v>1</v>
      </c>
      <c r="BB132" s="69" t="s">
        <v>248</v>
      </c>
      <c r="BC132" s="70" t="s">
        <v>108</v>
      </c>
      <c r="BD132" s="128">
        <v>0.25</v>
      </c>
      <c r="BE132" s="129">
        <v>0.42499999999999999</v>
      </c>
      <c r="BF132" s="129">
        <v>0.6</v>
      </c>
      <c r="BG132" s="129">
        <v>0.4</v>
      </c>
      <c r="BH132" s="129">
        <v>0.65</v>
      </c>
      <c r="BI132" s="129">
        <v>0.9</v>
      </c>
      <c r="BJ132" s="129">
        <v>0.2</v>
      </c>
      <c r="BK132" s="129">
        <v>0.32500000000000001</v>
      </c>
      <c r="BL132" s="129">
        <v>0.45</v>
      </c>
    </row>
    <row r="133" spans="1:64" ht="35.9" hidden="1" customHeight="1">
      <c r="A133" s="72" t="s">
        <v>243</v>
      </c>
      <c r="B133" s="72" t="s">
        <v>116</v>
      </c>
      <c r="C133" s="79" t="str">
        <f t="shared" si="10"/>
        <v>Other IndustriesSeries B</v>
      </c>
      <c r="D133" s="89" t="s">
        <v>117</v>
      </c>
      <c r="E133" s="71">
        <v>6</v>
      </c>
      <c r="F133" s="98" t="str">
        <f t="shared" si="11"/>
        <v>Other Industries6</v>
      </c>
      <c r="G133" s="98" t="str">
        <f t="shared" si="12"/>
        <v>Other IndustriesSeries B6</v>
      </c>
      <c r="H133" s="83">
        <v>90000000</v>
      </c>
      <c r="I133" s="84">
        <v>200000000</v>
      </c>
      <c r="J133" s="85">
        <v>400000000</v>
      </c>
      <c r="K133" s="83">
        <v>20000000</v>
      </c>
      <c r="L133" s="84">
        <v>45000000</v>
      </c>
      <c r="M133" s="85">
        <v>80000000</v>
      </c>
      <c r="N133" s="93">
        <v>0.12</v>
      </c>
      <c r="O133" s="73">
        <v>0.17</v>
      </c>
      <c r="P133" s="94">
        <v>0.22</v>
      </c>
      <c r="Q133" s="90">
        <v>18</v>
      </c>
      <c r="R133" s="74">
        <v>24</v>
      </c>
      <c r="S133" s="74">
        <v>30</v>
      </c>
      <c r="T133" s="73">
        <v>0.22</v>
      </c>
      <c r="U133" s="73">
        <v>0.45</v>
      </c>
      <c r="V133" s="73">
        <v>0.18</v>
      </c>
      <c r="W133" s="73">
        <v>0.15</v>
      </c>
      <c r="X133" s="72" t="s">
        <v>244</v>
      </c>
      <c r="Y133" s="72" t="s">
        <v>209</v>
      </c>
      <c r="Z133" s="72" t="s">
        <v>245</v>
      </c>
      <c r="AA133" s="72" t="s">
        <v>227</v>
      </c>
      <c r="AE133" s="64">
        <v>1000</v>
      </c>
      <c r="AF133" s="64">
        <v>75000</v>
      </c>
      <c r="AI133" s="106">
        <v>8000000</v>
      </c>
      <c r="AJ133" s="106">
        <f t="shared" si="13"/>
        <v>19000000</v>
      </c>
      <c r="AK133" s="106">
        <v>30000000</v>
      </c>
      <c r="AL133" s="64">
        <v>-0.45</v>
      </c>
      <c r="AM133" s="64">
        <v>0</v>
      </c>
      <c r="AN133" s="64">
        <v>-53.3</v>
      </c>
      <c r="AO133" s="64">
        <v>-10</v>
      </c>
      <c r="AP133" s="64">
        <v>0</v>
      </c>
      <c r="AQ133" s="64">
        <v>0.2</v>
      </c>
      <c r="AR133" s="64">
        <v>1</v>
      </c>
      <c r="AS133" s="64">
        <v>5</v>
      </c>
      <c r="AT133" s="64" t="s">
        <v>249</v>
      </c>
      <c r="AU133" s="64" t="s">
        <v>247</v>
      </c>
      <c r="AV133" s="64" t="s">
        <v>100</v>
      </c>
      <c r="AW133" s="64" t="s">
        <v>209</v>
      </c>
      <c r="AX133" s="64" t="s">
        <v>150</v>
      </c>
      <c r="AY133" s="67">
        <v>0.2</v>
      </c>
      <c r="AZ133" s="95">
        <f t="shared" si="14"/>
        <v>0.44999999999999996</v>
      </c>
      <c r="BA133" s="68">
        <v>0.7</v>
      </c>
      <c r="BB133" s="69" t="s">
        <v>248</v>
      </c>
      <c r="BC133" s="70" t="s">
        <v>108</v>
      </c>
      <c r="BD133" s="128">
        <v>0.18</v>
      </c>
      <c r="BE133" s="129">
        <v>0.315</v>
      </c>
      <c r="BF133" s="129">
        <v>0.45</v>
      </c>
      <c r="BG133" s="129">
        <v>0.3</v>
      </c>
      <c r="BH133" s="129">
        <v>0.5</v>
      </c>
      <c r="BI133" s="129">
        <v>0.7</v>
      </c>
      <c r="BJ133" s="129">
        <v>0.18</v>
      </c>
      <c r="BK133" s="129">
        <v>0.29000000000000004</v>
      </c>
      <c r="BL133" s="129">
        <v>0.4</v>
      </c>
    </row>
    <row r="134" spans="1:64" ht="35.9" hidden="1" customHeight="1">
      <c r="A134" s="72" t="s">
        <v>243</v>
      </c>
      <c r="B134" s="72" t="s">
        <v>118</v>
      </c>
      <c r="C134" s="79" t="str">
        <f t="shared" si="10"/>
        <v>Other IndustriesSeries C</v>
      </c>
      <c r="D134" s="89" t="s">
        <v>119</v>
      </c>
      <c r="E134" s="71">
        <v>7</v>
      </c>
      <c r="F134" s="98" t="str">
        <f t="shared" si="11"/>
        <v>Other Industries7</v>
      </c>
      <c r="G134" s="98" t="str">
        <f t="shared" si="12"/>
        <v>Other IndustriesSeries C7</v>
      </c>
      <c r="H134" s="83">
        <v>200000000</v>
      </c>
      <c r="I134" s="84">
        <v>500000000</v>
      </c>
      <c r="J134" s="85">
        <v>1000000000</v>
      </c>
      <c r="K134" s="83">
        <v>40000000</v>
      </c>
      <c r="L134" s="84">
        <v>100000000</v>
      </c>
      <c r="M134" s="85">
        <v>180000000</v>
      </c>
      <c r="N134" s="93">
        <v>0.08</v>
      </c>
      <c r="O134" s="73">
        <v>0.13</v>
      </c>
      <c r="P134" s="94">
        <v>0.18</v>
      </c>
      <c r="Q134" s="90">
        <v>24</v>
      </c>
      <c r="R134" s="74">
        <v>27</v>
      </c>
      <c r="S134" s="74">
        <v>30</v>
      </c>
      <c r="T134" s="73">
        <v>0.18</v>
      </c>
      <c r="U134" s="73">
        <v>0.5</v>
      </c>
      <c r="V134" s="73">
        <v>0.17</v>
      </c>
      <c r="W134" s="73">
        <v>0.15</v>
      </c>
      <c r="X134" s="72" t="s">
        <v>244</v>
      </c>
      <c r="Y134" s="72" t="s">
        <v>209</v>
      </c>
      <c r="Z134" s="72" t="s">
        <v>245</v>
      </c>
      <c r="AA134" s="72" t="s">
        <v>227</v>
      </c>
      <c r="AE134" s="64">
        <v>5000</v>
      </c>
      <c r="AF134" s="64">
        <v>150000</v>
      </c>
      <c r="AI134" s="106">
        <v>25000000</v>
      </c>
      <c r="AJ134" s="106">
        <f t="shared" si="13"/>
        <v>62500000</v>
      </c>
      <c r="AK134" s="106">
        <v>100000000</v>
      </c>
      <c r="AL134" s="64">
        <v>-0.25</v>
      </c>
      <c r="AM134" s="64">
        <v>0.1</v>
      </c>
      <c r="AN134" s="64">
        <v>-90</v>
      </c>
      <c r="AO134" s="64">
        <v>10</v>
      </c>
      <c r="AP134" s="64">
        <v>0</v>
      </c>
      <c r="AQ134" s="64">
        <v>0.2</v>
      </c>
      <c r="AR134" s="64">
        <v>1</v>
      </c>
      <c r="AS134" s="64">
        <v>5</v>
      </c>
      <c r="AT134" s="64" t="s">
        <v>250</v>
      </c>
      <c r="AU134" s="64" t="s">
        <v>247</v>
      </c>
      <c r="AV134" s="64" t="s">
        <v>100</v>
      </c>
      <c r="AW134" s="64" t="s">
        <v>209</v>
      </c>
      <c r="AX134" s="64" t="s">
        <v>150</v>
      </c>
      <c r="AY134" s="67">
        <v>0.12</v>
      </c>
      <c r="AZ134" s="95">
        <f t="shared" si="14"/>
        <v>0.28500000000000003</v>
      </c>
      <c r="BA134" s="68">
        <v>0.45</v>
      </c>
      <c r="BB134" s="69" t="s">
        <v>248</v>
      </c>
      <c r="BC134" s="70" t="s">
        <v>108</v>
      </c>
      <c r="BD134" s="128">
        <v>0.12</v>
      </c>
      <c r="BE134" s="129">
        <v>0.21</v>
      </c>
      <c r="BF134" s="129">
        <v>0.3</v>
      </c>
      <c r="BG134" s="129">
        <v>0.2</v>
      </c>
      <c r="BH134" s="129">
        <v>0.35</v>
      </c>
      <c r="BI134" s="129">
        <v>0.5</v>
      </c>
      <c r="BJ134" s="129">
        <v>0.15</v>
      </c>
      <c r="BK134" s="129">
        <v>0.25</v>
      </c>
      <c r="BL134" s="129">
        <v>0.35</v>
      </c>
    </row>
    <row r="135" spans="1:64" ht="35.9" hidden="1" customHeight="1">
      <c r="A135" s="72" t="s">
        <v>243</v>
      </c>
      <c r="B135" s="72" t="s">
        <v>121</v>
      </c>
      <c r="C135" s="79" t="str">
        <f t="shared" si="10"/>
        <v>Other IndustriesSeries D/E</v>
      </c>
      <c r="D135" s="89" t="s">
        <v>122</v>
      </c>
      <c r="E135" s="71">
        <v>9</v>
      </c>
      <c r="F135" s="98" t="str">
        <f t="shared" si="11"/>
        <v>Other Industries9</v>
      </c>
      <c r="G135" s="98" t="str">
        <f t="shared" si="12"/>
        <v>Other IndustriesSeries D/E9</v>
      </c>
      <c r="H135" s="83">
        <v>400000000</v>
      </c>
      <c r="I135" s="84">
        <v>1000000000</v>
      </c>
      <c r="J135" s="85">
        <v>2200000000</v>
      </c>
      <c r="K135" s="83">
        <v>75000000</v>
      </c>
      <c r="L135" s="84">
        <v>180000000</v>
      </c>
      <c r="M135" s="85">
        <v>350000000</v>
      </c>
      <c r="N135" s="93">
        <v>0.06</v>
      </c>
      <c r="O135" s="73">
        <v>0.1</v>
      </c>
      <c r="P135" s="94">
        <v>0.15</v>
      </c>
      <c r="Q135" s="90">
        <v>24</v>
      </c>
      <c r="R135" s="74">
        <v>30</v>
      </c>
      <c r="S135" s="74">
        <v>36</v>
      </c>
      <c r="T135" s="73">
        <v>0.12</v>
      </c>
      <c r="U135" s="73">
        <v>0.5</v>
      </c>
      <c r="V135" s="73">
        <v>0.23</v>
      </c>
      <c r="W135" s="73">
        <v>0.15</v>
      </c>
      <c r="X135" s="72" t="s">
        <v>244</v>
      </c>
      <c r="Y135" s="72" t="s">
        <v>209</v>
      </c>
      <c r="Z135" s="72" t="s">
        <v>245</v>
      </c>
      <c r="AA135" s="72" t="s">
        <v>227</v>
      </c>
      <c r="AE135" s="64">
        <v>5000</v>
      </c>
      <c r="AF135" s="64">
        <v>150000</v>
      </c>
      <c r="AI135" s="106">
        <v>75000000</v>
      </c>
      <c r="AJ135" s="106">
        <f t="shared" si="13"/>
        <v>187500000</v>
      </c>
      <c r="AK135" s="106">
        <v>300000000</v>
      </c>
      <c r="AL135" s="64">
        <v>-0.1</v>
      </c>
      <c r="AM135" s="64">
        <v>0.2</v>
      </c>
      <c r="AN135" s="64">
        <v>-175</v>
      </c>
      <c r="AO135" s="64">
        <v>60</v>
      </c>
      <c r="AP135" s="64">
        <v>0</v>
      </c>
      <c r="AQ135" s="64">
        <v>0.2</v>
      </c>
      <c r="AR135" s="64">
        <v>1</v>
      </c>
      <c r="AS135" s="64">
        <v>5</v>
      </c>
      <c r="AT135" s="64" t="s">
        <v>250</v>
      </c>
      <c r="AU135" s="64" t="s">
        <v>247</v>
      </c>
      <c r="AV135" s="64" t="s">
        <v>100</v>
      </c>
      <c r="AW135" s="64" t="s">
        <v>209</v>
      </c>
      <c r="AX135" s="64" t="s">
        <v>150</v>
      </c>
      <c r="AY135" s="67">
        <v>0.08</v>
      </c>
      <c r="AZ135" s="95">
        <f t="shared" si="14"/>
        <v>0.19</v>
      </c>
      <c r="BA135" s="68">
        <v>0.3</v>
      </c>
      <c r="BB135" s="69" t="s">
        <v>248</v>
      </c>
      <c r="BC135" s="70" t="s">
        <v>108</v>
      </c>
      <c r="BD135" s="128">
        <v>0.08</v>
      </c>
      <c r="BE135" s="129">
        <v>0.16500000000000001</v>
      </c>
      <c r="BF135" s="129">
        <v>0.25</v>
      </c>
      <c r="BG135" s="129">
        <v>0.15</v>
      </c>
      <c r="BH135" s="129">
        <v>0.25</v>
      </c>
      <c r="BI135" s="129">
        <v>0.35</v>
      </c>
      <c r="BJ135" s="129">
        <v>0.12</v>
      </c>
      <c r="BK135" s="129">
        <v>0.21</v>
      </c>
      <c r="BL135" s="129">
        <v>0.3</v>
      </c>
    </row>
    <row r="136" spans="1:64" ht="35.9" hidden="1" customHeight="1">
      <c r="A136" s="72" t="s">
        <v>243</v>
      </c>
      <c r="B136" s="72" t="s">
        <v>123</v>
      </c>
      <c r="C136" s="79" t="str">
        <f t="shared" si="10"/>
        <v>Other IndustriesPre-IPO</v>
      </c>
      <c r="D136" s="89" t="s">
        <v>124</v>
      </c>
      <c r="E136" s="71">
        <v>10</v>
      </c>
      <c r="F136" s="98" t="str">
        <f t="shared" si="11"/>
        <v>Other Industries10</v>
      </c>
      <c r="G136" s="98" t="str">
        <f t="shared" si="12"/>
        <v>Other IndustriesPre-IPO10</v>
      </c>
      <c r="H136" s="83">
        <v>800000000</v>
      </c>
      <c r="I136" s="84">
        <v>2000000000</v>
      </c>
      <c r="J136" s="85">
        <v>5000000000</v>
      </c>
      <c r="K136" s="83">
        <v>100000000</v>
      </c>
      <c r="L136" s="84">
        <v>300000000</v>
      </c>
      <c r="M136" s="85">
        <v>700000000</v>
      </c>
      <c r="N136" s="93">
        <v>0.03</v>
      </c>
      <c r="O136" s="73">
        <v>0.06</v>
      </c>
      <c r="P136" s="94">
        <v>0.1</v>
      </c>
      <c r="Q136" s="90">
        <v>24</v>
      </c>
      <c r="R136" s="74">
        <v>30</v>
      </c>
      <c r="S136" s="74">
        <v>36</v>
      </c>
      <c r="T136" s="73">
        <v>0.08</v>
      </c>
      <c r="U136" s="73">
        <v>0.4</v>
      </c>
      <c r="V136" s="73">
        <v>0.37</v>
      </c>
      <c r="W136" s="73">
        <v>0.15</v>
      </c>
      <c r="X136" s="72" t="s">
        <v>244</v>
      </c>
      <c r="Y136" s="72" t="s">
        <v>209</v>
      </c>
      <c r="Z136" s="72" t="s">
        <v>245</v>
      </c>
      <c r="AA136" s="72" t="s">
        <v>227</v>
      </c>
      <c r="AE136" s="64">
        <v>5000</v>
      </c>
      <c r="AF136" s="64">
        <v>150000</v>
      </c>
      <c r="AI136" s="106">
        <v>150000000</v>
      </c>
      <c r="AJ136" s="106">
        <f t="shared" si="13"/>
        <v>475000000</v>
      </c>
      <c r="AK136" s="106">
        <v>800000000</v>
      </c>
      <c r="AL136" s="64">
        <v>0.05</v>
      </c>
      <c r="AM136" s="64">
        <v>0.3</v>
      </c>
      <c r="AN136" s="64">
        <v>7.5</v>
      </c>
      <c r="AO136" s="64">
        <v>240</v>
      </c>
      <c r="AP136" s="64">
        <v>0</v>
      </c>
      <c r="AQ136" s="64">
        <v>0.2</v>
      </c>
      <c r="AR136" s="64">
        <v>1</v>
      </c>
      <c r="AS136" s="64">
        <v>5</v>
      </c>
      <c r="AT136" s="64" t="s">
        <v>250</v>
      </c>
      <c r="AU136" s="64" t="s">
        <v>247</v>
      </c>
      <c r="AV136" s="64" t="s">
        <v>100</v>
      </c>
      <c r="AW136" s="64" t="s">
        <v>209</v>
      </c>
      <c r="AX136" s="64" t="s">
        <v>150</v>
      </c>
      <c r="AY136" s="75">
        <v>0.05</v>
      </c>
      <c r="AZ136" s="95">
        <f t="shared" si="14"/>
        <v>0.125</v>
      </c>
      <c r="BA136" s="76">
        <v>0.2</v>
      </c>
      <c r="BB136" s="77" t="s">
        <v>248</v>
      </c>
      <c r="BC136" s="78" t="s">
        <v>108</v>
      </c>
      <c r="BD136" s="128">
        <v>0.05</v>
      </c>
      <c r="BE136" s="129">
        <v>0.11499999999999999</v>
      </c>
      <c r="BF136" s="129">
        <v>0.18</v>
      </c>
      <c r="BG136" s="129">
        <v>0.08</v>
      </c>
      <c r="BH136" s="129">
        <v>0.16500000000000001</v>
      </c>
      <c r="BI136" s="129">
        <v>0.25</v>
      </c>
      <c r="BJ136" s="129">
        <v>0.1</v>
      </c>
      <c r="BK136" s="129">
        <v>0.17499999999999999</v>
      </c>
      <c r="BL136" s="129">
        <v>0.25</v>
      </c>
    </row>
  </sheetData>
  <autoFilter ref="A1:BL136" xr:uid="{6A040D53-7688-45D7-8739-D3AC539A42AF}">
    <filterColumn colId="0">
      <filters>
        <filter val="Food-Tech / Ag-Tech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7FAF-8C38-4918-A82F-9DE9F798ABFE}">
  <dimension ref="A1:U105"/>
  <sheetViews>
    <sheetView zoomScale="60" zoomScaleNormal="60" workbookViewId="0">
      <pane ySplit="1" topLeftCell="A11" activePane="bottomLeft" state="frozen"/>
      <selection pane="bottomLeft" activeCell="C2" sqref="C2"/>
    </sheetView>
  </sheetViews>
  <sheetFormatPr defaultRowHeight="14.5"/>
  <cols>
    <col min="1" max="1" width="10.90625" customWidth="1"/>
    <col min="2" max="2" width="23.6328125" customWidth="1"/>
    <col min="3" max="3" width="36.36328125" customWidth="1"/>
    <col min="4" max="4" width="23.6328125" customWidth="1"/>
    <col min="5" max="5" width="40" customWidth="1"/>
    <col min="6" max="7" width="32.7265625" customWidth="1"/>
    <col min="8" max="8" width="29.08984375" customWidth="1"/>
    <col min="9" max="9" width="32.7265625" customWidth="1"/>
    <col min="10" max="10" width="54.54296875" customWidth="1"/>
    <col min="11" max="11" width="12.7265625" customWidth="1"/>
  </cols>
  <sheetData>
    <row r="1" spans="1:20" ht="15.5">
      <c r="A1" s="186" t="s">
        <v>369</v>
      </c>
      <c r="B1" s="186" t="s">
        <v>370</v>
      </c>
      <c r="C1" s="186" t="s">
        <v>371</v>
      </c>
      <c r="D1" s="186" t="s">
        <v>372</v>
      </c>
      <c r="E1" s="186" t="s">
        <v>373</v>
      </c>
      <c r="F1" s="186" t="s">
        <v>374</v>
      </c>
      <c r="G1" s="186" t="s">
        <v>375</v>
      </c>
      <c r="H1" s="186" t="s">
        <v>376</v>
      </c>
      <c r="I1" s="186" t="s">
        <v>377</v>
      </c>
      <c r="J1" s="186" t="s">
        <v>378</v>
      </c>
      <c r="K1" s="186" t="s">
        <v>379</v>
      </c>
      <c r="O1" s="205" t="s">
        <v>896</v>
      </c>
    </row>
    <row r="2" spans="1:20" ht="29">
      <c r="A2" s="191">
        <v>2</v>
      </c>
      <c r="B2" s="192" t="s">
        <v>380</v>
      </c>
      <c r="C2" s="193" t="s">
        <v>381</v>
      </c>
      <c r="D2" s="199"/>
      <c r="E2" s="195" t="s">
        <v>382</v>
      </c>
      <c r="F2" s="195" t="s">
        <v>383</v>
      </c>
      <c r="G2" s="195" t="s">
        <v>384</v>
      </c>
      <c r="H2" s="195" t="s">
        <v>385</v>
      </c>
      <c r="I2" s="195"/>
      <c r="J2" s="195" t="s">
        <v>386</v>
      </c>
      <c r="K2" s="191" t="s">
        <v>387</v>
      </c>
      <c r="O2" s="179" t="s">
        <v>897</v>
      </c>
    </row>
    <row r="3" spans="1:20" ht="29">
      <c r="A3" s="189">
        <v>2</v>
      </c>
      <c r="B3" t="s">
        <v>380</v>
      </c>
      <c r="C3" s="190" t="s">
        <v>388</v>
      </c>
      <c r="D3" s="182">
        <f>'P&amp;L'!H5/'P&amp;L'!G5</f>
        <v>1.1499999999999999</v>
      </c>
      <c r="E3" s="187" t="s">
        <v>389</v>
      </c>
      <c r="F3" s="187" t="s">
        <v>390</v>
      </c>
      <c r="G3" s="187" t="s">
        <v>391</v>
      </c>
      <c r="H3" s="187" t="s">
        <v>368</v>
      </c>
      <c r="I3" s="188" t="s">
        <v>392</v>
      </c>
      <c r="J3" s="187" t="s">
        <v>393</v>
      </c>
      <c r="K3" s="189" t="s">
        <v>394</v>
      </c>
      <c r="O3" t="s">
        <v>898</v>
      </c>
      <c r="P3">
        <v>2026</v>
      </c>
      <c r="Q3">
        <v>2027</v>
      </c>
      <c r="R3">
        <v>2028</v>
      </c>
      <c r="S3">
        <v>2029</v>
      </c>
      <c r="T3">
        <v>2030</v>
      </c>
    </row>
    <row r="4" spans="1:20" ht="43.5">
      <c r="A4" s="191">
        <v>2</v>
      </c>
      <c r="B4" s="192" t="s">
        <v>380</v>
      </c>
      <c r="C4" s="193" t="s">
        <v>395</v>
      </c>
      <c r="D4" s="200"/>
      <c r="E4" s="195" t="s">
        <v>396</v>
      </c>
      <c r="F4" s="195" t="s">
        <v>397</v>
      </c>
      <c r="G4" s="195" t="s">
        <v>398</v>
      </c>
      <c r="H4" s="195" t="s">
        <v>385</v>
      </c>
      <c r="I4" s="195"/>
      <c r="J4" s="195" t="s">
        <v>399</v>
      </c>
      <c r="K4" s="191" t="s">
        <v>400</v>
      </c>
      <c r="O4" t="s">
        <v>326</v>
      </c>
      <c r="P4" s="181">
        <f>'P&amp;L'!D5</f>
        <v>80000</v>
      </c>
      <c r="Q4" s="181">
        <f>'P&amp;L'!E5</f>
        <v>100000</v>
      </c>
      <c r="R4" s="181">
        <f>'P&amp;L'!F5</f>
        <v>135000</v>
      </c>
      <c r="S4" s="181">
        <f>'P&amp;L'!G5</f>
        <v>168750</v>
      </c>
      <c r="T4" s="181">
        <f>'P&amp;L'!H5</f>
        <v>194062.5</v>
      </c>
    </row>
    <row r="5" spans="1:20" ht="29">
      <c r="A5" s="189">
        <v>2</v>
      </c>
      <c r="B5" t="s">
        <v>380</v>
      </c>
      <c r="C5" s="190" t="s">
        <v>401</v>
      </c>
      <c r="D5" s="182" t="str" cm="1">
        <f t="array" ref="D5">IFERROR(LTV_VALUE/CAC_VALUE,"MISSING INPUT")</f>
        <v>MISSING INPUT</v>
      </c>
      <c r="E5" s="187" t="s">
        <v>402</v>
      </c>
      <c r="F5" s="187" t="s">
        <v>403</v>
      </c>
      <c r="G5" s="187" t="s">
        <v>404</v>
      </c>
      <c r="H5" s="187" t="s">
        <v>405</v>
      </c>
      <c r="I5" s="187" t="s">
        <v>406</v>
      </c>
      <c r="J5" s="187" t="s">
        <v>407</v>
      </c>
      <c r="K5" s="189" t="s">
        <v>394</v>
      </c>
      <c r="O5" t="s">
        <v>327</v>
      </c>
      <c r="P5" s="181">
        <f>Dashboard!C74</f>
        <v>80000</v>
      </c>
      <c r="Q5" s="181">
        <f>Dashboard!D74</f>
        <v>100000</v>
      </c>
      <c r="R5" s="181">
        <f>Dashboard!E74</f>
        <v>135000</v>
      </c>
      <c r="S5" s="181">
        <f>Dashboard!F74</f>
        <v>168750</v>
      </c>
      <c r="T5" s="181">
        <f>Dashboard!G74</f>
        <v>194062.5</v>
      </c>
    </row>
    <row r="6" spans="1:20" ht="29">
      <c r="A6" s="191">
        <v>2</v>
      </c>
      <c r="B6" s="192" t="s">
        <v>380</v>
      </c>
      <c r="C6" s="193" t="s">
        <v>408</v>
      </c>
      <c r="D6" s="194" cm="1">
        <f t="array" ref="D6">ROUND_SIZE</f>
        <v>0</v>
      </c>
      <c r="E6" s="195" t="s">
        <v>409</v>
      </c>
      <c r="F6" s="195" t="s">
        <v>410</v>
      </c>
      <c r="G6" s="195" t="s">
        <v>411</v>
      </c>
      <c r="H6" s="195" t="s">
        <v>412</v>
      </c>
      <c r="I6" s="195" t="s">
        <v>413</v>
      </c>
      <c r="J6" s="195" t="s">
        <v>414</v>
      </c>
      <c r="K6" s="191" t="s">
        <v>387</v>
      </c>
      <c r="O6" t="s">
        <v>899</v>
      </c>
    </row>
    <row r="7" spans="1:20" ht="29">
      <c r="A7" s="189">
        <v>3</v>
      </c>
      <c r="B7" t="s">
        <v>415</v>
      </c>
      <c r="C7" s="190" t="s">
        <v>416</v>
      </c>
      <c r="D7" s="201"/>
      <c r="E7" s="187" t="s">
        <v>417</v>
      </c>
      <c r="F7" s="187" t="s">
        <v>418</v>
      </c>
      <c r="G7" s="187" t="s">
        <v>419</v>
      </c>
      <c r="H7" s="187" t="s">
        <v>385</v>
      </c>
      <c r="I7" s="187"/>
      <c r="J7" s="187" t="s">
        <v>420</v>
      </c>
      <c r="K7" s="189" t="s">
        <v>421</v>
      </c>
    </row>
    <row r="8" spans="1:20" ht="29">
      <c r="A8" s="191">
        <v>3</v>
      </c>
      <c r="B8" s="192" t="s">
        <v>415</v>
      </c>
      <c r="C8" s="193" t="s">
        <v>422</v>
      </c>
      <c r="D8" s="199"/>
      <c r="E8" s="195" t="s">
        <v>423</v>
      </c>
      <c r="F8" s="195" t="s">
        <v>424</v>
      </c>
      <c r="G8" s="195" t="s">
        <v>425</v>
      </c>
      <c r="H8" s="195" t="s">
        <v>385</v>
      </c>
      <c r="I8" s="195"/>
      <c r="J8" s="195" t="s">
        <v>426</v>
      </c>
      <c r="K8" s="191" t="s">
        <v>387</v>
      </c>
      <c r="O8" s="179" t="s">
        <v>900</v>
      </c>
    </row>
    <row r="9" spans="1:20" ht="29">
      <c r="A9" s="189">
        <v>3</v>
      </c>
      <c r="B9" t="s">
        <v>415</v>
      </c>
      <c r="C9" s="190" t="s">
        <v>427</v>
      </c>
      <c r="D9" s="183">
        <f>COUNTIF(Dashboard!C108:C113,"&lt;&gt;0")-COUNTIF(Dashboard!C108:C113,"")</f>
        <v>2</v>
      </c>
      <c r="E9" s="187" t="s">
        <v>428</v>
      </c>
      <c r="F9" s="187" t="s">
        <v>429</v>
      </c>
      <c r="G9" s="187" t="s">
        <v>430</v>
      </c>
      <c r="H9" s="187" t="s">
        <v>431</v>
      </c>
      <c r="I9" s="187" t="s">
        <v>432</v>
      </c>
      <c r="J9" s="187" t="s">
        <v>433</v>
      </c>
      <c r="K9" s="189" t="s">
        <v>421</v>
      </c>
      <c r="O9" t="s">
        <v>273</v>
      </c>
      <c r="P9">
        <v>2026</v>
      </c>
      <c r="Q9">
        <v>2027</v>
      </c>
      <c r="R9">
        <v>2028</v>
      </c>
      <c r="S9">
        <v>2029</v>
      </c>
      <c r="T9">
        <v>2030</v>
      </c>
    </row>
    <row r="10" spans="1:20" ht="29">
      <c r="A10" s="191">
        <v>7</v>
      </c>
      <c r="B10" s="192" t="s">
        <v>434</v>
      </c>
      <c r="C10" s="193" t="s">
        <v>435</v>
      </c>
      <c r="D10" s="200"/>
      <c r="E10" s="195" t="s">
        <v>436</v>
      </c>
      <c r="F10" s="195" t="s">
        <v>437</v>
      </c>
      <c r="G10" s="195" t="s">
        <v>438</v>
      </c>
      <c r="H10" s="195" t="s">
        <v>385</v>
      </c>
      <c r="I10" s="195"/>
      <c r="J10" s="195" t="s">
        <v>439</v>
      </c>
      <c r="K10" s="191" t="s">
        <v>400</v>
      </c>
      <c r="O10" t="s">
        <v>901</v>
      </c>
      <c r="P10" s="181">
        <f>P5</f>
        <v>80000</v>
      </c>
      <c r="Q10" s="181">
        <f>Q5</f>
        <v>100000</v>
      </c>
      <c r="R10" s="181">
        <f>R5</f>
        <v>135000</v>
      </c>
      <c r="S10" s="181">
        <f>S5</f>
        <v>168750</v>
      </c>
      <c r="T10" s="181">
        <f>T5</f>
        <v>194062.5</v>
      </c>
    </row>
    <row r="11" spans="1:20" ht="29">
      <c r="A11" s="189">
        <v>7</v>
      </c>
      <c r="B11" t="s">
        <v>434</v>
      </c>
      <c r="C11" s="190" t="s">
        <v>440</v>
      </c>
      <c r="D11" s="202"/>
      <c r="E11" s="187" t="s">
        <v>441</v>
      </c>
      <c r="F11" s="187" t="s">
        <v>442</v>
      </c>
      <c r="G11" s="187" t="s">
        <v>443</v>
      </c>
      <c r="H11" s="187" t="s">
        <v>385</v>
      </c>
      <c r="I11" s="187"/>
      <c r="J11" s="187" t="s">
        <v>444</v>
      </c>
      <c r="K11" s="189" t="s">
        <v>445</v>
      </c>
    </row>
    <row r="12" spans="1:20" ht="29">
      <c r="A12" s="191">
        <v>7</v>
      </c>
      <c r="B12" s="192" t="s">
        <v>434</v>
      </c>
      <c r="C12" s="193" t="s">
        <v>446</v>
      </c>
      <c r="D12" s="200"/>
      <c r="E12" s="195" t="s">
        <v>447</v>
      </c>
      <c r="F12" s="195" t="s">
        <v>448</v>
      </c>
      <c r="G12" s="195" t="s">
        <v>449</v>
      </c>
      <c r="H12" s="195" t="s">
        <v>385</v>
      </c>
      <c r="I12" s="195"/>
      <c r="J12" s="195" t="s">
        <v>450</v>
      </c>
      <c r="K12" s="191" t="s">
        <v>400</v>
      </c>
      <c r="O12" s="179" t="s">
        <v>902</v>
      </c>
    </row>
    <row r="13" spans="1:20">
      <c r="A13" s="189">
        <v>7</v>
      </c>
      <c r="B13" t="s">
        <v>434</v>
      </c>
      <c r="C13" s="190" t="s">
        <v>451</v>
      </c>
      <c r="D13" s="200"/>
      <c r="E13" s="187" t="s">
        <v>452</v>
      </c>
      <c r="F13" s="187" t="s">
        <v>453</v>
      </c>
      <c r="G13" s="187" t="s">
        <v>454</v>
      </c>
      <c r="H13" s="187" t="s">
        <v>385</v>
      </c>
      <c r="I13" s="187"/>
      <c r="J13" s="187" t="s">
        <v>455</v>
      </c>
      <c r="K13" s="189" t="s">
        <v>400</v>
      </c>
      <c r="O13" s="179" t="s">
        <v>903</v>
      </c>
      <c r="P13" s="179" t="s">
        <v>904</v>
      </c>
      <c r="Q13" s="179" t="s">
        <v>379</v>
      </c>
    </row>
    <row r="14" spans="1:20" ht="29">
      <c r="A14" s="191">
        <v>9</v>
      </c>
      <c r="B14" s="192" t="s">
        <v>456</v>
      </c>
      <c r="C14" s="193" t="s">
        <v>457</v>
      </c>
      <c r="D14" s="196">
        <f>Dashboard!K78</f>
        <v>0.5</v>
      </c>
      <c r="E14" s="195" t="s">
        <v>458</v>
      </c>
      <c r="F14" s="195" t="s">
        <v>459</v>
      </c>
      <c r="G14" s="195" t="s">
        <v>460</v>
      </c>
      <c r="H14" s="195" t="s">
        <v>461</v>
      </c>
      <c r="I14" s="195" t="s">
        <v>482</v>
      </c>
      <c r="J14" s="195" t="s">
        <v>483</v>
      </c>
      <c r="K14" s="191" t="s">
        <v>445</v>
      </c>
      <c r="O14" t="s">
        <v>905</v>
      </c>
      <c r="P14" s="207">
        <f>D78</f>
        <v>0</v>
      </c>
      <c r="Q14" t="s">
        <v>387</v>
      </c>
    </row>
    <row r="15" spans="1:20" ht="29">
      <c r="A15" s="189">
        <v>9</v>
      </c>
      <c r="B15" t="s">
        <v>456</v>
      </c>
      <c r="C15" s="190" t="s">
        <v>462</v>
      </c>
      <c r="D15" s="184">
        <f>Dashboard!K79</f>
        <v>0.5</v>
      </c>
      <c r="E15" s="187" t="s">
        <v>463</v>
      </c>
      <c r="F15" s="187" t="s">
        <v>464</v>
      </c>
      <c r="G15" s="187" t="s">
        <v>465</v>
      </c>
      <c r="H15" s="187" t="s">
        <v>461</v>
      </c>
      <c r="I15" s="187" t="s">
        <v>484</v>
      </c>
      <c r="J15" s="187" t="s">
        <v>485</v>
      </c>
      <c r="K15" s="189" t="s">
        <v>445</v>
      </c>
      <c r="O15" t="s">
        <v>906</v>
      </c>
      <c r="P15" s="185">
        <f>D82</f>
        <v>0</v>
      </c>
      <c r="Q15" t="s">
        <v>789</v>
      </c>
    </row>
    <row r="16" spans="1:20" ht="29">
      <c r="A16" s="191">
        <v>9</v>
      </c>
      <c r="B16" s="192" t="s">
        <v>456</v>
      </c>
      <c r="C16" s="193" t="s">
        <v>466</v>
      </c>
      <c r="D16" s="196">
        <f>Dashboard!K80</f>
        <v>0</v>
      </c>
      <c r="E16" s="195" t="s">
        <v>467</v>
      </c>
      <c r="F16" s="195" t="s">
        <v>468</v>
      </c>
      <c r="G16" s="195" t="s">
        <v>469</v>
      </c>
      <c r="H16" s="195" t="s">
        <v>461</v>
      </c>
      <c r="I16" s="195" t="s">
        <v>486</v>
      </c>
      <c r="J16" s="195" t="s">
        <v>487</v>
      </c>
      <c r="K16" s="191" t="s">
        <v>445</v>
      </c>
      <c r="O16" t="s">
        <v>907</v>
      </c>
      <c r="P16" s="182">
        <f>D84</f>
        <v>0</v>
      </c>
      <c r="Q16" t="s">
        <v>394</v>
      </c>
    </row>
    <row r="17" spans="1:21" ht="29">
      <c r="A17" s="189">
        <v>9</v>
      </c>
      <c r="B17" t="s">
        <v>456</v>
      </c>
      <c r="C17" s="190" t="s">
        <v>470</v>
      </c>
      <c r="D17" s="181" cm="1">
        <f t="array" ref="D17">ARR_CURRENT/CUSTOMER_COUNT</f>
        <v>40000</v>
      </c>
      <c r="E17" s="187" t="s">
        <v>471</v>
      </c>
      <c r="F17" s="187" t="s">
        <v>472</v>
      </c>
      <c r="G17" s="187" t="s">
        <v>473</v>
      </c>
      <c r="H17" s="187" t="s">
        <v>405</v>
      </c>
      <c r="I17" s="187" t="s">
        <v>474</v>
      </c>
      <c r="J17" s="187" t="s">
        <v>475</v>
      </c>
      <c r="K17" s="189" t="s">
        <v>387</v>
      </c>
      <c r="O17" t="s">
        <v>908</v>
      </c>
      <c r="P17" s="206">
        <f>D22+('P&amp;L'!H24)</f>
        <v>-16.74064966183575</v>
      </c>
      <c r="Q17" t="s">
        <v>445</v>
      </c>
    </row>
    <row r="18" spans="1:21">
      <c r="A18" s="191">
        <v>9</v>
      </c>
      <c r="B18" s="192" t="s">
        <v>456</v>
      </c>
      <c r="C18" s="193" t="s">
        <v>476</v>
      </c>
      <c r="D18" s="196">
        <f>('P&amp;L'!H5-'P&amp;L'!H8)/'P&amp;L'!H5</f>
        <v>0.5</v>
      </c>
      <c r="E18" s="195" t="s">
        <v>477</v>
      </c>
      <c r="F18" s="195" t="s">
        <v>478</v>
      </c>
      <c r="G18" s="195" t="s">
        <v>479</v>
      </c>
      <c r="H18" s="195" t="s">
        <v>368</v>
      </c>
      <c r="I18" s="197" t="s">
        <v>480</v>
      </c>
      <c r="J18" s="195" t="s">
        <v>481</v>
      </c>
      <c r="K18" s="191" t="s">
        <v>445</v>
      </c>
      <c r="O18" t="s">
        <v>909</v>
      </c>
      <c r="P18" s="206">
        <f>D31</f>
        <v>0.5</v>
      </c>
      <c r="Q18" t="s">
        <v>445</v>
      </c>
    </row>
    <row r="19" spans="1:21">
      <c r="A19" s="189">
        <v>11</v>
      </c>
      <c r="B19" t="s">
        <v>488</v>
      </c>
      <c r="C19" s="190" t="s">
        <v>489</v>
      </c>
      <c r="D19" s="183" cm="1">
        <f t="array" ref="D19">CUSTOMER_COUNT</f>
        <v>2</v>
      </c>
      <c r="E19" s="187" t="s">
        <v>490</v>
      </c>
      <c r="F19" s="187" t="s">
        <v>491</v>
      </c>
      <c r="G19" s="187" t="s">
        <v>492</v>
      </c>
      <c r="H19" s="187" t="s">
        <v>412</v>
      </c>
      <c r="I19" s="187" t="s">
        <v>493</v>
      </c>
      <c r="J19" s="187" t="s">
        <v>494</v>
      </c>
      <c r="K19" s="189" t="s">
        <v>421</v>
      </c>
      <c r="O19" t="s">
        <v>910</v>
      </c>
      <c r="P19" s="208">
        <f>D33</f>
        <v>-274770.66250000003</v>
      </c>
      <c r="Q19" t="s">
        <v>387</v>
      </c>
    </row>
    <row r="20" spans="1:21" ht="29">
      <c r="A20" s="191">
        <v>11</v>
      </c>
      <c r="B20" s="192" t="s">
        <v>488</v>
      </c>
      <c r="C20" s="193" t="s">
        <v>495</v>
      </c>
      <c r="D20" s="202"/>
      <c r="E20" s="195" t="s">
        <v>496</v>
      </c>
      <c r="F20" s="195" t="s">
        <v>497</v>
      </c>
      <c r="G20" s="195" t="s">
        <v>498</v>
      </c>
      <c r="H20" s="195" t="s">
        <v>385</v>
      </c>
      <c r="I20" s="195"/>
      <c r="J20" s="195" t="s">
        <v>499</v>
      </c>
      <c r="K20" s="191" t="s">
        <v>445</v>
      </c>
      <c r="O20" t="s">
        <v>911</v>
      </c>
      <c r="Q20" t="s">
        <v>789</v>
      </c>
    </row>
    <row r="21" spans="1:21" ht="29">
      <c r="A21" s="189">
        <v>11</v>
      </c>
      <c r="B21" t="s">
        <v>488</v>
      </c>
      <c r="C21" s="190" t="s">
        <v>500</v>
      </c>
      <c r="D21" s="181">
        <f>Dashboard!C74</f>
        <v>80000</v>
      </c>
      <c r="E21" s="187" t="s">
        <v>501</v>
      </c>
      <c r="F21" s="187" t="s">
        <v>502</v>
      </c>
      <c r="G21" s="187" t="s">
        <v>503</v>
      </c>
      <c r="H21" s="187" t="s">
        <v>504</v>
      </c>
      <c r="I21" s="187" t="s">
        <v>534</v>
      </c>
      <c r="J21" s="187" t="s">
        <v>535</v>
      </c>
      <c r="K21" s="189" t="s">
        <v>387</v>
      </c>
      <c r="O21" t="s">
        <v>912</v>
      </c>
      <c r="P21" s="206">
        <f>D22</f>
        <v>0.25</v>
      </c>
      <c r="Q21" t="s">
        <v>445</v>
      </c>
    </row>
    <row r="22" spans="1:21">
      <c r="A22" s="191">
        <v>11</v>
      </c>
      <c r="B22" s="192" t="s">
        <v>488</v>
      </c>
      <c r="C22" s="193" t="s">
        <v>505</v>
      </c>
      <c r="D22" s="196">
        <f>Dashboard!D74/Dashboard!C74-1</f>
        <v>0.25</v>
      </c>
      <c r="E22" s="195" t="s">
        <v>506</v>
      </c>
      <c r="F22" s="195" t="s">
        <v>507</v>
      </c>
      <c r="G22" s="195" t="s">
        <v>508</v>
      </c>
      <c r="H22" s="195" t="s">
        <v>504</v>
      </c>
      <c r="I22" s="195" t="s">
        <v>536</v>
      </c>
      <c r="J22" s="195" t="s">
        <v>537</v>
      </c>
      <c r="K22" s="191" t="s">
        <v>445</v>
      </c>
      <c r="O22" t="s">
        <v>913</v>
      </c>
      <c r="P22" s="206">
        <f>D23</f>
        <v>0</v>
      </c>
      <c r="Q22" t="s">
        <v>445</v>
      </c>
    </row>
    <row r="23" spans="1:21" ht="29">
      <c r="A23" s="189">
        <v>11</v>
      </c>
      <c r="B23" t="s">
        <v>488</v>
      </c>
      <c r="C23" s="190" t="s">
        <v>509</v>
      </c>
      <c r="D23" s="202"/>
      <c r="E23" s="187" t="s">
        <v>510</v>
      </c>
      <c r="F23" s="187" t="s">
        <v>511</v>
      </c>
      <c r="G23" s="187" t="s">
        <v>512</v>
      </c>
      <c r="H23" s="187" t="s">
        <v>385</v>
      </c>
      <c r="I23" s="187"/>
      <c r="J23" s="187" t="s">
        <v>513</v>
      </c>
      <c r="K23" s="189" t="s">
        <v>445</v>
      </c>
      <c r="O23" t="s">
        <v>914</v>
      </c>
      <c r="P23" s="206">
        <f>D25</f>
        <v>0</v>
      </c>
      <c r="Q23" t="s">
        <v>445</v>
      </c>
    </row>
    <row r="24" spans="1:21" ht="29">
      <c r="A24" s="191">
        <v>11</v>
      </c>
      <c r="B24" s="192" t="s">
        <v>488</v>
      </c>
      <c r="C24" s="193" t="s">
        <v>514</v>
      </c>
      <c r="D24" s="202"/>
      <c r="E24" s="195" t="s">
        <v>515</v>
      </c>
      <c r="F24" s="195" t="s">
        <v>516</v>
      </c>
      <c r="G24" s="195" t="s">
        <v>517</v>
      </c>
      <c r="H24" s="195" t="s">
        <v>518</v>
      </c>
      <c r="I24" s="195"/>
      <c r="J24" s="195" t="s">
        <v>519</v>
      </c>
      <c r="K24" s="191" t="s">
        <v>445</v>
      </c>
      <c r="O24" s="180" t="s">
        <v>915</v>
      </c>
      <c r="Q24" t="s">
        <v>916</v>
      </c>
    </row>
    <row r="25" spans="1:21" ht="29">
      <c r="A25" s="189">
        <v>11</v>
      </c>
      <c r="B25" t="s">
        <v>488</v>
      </c>
      <c r="C25" s="190" t="s">
        <v>520</v>
      </c>
      <c r="D25" s="202"/>
      <c r="E25" s="187" t="s">
        <v>521</v>
      </c>
      <c r="F25" s="187" t="s">
        <v>522</v>
      </c>
      <c r="G25" s="187" t="s">
        <v>523</v>
      </c>
      <c r="H25" s="187" t="s">
        <v>385</v>
      </c>
      <c r="I25" s="187"/>
      <c r="J25" s="187" t="s">
        <v>524</v>
      </c>
      <c r="K25" s="189" t="s">
        <v>445</v>
      </c>
    </row>
    <row r="26" spans="1:21" ht="29">
      <c r="A26" s="191">
        <v>11</v>
      </c>
      <c r="B26" s="192" t="s">
        <v>488</v>
      </c>
      <c r="C26" s="193" t="s">
        <v>525</v>
      </c>
      <c r="D26" s="192" t="s">
        <v>526</v>
      </c>
      <c r="E26" s="195" t="s">
        <v>527</v>
      </c>
      <c r="F26" s="195" t="s">
        <v>528</v>
      </c>
      <c r="G26" s="195" t="s">
        <v>529</v>
      </c>
      <c r="H26" s="195" t="s">
        <v>530</v>
      </c>
      <c r="I26" s="195" t="s">
        <v>531</v>
      </c>
      <c r="J26" s="195" t="s">
        <v>532</v>
      </c>
      <c r="K26" s="191" t="s">
        <v>533</v>
      </c>
      <c r="O26" s="179" t="s">
        <v>917</v>
      </c>
    </row>
    <row r="27" spans="1:21">
      <c r="A27" s="189">
        <v>12</v>
      </c>
      <c r="B27" t="s">
        <v>538</v>
      </c>
      <c r="C27" s="190" t="s">
        <v>539</v>
      </c>
      <c r="D27" s="181" cm="1">
        <f t="array" ref="D27">ARR_CURRENT</f>
        <v>80000</v>
      </c>
      <c r="E27" s="187" t="s">
        <v>540</v>
      </c>
      <c r="F27" s="187" t="s">
        <v>541</v>
      </c>
      <c r="G27" s="187" t="s">
        <v>503</v>
      </c>
      <c r="H27" s="187" t="s">
        <v>412</v>
      </c>
      <c r="I27" s="187" t="s">
        <v>542</v>
      </c>
      <c r="J27" s="187" t="s">
        <v>543</v>
      </c>
      <c r="K27" s="189" t="s">
        <v>387</v>
      </c>
      <c r="O27" s="179" t="s">
        <v>918</v>
      </c>
      <c r="P27" s="179" t="s">
        <v>919</v>
      </c>
      <c r="Q27" s="179" t="s">
        <v>920</v>
      </c>
      <c r="R27" s="179" t="s">
        <v>921</v>
      </c>
      <c r="S27" s="179" t="s">
        <v>922</v>
      </c>
      <c r="T27" s="179" t="s">
        <v>923</v>
      </c>
      <c r="U27" s="179" t="s">
        <v>924</v>
      </c>
    </row>
    <row r="28" spans="1:21">
      <c r="A28" s="191">
        <v>12</v>
      </c>
      <c r="B28" s="192" t="s">
        <v>538</v>
      </c>
      <c r="C28" s="193" t="s">
        <v>544</v>
      </c>
      <c r="D28" s="196" cm="1">
        <f t="array" ref="D28">ARR_GROWTH</f>
        <v>0.25</v>
      </c>
      <c r="E28" s="195" t="s">
        <v>545</v>
      </c>
      <c r="F28" s="195" t="s">
        <v>546</v>
      </c>
      <c r="G28" s="195" t="s">
        <v>547</v>
      </c>
      <c r="H28" s="195" t="s">
        <v>412</v>
      </c>
      <c r="I28" s="195" t="s">
        <v>548</v>
      </c>
      <c r="J28" s="195" t="s">
        <v>549</v>
      </c>
      <c r="K28" s="191" t="s">
        <v>445</v>
      </c>
      <c r="O28" t="s">
        <v>925</v>
      </c>
      <c r="P28" s="181">
        <f>D36</f>
        <v>80000</v>
      </c>
      <c r="Q28" s="181">
        <f>D37</f>
        <v>100000</v>
      </c>
      <c r="R28" s="181">
        <f>D38</f>
        <v>135000</v>
      </c>
      <c r="S28" s="181">
        <f>D39</f>
        <v>168750</v>
      </c>
      <c r="T28" s="181">
        <f>D40</f>
        <v>194062.5</v>
      </c>
      <c r="U28" s="206">
        <f>D41</f>
        <v>0.24799518200077153</v>
      </c>
    </row>
    <row r="29" spans="1:21" ht="29">
      <c r="A29" s="189">
        <v>12</v>
      </c>
      <c r="B29" t="s">
        <v>538</v>
      </c>
      <c r="C29" s="190" t="s">
        <v>550</v>
      </c>
      <c r="D29" s="202"/>
      <c r="E29" s="187" t="s">
        <v>510</v>
      </c>
      <c r="F29" s="187" t="s">
        <v>511</v>
      </c>
      <c r="G29" s="187" t="s">
        <v>551</v>
      </c>
      <c r="H29" s="187" t="s">
        <v>385</v>
      </c>
      <c r="I29" s="187"/>
      <c r="J29" s="187" t="s">
        <v>552</v>
      </c>
      <c r="K29" s="189" t="s">
        <v>445</v>
      </c>
      <c r="O29" t="s">
        <v>22</v>
      </c>
      <c r="P29" s="181">
        <f>D42</f>
        <v>40000</v>
      </c>
      <c r="Q29" s="181">
        <f>D43</f>
        <v>50000</v>
      </c>
      <c r="R29" s="181">
        <f>D44</f>
        <v>67500</v>
      </c>
      <c r="S29" s="181">
        <f>D45</f>
        <v>84375</v>
      </c>
      <c r="T29" s="181">
        <f>D46</f>
        <v>97031.25</v>
      </c>
    </row>
    <row r="30" spans="1:21">
      <c r="A30" s="191">
        <v>12</v>
      </c>
      <c r="B30" s="192" t="s">
        <v>538</v>
      </c>
      <c r="C30" s="193" t="s">
        <v>553</v>
      </c>
      <c r="D30" s="202"/>
      <c r="E30" s="195" t="s">
        <v>554</v>
      </c>
      <c r="F30" s="195" t="s">
        <v>555</v>
      </c>
      <c r="G30" s="195" t="s">
        <v>556</v>
      </c>
      <c r="H30" s="195" t="s">
        <v>385</v>
      </c>
      <c r="I30" s="195"/>
      <c r="J30" s="195" t="s">
        <v>557</v>
      </c>
      <c r="K30" s="191" t="s">
        <v>445</v>
      </c>
      <c r="O30" t="s">
        <v>8</v>
      </c>
      <c r="P30" s="181">
        <f>D47</f>
        <v>40000</v>
      </c>
      <c r="Q30" s="181">
        <f>D48</f>
        <v>50000</v>
      </c>
      <c r="R30" s="181">
        <f>D49</f>
        <v>67500</v>
      </c>
      <c r="S30" s="181">
        <f>D50</f>
        <v>84375</v>
      </c>
      <c r="T30" s="181">
        <f>D51</f>
        <v>97031.25</v>
      </c>
      <c r="U30" s="206">
        <f>D52</f>
        <v>0.24799518200077153</v>
      </c>
    </row>
    <row r="31" spans="1:21">
      <c r="A31" s="189">
        <v>12</v>
      </c>
      <c r="B31" t="s">
        <v>538</v>
      </c>
      <c r="C31" s="190" t="s">
        <v>558</v>
      </c>
      <c r="D31" s="184" cm="1">
        <f t="array" ref="D31">GROSS_MARGIN</f>
        <v>0.5</v>
      </c>
      <c r="E31" s="187" t="s">
        <v>559</v>
      </c>
      <c r="F31" s="187" t="s">
        <v>560</v>
      </c>
      <c r="G31" s="187" t="s">
        <v>561</v>
      </c>
      <c r="H31" s="187" t="s">
        <v>412</v>
      </c>
      <c r="I31" s="187" t="s">
        <v>562</v>
      </c>
      <c r="J31" s="187" t="s">
        <v>563</v>
      </c>
      <c r="K31" s="189" t="s">
        <v>445</v>
      </c>
      <c r="O31" t="s">
        <v>926</v>
      </c>
      <c r="P31" s="206">
        <f>D53</f>
        <v>0.5</v>
      </c>
      <c r="Q31" s="206">
        <f>D54</f>
        <v>0.5</v>
      </c>
      <c r="R31" s="206">
        <f>D55</f>
        <v>0.5</v>
      </c>
      <c r="S31" s="206">
        <f>D56</f>
        <v>0.5</v>
      </c>
      <c r="T31" s="206">
        <f>D57</f>
        <v>0.5</v>
      </c>
      <c r="U31" s="206">
        <f>D58</f>
        <v>0</v>
      </c>
    </row>
    <row r="32" spans="1:21">
      <c r="A32" s="191">
        <v>12</v>
      </c>
      <c r="B32" s="192" t="s">
        <v>538</v>
      </c>
      <c r="C32" s="193" t="s">
        <v>564</v>
      </c>
      <c r="D32" s="196">
        <f>(('P&amp;L'!H5-'P&amp;L'!H8)/'P&amp;L'!H5)-(('P&amp;L'!G5-'P&amp;L'!G8)/'P&amp;L'!G5)</f>
        <v>0</v>
      </c>
      <c r="E32" s="195" t="s">
        <v>565</v>
      </c>
      <c r="F32" s="195" t="s">
        <v>566</v>
      </c>
      <c r="G32" s="195" t="s">
        <v>567</v>
      </c>
      <c r="H32" s="195" t="s">
        <v>368</v>
      </c>
      <c r="I32" s="197" t="s">
        <v>568</v>
      </c>
      <c r="J32" s="195" t="s">
        <v>569</v>
      </c>
      <c r="K32" s="191" t="s">
        <v>445</v>
      </c>
      <c r="O32" t="s">
        <v>927</v>
      </c>
      <c r="P32" s="181">
        <f>D59</f>
        <v>1200000</v>
      </c>
      <c r="Q32" s="181">
        <f>D60</f>
        <v>1500000</v>
      </c>
      <c r="R32" s="181">
        <f>D61</f>
        <v>2085000</v>
      </c>
      <c r="S32" s="181">
        <f>D62</f>
        <v>2739200</v>
      </c>
      <c r="T32" s="181">
        <f>D63</f>
        <v>3394279.2</v>
      </c>
    </row>
    <row r="33" spans="1:20" ht="43.5">
      <c r="A33" s="189">
        <v>12</v>
      </c>
      <c r="B33" t="s">
        <v>538</v>
      </c>
      <c r="C33" s="190" t="s">
        <v>570</v>
      </c>
      <c r="D33" s="181">
        <f>'P&amp;L'!H23/12</f>
        <v>-274770.66250000003</v>
      </c>
      <c r="E33" s="187" t="s">
        <v>571</v>
      </c>
      <c r="F33" s="187" t="s">
        <v>572</v>
      </c>
      <c r="G33" s="187" t="s">
        <v>573</v>
      </c>
      <c r="H33" s="187" t="s">
        <v>368</v>
      </c>
      <c r="I33" s="188" t="s">
        <v>589</v>
      </c>
      <c r="J33" s="187" t="s">
        <v>590</v>
      </c>
      <c r="K33" s="189" t="s">
        <v>387</v>
      </c>
      <c r="O33" t="s">
        <v>14</v>
      </c>
      <c r="P33" s="181">
        <f>D64</f>
        <v>-1160000</v>
      </c>
      <c r="Q33" s="181">
        <f>D65</f>
        <v>-1450000</v>
      </c>
      <c r="R33" s="181">
        <f>D66</f>
        <v>-2017500</v>
      </c>
      <c r="S33" s="181">
        <f>D67</f>
        <v>-2654825</v>
      </c>
      <c r="T33" s="181">
        <f>D68</f>
        <v>-3297247.95</v>
      </c>
    </row>
    <row r="34" spans="1:20">
      <c r="A34" s="191">
        <v>12</v>
      </c>
      <c r="B34" s="192" t="s">
        <v>538</v>
      </c>
      <c r="C34" s="193" t="s">
        <v>574</v>
      </c>
      <c r="D34" s="192" t="s">
        <v>575</v>
      </c>
      <c r="E34" s="195" t="s">
        <v>576</v>
      </c>
      <c r="F34" s="195" t="s">
        <v>577</v>
      </c>
      <c r="G34" s="195" t="s">
        <v>578</v>
      </c>
      <c r="H34" s="195" t="s">
        <v>530</v>
      </c>
      <c r="I34" s="195" t="s">
        <v>579</v>
      </c>
      <c r="J34" s="195" t="s">
        <v>580</v>
      </c>
      <c r="K34" s="191" t="s">
        <v>533</v>
      </c>
    </row>
    <row r="35" spans="1:20" ht="43.5">
      <c r="A35" s="189">
        <v>12</v>
      </c>
      <c r="B35" t="s">
        <v>538</v>
      </c>
      <c r="C35" s="190" t="s">
        <v>581</v>
      </c>
      <c r="D35" t="s">
        <v>582</v>
      </c>
      <c r="E35" s="187" t="s">
        <v>583</v>
      </c>
      <c r="F35" s="187" t="s">
        <v>584</v>
      </c>
      <c r="G35" s="187" t="s">
        <v>585</v>
      </c>
      <c r="H35" s="187" t="s">
        <v>586</v>
      </c>
      <c r="I35" s="187" t="s">
        <v>587</v>
      </c>
      <c r="J35" s="187" t="s">
        <v>588</v>
      </c>
      <c r="K35" s="189" t="s">
        <v>533</v>
      </c>
    </row>
    <row r="36" spans="1:20">
      <c r="A36" s="191">
        <v>13</v>
      </c>
      <c r="B36" s="192" t="s">
        <v>591</v>
      </c>
      <c r="C36" s="193" t="s">
        <v>592</v>
      </c>
      <c r="D36" s="194">
        <f>'P&amp;L'!D5</f>
        <v>80000</v>
      </c>
      <c r="E36" s="195" t="s">
        <v>593</v>
      </c>
      <c r="F36" s="195" t="s">
        <v>594</v>
      </c>
      <c r="G36" s="195" t="s">
        <v>595</v>
      </c>
      <c r="H36" s="195" t="s">
        <v>368</v>
      </c>
      <c r="I36" s="197" t="s">
        <v>596</v>
      </c>
      <c r="J36" s="195" t="s">
        <v>597</v>
      </c>
      <c r="K36" s="191" t="s">
        <v>387</v>
      </c>
    </row>
    <row r="37" spans="1:20">
      <c r="A37" s="189">
        <v>13</v>
      </c>
      <c r="B37" t="s">
        <v>591</v>
      </c>
      <c r="C37" s="190" t="s">
        <v>598</v>
      </c>
      <c r="D37" s="181">
        <f>'P&amp;L'!E5</f>
        <v>100000</v>
      </c>
      <c r="E37" s="187" t="s">
        <v>599</v>
      </c>
      <c r="F37" s="187" t="s">
        <v>594</v>
      </c>
      <c r="G37" s="187" t="s">
        <v>595</v>
      </c>
      <c r="H37" s="187" t="s">
        <v>368</v>
      </c>
      <c r="I37" s="188" t="s">
        <v>600</v>
      </c>
      <c r="J37" s="187"/>
      <c r="K37" s="189" t="s">
        <v>387</v>
      </c>
      <c r="O37" s="179" t="s">
        <v>928</v>
      </c>
    </row>
    <row r="38" spans="1:20">
      <c r="A38" s="191">
        <v>13</v>
      </c>
      <c r="B38" s="192" t="s">
        <v>591</v>
      </c>
      <c r="C38" s="193" t="s">
        <v>601</v>
      </c>
      <c r="D38" s="194">
        <f>'P&amp;L'!F5</f>
        <v>135000</v>
      </c>
      <c r="E38" s="195" t="s">
        <v>602</v>
      </c>
      <c r="F38" s="195" t="s">
        <v>594</v>
      </c>
      <c r="G38" s="195" t="s">
        <v>595</v>
      </c>
      <c r="H38" s="195" t="s">
        <v>368</v>
      </c>
      <c r="I38" s="197" t="s">
        <v>603</v>
      </c>
      <c r="J38" s="195"/>
      <c r="K38" s="191" t="s">
        <v>387</v>
      </c>
      <c r="O38" t="s">
        <v>929</v>
      </c>
      <c r="P38" s="181">
        <f>D70</f>
        <v>80000</v>
      </c>
    </row>
    <row r="39" spans="1:20">
      <c r="A39" s="189">
        <v>13</v>
      </c>
      <c r="B39" t="s">
        <v>591</v>
      </c>
      <c r="C39" s="190" t="s">
        <v>604</v>
      </c>
      <c r="D39" s="181">
        <f>'P&amp;L'!G5</f>
        <v>168750</v>
      </c>
      <c r="E39" s="187" t="s">
        <v>605</v>
      </c>
      <c r="F39" s="187" t="s">
        <v>594</v>
      </c>
      <c r="G39" s="187" t="s">
        <v>595</v>
      </c>
      <c r="H39" s="187" t="s">
        <v>368</v>
      </c>
      <c r="I39" s="188" t="s">
        <v>606</v>
      </c>
      <c r="J39" s="187"/>
      <c r="K39" s="189" t="s">
        <v>387</v>
      </c>
      <c r="O39" t="e" cm="1">
        <f t="array" ref="O39">+ new logos</f>
        <v>#VALUE!</v>
      </c>
      <c r="P39" s="181">
        <f>N(D73)</f>
        <v>0</v>
      </c>
    </row>
    <row r="40" spans="1:20">
      <c r="A40" s="191">
        <v>13</v>
      </c>
      <c r="B40" s="192" t="s">
        <v>591</v>
      </c>
      <c r="C40" s="193" t="s">
        <v>607</v>
      </c>
      <c r="D40" s="194">
        <f>'P&amp;L'!H5</f>
        <v>194062.5</v>
      </c>
      <c r="E40" s="195" t="s">
        <v>608</v>
      </c>
      <c r="F40" s="195" t="s">
        <v>594</v>
      </c>
      <c r="G40" s="195" t="s">
        <v>595</v>
      </c>
      <c r="H40" s="195" t="s">
        <v>368</v>
      </c>
      <c r="I40" s="197" t="s">
        <v>609</v>
      </c>
      <c r="J40" s="195"/>
      <c r="K40" s="191" t="s">
        <v>387</v>
      </c>
      <c r="O40" t="e" cm="1">
        <f t="array" ref="O40">+ Expansion</f>
        <v>#NAME?</v>
      </c>
      <c r="P40" s="181">
        <f>N(D74)</f>
        <v>0</v>
      </c>
    </row>
    <row r="41" spans="1:20" ht="29">
      <c r="A41" s="189">
        <v>13</v>
      </c>
      <c r="B41" t="s">
        <v>591</v>
      </c>
      <c r="C41" s="190" t="s">
        <v>610</v>
      </c>
      <c r="D41" s="184" cm="1">
        <f t="array" ref="D41">(REV_Y5/REV_Y1)^(1/4)-1</f>
        <v>0.24799518200077153</v>
      </c>
      <c r="E41" s="187" t="s">
        <v>611</v>
      </c>
      <c r="F41" s="187" t="s">
        <v>612</v>
      </c>
      <c r="G41" s="187" t="s">
        <v>613</v>
      </c>
      <c r="H41" s="187" t="s">
        <v>412</v>
      </c>
      <c r="I41" s="187" t="s">
        <v>614</v>
      </c>
      <c r="J41" s="187" t="s">
        <v>615</v>
      </c>
      <c r="K41" s="189" t="s">
        <v>445</v>
      </c>
      <c r="O41" t="e" cm="1" vm="1">
        <f t="array" aca="1" ref="O41" ca="1">+ Pricing</f>
        <v>#VALUE!</v>
      </c>
      <c r="P41" s="181">
        <f>N(D75)</f>
        <v>0</v>
      </c>
    </row>
    <row r="42" spans="1:20">
      <c r="A42" s="191">
        <v>13</v>
      </c>
      <c r="B42" s="192" t="s">
        <v>591</v>
      </c>
      <c r="C42" s="193" t="s">
        <v>616</v>
      </c>
      <c r="D42" s="194">
        <f>'P&amp;L'!D8</f>
        <v>40000</v>
      </c>
      <c r="E42" s="195" t="s">
        <v>617</v>
      </c>
      <c r="F42" s="195" t="s">
        <v>618</v>
      </c>
      <c r="G42" s="195" t="s">
        <v>619</v>
      </c>
      <c r="H42" s="195" t="s">
        <v>368</v>
      </c>
      <c r="I42" s="197" t="s">
        <v>620</v>
      </c>
      <c r="J42" s="195"/>
      <c r="K42" s="191" t="s">
        <v>387</v>
      </c>
      <c r="O42" t="e" cm="1" vm="2">
        <f t="array" aca="1" ref="O42" ca="1">+ international</f>
        <v>#VALUE!</v>
      </c>
      <c r="P42" s="181">
        <f>N(D76)</f>
        <v>0</v>
      </c>
    </row>
    <row r="43" spans="1:20">
      <c r="A43" s="189">
        <v>13</v>
      </c>
      <c r="B43" t="s">
        <v>591</v>
      </c>
      <c r="C43" s="190" t="s">
        <v>621</v>
      </c>
      <c r="D43" s="181">
        <f>'P&amp;L'!E8</f>
        <v>50000</v>
      </c>
      <c r="E43" s="187" t="s">
        <v>622</v>
      </c>
      <c r="F43" s="187" t="s">
        <v>618</v>
      </c>
      <c r="G43" s="187" t="s">
        <v>619</v>
      </c>
      <c r="H43" s="187" t="s">
        <v>368</v>
      </c>
      <c r="I43" s="188" t="s">
        <v>623</v>
      </c>
      <c r="J43" s="187"/>
      <c r="K43" s="189" t="s">
        <v>387</v>
      </c>
      <c r="O43" s="178" t="s">
        <v>930</v>
      </c>
      <c r="P43" s="181">
        <f>P38+P39+P40+P41+P42</f>
        <v>80000</v>
      </c>
    </row>
    <row r="44" spans="1:20">
      <c r="A44" s="191">
        <v>13</v>
      </c>
      <c r="B44" s="192" t="s">
        <v>591</v>
      </c>
      <c r="C44" s="193" t="s">
        <v>624</v>
      </c>
      <c r="D44" s="194">
        <f>'P&amp;L'!F8</f>
        <v>67500</v>
      </c>
      <c r="E44" s="195" t="s">
        <v>625</v>
      </c>
      <c r="F44" s="195" t="s">
        <v>618</v>
      </c>
      <c r="G44" s="195" t="s">
        <v>619</v>
      </c>
      <c r="H44" s="195" t="s">
        <v>368</v>
      </c>
      <c r="I44" s="197" t="s">
        <v>626</v>
      </c>
      <c r="J44" s="195"/>
      <c r="K44" s="191" t="s">
        <v>387</v>
      </c>
    </row>
    <row r="45" spans="1:20">
      <c r="A45" s="189">
        <v>13</v>
      </c>
      <c r="B45" t="s">
        <v>591</v>
      </c>
      <c r="C45" s="190" t="s">
        <v>627</v>
      </c>
      <c r="D45" s="181">
        <f>'P&amp;L'!G8</f>
        <v>84375</v>
      </c>
      <c r="E45" s="187" t="s">
        <v>628</v>
      </c>
      <c r="F45" s="187" t="s">
        <v>618</v>
      </c>
      <c r="G45" s="187" t="s">
        <v>619</v>
      </c>
      <c r="H45" s="187" t="s">
        <v>368</v>
      </c>
      <c r="I45" s="188" t="s">
        <v>629</v>
      </c>
      <c r="J45" s="187"/>
      <c r="K45" s="189" t="s">
        <v>387</v>
      </c>
    </row>
    <row r="46" spans="1:20">
      <c r="A46" s="191">
        <v>13</v>
      </c>
      <c r="B46" s="192" t="s">
        <v>591</v>
      </c>
      <c r="C46" s="193" t="s">
        <v>630</v>
      </c>
      <c r="D46" s="194">
        <f>'P&amp;L'!H8</f>
        <v>97031.25</v>
      </c>
      <c r="E46" s="195" t="s">
        <v>631</v>
      </c>
      <c r="F46" s="195" t="s">
        <v>618</v>
      </c>
      <c r="G46" s="195" t="s">
        <v>619</v>
      </c>
      <c r="H46" s="195" t="s">
        <v>368</v>
      </c>
      <c r="I46" s="197" t="s">
        <v>632</v>
      </c>
      <c r="J46" s="195"/>
      <c r="K46" s="191" t="s">
        <v>387</v>
      </c>
    </row>
    <row r="47" spans="1:20">
      <c r="A47" s="189">
        <v>13</v>
      </c>
      <c r="B47" t="s">
        <v>591</v>
      </c>
      <c r="C47" s="190" t="s">
        <v>633</v>
      </c>
      <c r="D47" s="181">
        <f>'P&amp;L'!D10</f>
        <v>40000</v>
      </c>
      <c r="E47" s="187" t="s">
        <v>634</v>
      </c>
      <c r="F47" s="187" t="s">
        <v>635</v>
      </c>
      <c r="G47" s="187" t="s">
        <v>636</v>
      </c>
      <c r="H47" s="187" t="s">
        <v>368</v>
      </c>
      <c r="I47" s="188" t="s">
        <v>637</v>
      </c>
      <c r="J47" s="187"/>
      <c r="K47" s="189" t="s">
        <v>387</v>
      </c>
    </row>
    <row r="48" spans="1:20">
      <c r="A48" s="191">
        <v>13</v>
      </c>
      <c r="B48" s="192" t="s">
        <v>591</v>
      </c>
      <c r="C48" s="193" t="s">
        <v>638</v>
      </c>
      <c r="D48" s="194">
        <f>'P&amp;L'!E10</f>
        <v>50000</v>
      </c>
      <c r="E48" s="195" t="s">
        <v>639</v>
      </c>
      <c r="F48" s="195" t="s">
        <v>635</v>
      </c>
      <c r="G48" s="195" t="s">
        <v>636</v>
      </c>
      <c r="H48" s="195" t="s">
        <v>368</v>
      </c>
      <c r="I48" s="197" t="s">
        <v>640</v>
      </c>
      <c r="J48" s="195"/>
      <c r="K48" s="191" t="s">
        <v>387</v>
      </c>
    </row>
    <row r="49" spans="1:11">
      <c r="A49" s="189">
        <v>13</v>
      </c>
      <c r="B49" t="s">
        <v>591</v>
      </c>
      <c r="C49" s="190" t="s">
        <v>641</v>
      </c>
      <c r="D49" s="181">
        <f>'P&amp;L'!F10</f>
        <v>67500</v>
      </c>
      <c r="E49" s="187" t="s">
        <v>642</v>
      </c>
      <c r="F49" s="187" t="s">
        <v>635</v>
      </c>
      <c r="G49" s="187" t="s">
        <v>636</v>
      </c>
      <c r="H49" s="187" t="s">
        <v>368</v>
      </c>
      <c r="I49" s="188" t="s">
        <v>643</v>
      </c>
      <c r="J49" s="187"/>
      <c r="K49" s="189" t="s">
        <v>387</v>
      </c>
    </row>
    <row r="50" spans="1:11">
      <c r="A50" s="191">
        <v>13</v>
      </c>
      <c r="B50" s="192" t="s">
        <v>591</v>
      </c>
      <c r="C50" s="193" t="s">
        <v>644</v>
      </c>
      <c r="D50" s="194">
        <f>'P&amp;L'!G10</f>
        <v>84375</v>
      </c>
      <c r="E50" s="195" t="s">
        <v>645</v>
      </c>
      <c r="F50" s="195" t="s">
        <v>635</v>
      </c>
      <c r="G50" s="195" t="s">
        <v>636</v>
      </c>
      <c r="H50" s="195" t="s">
        <v>368</v>
      </c>
      <c r="I50" s="197" t="s">
        <v>646</v>
      </c>
      <c r="J50" s="195"/>
      <c r="K50" s="191" t="s">
        <v>387</v>
      </c>
    </row>
    <row r="51" spans="1:11">
      <c r="A51" s="189">
        <v>13</v>
      </c>
      <c r="B51" t="s">
        <v>591</v>
      </c>
      <c r="C51" s="190" t="s">
        <v>647</v>
      </c>
      <c r="D51" s="181">
        <f>'P&amp;L'!H10</f>
        <v>97031.25</v>
      </c>
      <c r="E51" s="187" t="s">
        <v>648</v>
      </c>
      <c r="F51" s="187" t="s">
        <v>635</v>
      </c>
      <c r="G51" s="187" t="s">
        <v>636</v>
      </c>
      <c r="H51" s="187" t="s">
        <v>368</v>
      </c>
      <c r="I51" s="188" t="s">
        <v>649</v>
      </c>
      <c r="J51" s="187"/>
      <c r="K51" s="189" t="s">
        <v>387</v>
      </c>
    </row>
    <row r="52" spans="1:11">
      <c r="A52" s="191">
        <v>13</v>
      </c>
      <c r="B52" s="192" t="s">
        <v>591</v>
      </c>
      <c r="C52" s="193" t="s">
        <v>650</v>
      </c>
      <c r="D52" s="196" cm="1">
        <f t="array" ref="D52">(GP_Y5/GP_Y1)^(1/4)-1</f>
        <v>0.24799518200077153</v>
      </c>
      <c r="E52" s="195" t="s">
        <v>651</v>
      </c>
      <c r="F52" s="195" t="s">
        <v>652</v>
      </c>
      <c r="G52" s="195" t="s">
        <v>653</v>
      </c>
      <c r="H52" s="195" t="s">
        <v>412</v>
      </c>
      <c r="I52" s="195" t="s">
        <v>654</v>
      </c>
      <c r="J52" s="195"/>
      <c r="K52" s="191" t="s">
        <v>445</v>
      </c>
    </row>
    <row r="53" spans="1:11">
      <c r="A53" s="189">
        <v>13</v>
      </c>
      <c r="B53" t="s">
        <v>591</v>
      </c>
      <c r="C53" s="190" t="s">
        <v>655</v>
      </c>
      <c r="D53" s="184">
        <f>'P&amp;L'!D11</f>
        <v>0.5</v>
      </c>
      <c r="E53" s="187" t="s">
        <v>656</v>
      </c>
      <c r="F53" s="187" t="s">
        <v>657</v>
      </c>
      <c r="G53" s="187" t="s">
        <v>658</v>
      </c>
      <c r="H53" s="187" t="s">
        <v>368</v>
      </c>
      <c r="I53" s="188" t="s">
        <v>659</v>
      </c>
      <c r="J53" s="187"/>
      <c r="K53" s="189" t="s">
        <v>445</v>
      </c>
    </row>
    <row r="54" spans="1:11">
      <c r="A54" s="191">
        <v>13</v>
      </c>
      <c r="B54" s="192" t="s">
        <v>591</v>
      </c>
      <c r="C54" s="193" t="s">
        <v>660</v>
      </c>
      <c r="D54" s="196">
        <f>'P&amp;L'!E11</f>
        <v>0.5</v>
      </c>
      <c r="E54" s="195" t="s">
        <v>661</v>
      </c>
      <c r="F54" s="195" t="s">
        <v>657</v>
      </c>
      <c r="G54" s="195" t="s">
        <v>658</v>
      </c>
      <c r="H54" s="195" t="s">
        <v>368</v>
      </c>
      <c r="I54" s="197" t="s">
        <v>662</v>
      </c>
      <c r="J54" s="195"/>
      <c r="K54" s="191" t="s">
        <v>445</v>
      </c>
    </row>
    <row r="55" spans="1:11">
      <c r="A55" s="189">
        <v>13</v>
      </c>
      <c r="B55" t="s">
        <v>591</v>
      </c>
      <c r="C55" s="190" t="s">
        <v>663</v>
      </c>
      <c r="D55" s="184">
        <f>'P&amp;L'!F11</f>
        <v>0.5</v>
      </c>
      <c r="E55" s="187" t="s">
        <v>664</v>
      </c>
      <c r="F55" s="187" t="s">
        <v>657</v>
      </c>
      <c r="G55" s="187" t="s">
        <v>658</v>
      </c>
      <c r="H55" s="187" t="s">
        <v>368</v>
      </c>
      <c r="I55" s="188" t="s">
        <v>665</v>
      </c>
      <c r="J55" s="187"/>
      <c r="K55" s="189" t="s">
        <v>445</v>
      </c>
    </row>
    <row r="56" spans="1:11">
      <c r="A56" s="191">
        <v>13</v>
      </c>
      <c r="B56" s="192" t="s">
        <v>591</v>
      </c>
      <c r="C56" s="193" t="s">
        <v>666</v>
      </c>
      <c r="D56" s="196">
        <f>'P&amp;L'!G11</f>
        <v>0.5</v>
      </c>
      <c r="E56" s="195" t="s">
        <v>667</v>
      </c>
      <c r="F56" s="195" t="s">
        <v>657</v>
      </c>
      <c r="G56" s="195" t="s">
        <v>658</v>
      </c>
      <c r="H56" s="195" t="s">
        <v>368</v>
      </c>
      <c r="I56" s="197" t="s">
        <v>668</v>
      </c>
      <c r="J56" s="195"/>
      <c r="K56" s="191" t="s">
        <v>445</v>
      </c>
    </row>
    <row r="57" spans="1:11">
      <c r="A57" s="189">
        <v>13</v>
      </c>
      <c r="B57" t="s">
        <v>591</v>
      </c>
      <c r="C57" s="190" t="s">
        <v>669</v>
      </c>
      <c r="D57" s="184">
        <f>'P&amp;L'!H11</f>
        <v>0.5</v>
      </c>
      <c r="E57" s="187" t="s">
        <v>670</v>
      </c>
      <c r="F57" s="187" t="s">
        <v>657</v>
      </c>
      <c r="G57" s="187" t="s">
        <v>658</v>
      </c>
      <c r="H57" s="187" t="s">
        <v>368</v>
      </c>
      <c r="I57" s="188" t="s">
        <v>671</v>
      </c>
      <c r="J57" s="187"/>
      <c r="K57" s="189" t="s">
        <v>445</v>
      </c>
    </row>
    <row r="58" spans="1:11">
      <c r="A58" s="191">
        <v>13</v>
      </c>
      <c r="B58" s="192" t="s">
        <v>591</v>
      </c>
      <c r="C58" s="193" t="s">
        <v>672</v>
      </c>
      <c r="D58" s="196" cm="1">
        <f t="array" ref="D58">GM_Y5-GM_Y1</f>
        <v>0</v>
      </c>
      <c r="E58" s="195" t="s">
        <v>673</v>
      </c>
      <c r="F58" s="195" t="s">
        <v>674</v>
      </c>
      <c r="G58" s="195" t="s">
        <v>675</v>
      </c>
      <c r="H58" s="195" t="s">
        <v>412</v>
      </c>
      <c r="I58" s="195" t="s">
        <v>676</v>
      </c>
      <c r="J58" s="195"/>
      <c r="K58" s="191" t="s">
        <v>445</v>
      </c>
    </row>
    <row r="59" spans="1:11">
      <c r="A59" s="189">
        <v>13</v>
      </c>
      <c r="B59" t="s">
        <v>591</v>
      </c>
      <c r="C59" s="190" t="s">
        <v>677</v>
      </c>
      <c r="D59" s="181">
        <f>'P&amp;L'!D20</f>
        <v>1200000</v>
      </c>
      <c r="E59" s="187" t="s">
        <v>678</v>
      </c>
      <c r="F59" s="187" t="s">
        <v>679</v>
      </c>
      <c r="G59" s="187" t="s">
        <v>680</v>
      </c>
      <c r="H59" s="187" t="s">
        <v>368</v>
      </c>
      <c r="I59" s="188" t="s">
        <v>681</v>
      </c>
      <c r="J59" s="187"/>
      <c r="K59" s="189" t="s">
        <v>387</v>
      </c>
    </row>
    <row r="60" spans="1:11">
      <c r="A60" s="191">
        <v>13</v>
      </c>
      <c r="B60" s="192" t="s">
        <v>591</v>
      </c>
      <c r="C60" s="193" t="s">
        <v>682</v>
      </c>
      <c r="D60" s="194">
        <f>'P&amp;L'!E20</f>
        <v>1500000</v>
      </c>
      <c r="E60" s="195" t="s">
        <v>683</v>
      </c>
      <c r="F60" s="195" t="s">
        <v>684</v>
      </c>
      <c r="G60" s="195" t="s">
        <v>680</v>
      </c>
      <c r="H60" s="195" t="s">
        <v>368</v>
      </c>
      <c r="I60" s="197" t="s">
        <v>685</v>
      </c>
      <c r="J60" s="195"/>
      <c r="K60" s="191" t="s">
        <v>387</v>
      </c>
    </row>
    <row r="61" spans="1:11">
      <c r="A61" s="189">
        <v>13</v>
      </c>
      <c r="B61" t="s">
        <v>591</v>
      </c>
      <c r="C61" s="190" t="s">
        <v>686</v>
      </c>
      <c r="D61" s="181">
        <f>'P&amp;L'!F20</f>
        <v>2085000</v>
      </c>
      <c r="E61" s="187" t="s">
        <v>687</v>
      </c>
      <c r="F61" s="187" t="s">
        <v>684</v>
      </c>
      <c r="G61" s="187" t="s">
        <v>680</v>
      </c>
      <c r="H61" s="187" t="s">
        <v>368</v>
      </c>
      <c r="I61" s="188" t="s">
        <v>688</v>
      </c>
      <c r="J61" s="187"/>
      <c r="K61" s="189" t="s">
        <v>387</v>
      </c>
    </row>
    <row r="62" spans="1:11">
      <c r="A62" s="191">
        <v>13</v>
      </c>
      <c r="B62" s="192" t="s">
        <v>591</v>
      </c>
      <c r="C62" s="193" t="s">
        <v>689</v>
      </c>
      <c r="D62" s="194">
        <f>'P&amp;L'!G20</f>
        <v>2739200</v>
      </c>
      <c r="E62" s="195" t="s">
        <v>690</v>
      </c>
      <c r="F62" s="195" t="s">
        <v>684</v>
      </c>
      <c r="G62" s="195" t="s">
        <v>680</v>
      </c>
      <c r="H62" s="195" t="s">
        <v>368</v>
      </c>
      <c r="I62" s="197" t="s">
        <v>691</v>
      </c>
      <c r="J62" s="195"/>
      <c r="K62" s="191" t="s">
        <v>387</v>
      </c>
    </row>
    <row r="63" spans="1:11">
      <c r="A63" s="189">
        <v>13</v>
      </c>
      <c r="B63" t="s">
        <v>591</v>
      </c>
      <c r="C63" s="190" t="s">
        <v>692</v>
      </c>
      <c r="D63" s="181">
        <f>'P&amp;L'!H20</f>
        <v>3394279.2</v>
      </c>
      <c r="E63" s="187" t="s">
        <v>693</v>
      </c>
      <c r="F63" s="187" t="s">
        <v>684</v>
      </c>
      <c r="G63" s="187" t="s">
        <v>680</v>
      </c>
      <c r="H63" s="187" t="s">
        <v>368</v>
      </c>
      <c r="I63" s="188" t="s">
        <v>694</v>
      </c>
      <c r="J63" s="187"/>
      <c r="K63" s="189" t="s">
        <v>387</v>
      </c>
    </row>
    <row r="64" spans="1:11">
      <c r="A64" s="191">
        <v>13</v>
      </c>
      <c r="B64" s="192" t="s">
        <v>591</v>
      </c>
      <c r="C64" s="193" t="s">
        <v>695</v>
      </c>
      <c r="D64" s="194">
        <f>'P&amp;L'!D23</f>
        <v>-1160000</v>
      </c>
      <c r="E64" s="195" t="s">
        <v>696</v>
      </c>
      <c r="F64" s="195" t="s">
        <v>697</v>
      </c>
      <c r="G64" s="195" t="s">
        <v>698</v>
      </c>
      <c r="H64" s="195" t="s">
        <v>368</v>
      </c>
      <c r="I64" s="197" t="s">
        <v>699</v>
      </c>
      <c r="J64" s="195"/>
      <c r="K64" s="191" t="s">
        <v>387</v>
      </c>
    </row>
    <row r="65" spans="1:11">
      <c r="A65" s="189">
        <v>13</v>
      </c>
      <c r="B65" t="s">
        <v>591</v>
      </c>
      <c r="C65" s="190" t="s">
        <v>700</v>
      </c>
      <c r="D65" s="181">
        <f>'P&amp;L'!E23</f>
        <v>-1450000</v>
      </c>
      <c r="E65" s="187" t="s">
        <v>701</v>
      </c>
      <c r="F65" s="187" t="s">
        <v>697</v>
      </c>
      <c r="G65" s="187" t="s">
        <v>698</v>
      </c>
      <c r="H65" s="187" t="s">
        <v>368</v>
      </c>
      <c r="I65" s="188" t="s">
        <v>702</v>
      </c>
      <c r="J65" s="187"/>
      <c r="K65" s="189" t="s">
        <v>387</v>
      </c>
    </row>
    <row r="66" spans="1:11">
      <c r="A66" s="191">
        <v>13</v>
      </c>
      <c r="B66" s="192" t="s">
        <v>591</v>
      </c>
      <c r="C66" s="193" t="s">
        <v>703</v>
      </c>
      <c r="D66" s="194">
        <f>'P&amp;L'!F23</f>
        <v>-2017500</v>
      </c>
      <c r="E66" s="195" t="s">
        <v>704</v>
      </c>
      <c r="F66" s="195" t="s">
        <v>697</v>
      </c>
      <c r="G66" s="195" t="s">
        <v>698</v>
      </c>
      <c r="H66" s="195" t="s">
        <v>368</v>
      </c>
      <c r="I66" s="197" t="s">
        <v>705</v>
      </c>
      <c r="J66" s="195"/>
      <c r="K66" s="191" t="s">
        <v>387</v>
      </c>
    </row>
    <row r="67" spans="1:11">
      <c r="A67" s="189">
        <v>13</v>
      </c>
      <c r="B67" t="s">
        <v>591</v>
      </c>
      <c r="C67" s="190" t="s">
        <v>706</v>
      </c>
      <c r="D67" s="181">
        <f>'P&amp;L'!G23</f>
        <v>-2654825</v>
      </c>
      <c r="E67" s="187" t="s">
        <v>707</v>
      </c>
      <c r="F67" s="187" t="s">
        <v>697</v>
      </c>
      <c r="G67" s="187" t="s">
        <v>698</v>
      </c>
      <c r="H67" s="187" t="s">
        <v>368</v>
      </c>
      <c r="I67" s="188" t="s">
        <v>708</v>
      </c>
      <c r="J67" s="187"/>
      <c r="K67" s="189" t="s">
        <v>387</v>
      </c>
    </row>
    <row r="68" spans="1:11">
      <c r="A68" s="191">
        <v>13</v>
      </c>
      <c r="B68" s="192" t="s">
        <v>591</v>
      </c>
      <c r="C68" s="193" t="s">
        <v>709</v>
      </c>
      <c r="D68" s="194">
        <f>'P&amp;L'!H23</f>
        <v>-3297247.95</v>
      </c>
      <c r="E68" s="195" t="s">
        <v>710</v>
      </c>
      <c r="F68" s="195" t="s">
        <v>697</v>
      </c>
      <c r="G68" s="195" t="s">
        <v>698</v>
      </c>
      <c r="H68" s="195" t="s">
        <v>368</v>
      </c>
      <c r="I68" s="197" t="s">
        <v>711</v>
      </c>
      <c r="J68" s="195"/>
      <c r="K68" s="191" t="s">
        <v>387</v>
      </c>
    </row>
    <row r="69" spans="1:11" ht="29">
      <c r="A69" s="189">
        <v>13</v>
      </c>
      <c r="B69" t="s">
        <v>591</v>
      </c>
      <c r="C69" s="190" t="s">
        <v>712</v>
      </c>
      <c r="D69" t="s">
        <v>713</v>
      </c>
      <c r="E69" s="187" t="s">
        <v>714</v>
      </c>
      <c r="F69" s="187" t="s">
        <v>715</v>
      </c>
      <c r="G69" s="187" t="s">
        <v>716</v>
      </c>
      <c r="H69" s="187" t="s">
        <v>717</v>
      </c>
      <c r="I69" s="187" t="s">
        <v>718</v>
      </c>
      <c r="J69" s="187" t="s">
        <v>719</v>
      </c>
      <c r="K69" s="189" t="s">
        <v>533</v>
      </c>
    </row>
    <row r="70" spans="1:11">
      <c r="A70" s="191">
        <v>14</v>
      </c>
      <c r="B70" s="192" t="s">
        <v>720</v>
      </c>
      <c r="C70" s="193" t="s">
        <v>721</v>
      </c>
      <c r="D70" s="194" cm="1">
        <f t="array" ref="D70">ARR_CURRENT</f>
        <v>80000</v>
      </c>
      <c r="E70" s="195" t="s">
        <v>722</v>
      </c>
      <c r="F70" s="195" t="s">
        <v>723</v>
      </c>
      <c r="G70" s="195" t="s">
        <v>724</v>
      </c>
      <c r="H70" s="195" t="s">
        <v>412</v>
      </c>
      <c r="I70" s="195" t="s">
        <v>542</v>
      </c>
      <c r="J70" s="195"/>
      <c r="K70" s="191" t="s">
        <v>387</v>
      </c>
    </row>
    <row r="71" spans="1:11" ht="29">
      <c r="A71" s="189">
        <v>14</v>
      </c>
      <c r="B71" t="s">
        <v>720</v>
      </c>
      <c r="C71" s="190" t="s">
        <v>725</v>
      </c>
      <c r="D71" s="181">
        <f>Dashboard!F74</f>
        <v>168750</v>
      </c>
      <c r="E71" s="187" t="s">
        <v>726</v>
      </c>
      <c r="F71" s="187" t="s">
        <v>727</v>
      </c>
      <c r="G71" s="187" t="s">
        <v>728</v>
      </c>
      <c r="H71" s="187" t="s">
        <v>504</v>
      </c>
      <c r="I71" s="187" t="s">
        <v>729</v>
      </c>
      <c r="J71" s="187" t="s">
        <v>730</v>
      </c>
      <c r="K71" s="189" t="s">
        <v>387</v>
      </c>
    </row>
    <row r="72" spans="1:11" ht="29">
      <c r="A72" s="191">
        <v>14</v>
      </c>
      <c r="B72" s="192" t="s">
        <v>720</v>
      </c>
      <c r="C72" s="193" t="s">
        <v>731</v>
      </c>
      <c r="D72" s="192" t="s">
        <v>732</v>
      </c>
      <c r="E72" s="195" t="s">
        <v>733</v>
      </c>
      <c r="F72" s="195" t="s">
        <v>734</v>
      </c>
      <c r="G72" s="195" t="s">
        <v>735</v>
      </c>
      <c r="H72" s="195" t="s">
        <v>736</v>
      </c>
      <c r="I72" s="195" t="s">
        <v>737</v>
      </c>
      <c r="J72" s="195" t="s">
        <v>738</v>
      </c>
      <c r="K72" s="191" t="s">
        <v>533</v>
      </c>
    </row>
    <row r="73" spans="1:11" ht="29">
      <c r="A73" s="189">
        <v>14</v>
      </c>
      <c r="B73" t="s">
        <v>720</v>
      </c>
      <c r="C73" s="190" t="s">
        <v>739</v>
      </c>
      <c r="D73" s="199"/>
      <c r="E73" s="187" t="s">
        <v>740</v>
      </c>
      <c r="F73" s="187" t="s">
        <v>741</v>
      </c>
      <c r="G73" s="187" t="s">
        <v>742</v>
      </c>
      <c r="H73" s="187" t="s">
        <v>385</v>
      </c>
      <c r="I73" s="187"/>
      <c r="J73" s="187" t="s">
        <v>743</v>
      </c>
      <c r="K73" s="189" t="s">
        <v>387</v>
      </c>
    </row>
    <row r="74" spans="1:11">
      <c r="A74" s="191">
        <v>14</v>
      </c>
      <c r="B74" s="192" t="s">
        <v>720</v>
      </c>
      <c r="C74" s="193" t="s">
        <v>744</v>
      </c>
      <c r="D74" s="199"/>
      <c r="E74" s="195" t="s">
        <v>745</v>
      </c>
      <c r="F74" s="195" t="s">
        <v>746</v>
      </c>
      <c r="G74" s="195" t="s">
        <v>747</v>
      </c>
      <c r="H74" s="195" t="s">
        <v>385</v>
      </c>
      <c r="I74" s="195"/>
      <c r="J74" s="195" t="s">
        <v>748</v>
      </c>
      <c r="K74" s="191" t="s">
        <v>387</v>
      </c>
    </row>
    <row r="75" spans="1:11" ht="29">
      <c r="A75" s="189">
        <v>14</v>
      </c>
      <c r="B75" t="s">
        <v>720</v>
      </c>
      <c r="C75" s="190" t="s">
        <v>749</v>
      </c>
      <c r="D75" s="199"/>
      <c r="E75" s="187" t="s">
        <v>750</v>
      </c>
      <c r="F75" s="187" t="s">
        <v>751</v>
      </c>
      <c r="G75" s="187" t="s">
        <v>752</v>
      </c>
      <c r="H75" s="187" t="s">
        <v>753</v>
      </c>
      <c r="I75" s="187"/>
      <c r="J75" s="187" t="s">
        <v>754</v>
      </c>
      <c r="K75" s="189" t="s">
        <v>387</v>
      </c>
    </row>
    <row r="76" spans="1:11" ht="29">
      <c r="A76" s="191">
        <v>14</v>
      </c>
      <c r="B76" s="192" t="s">
        <v>720</v>
      </c>
      <c r="C76" s="193" t="s">
        <v>755</v>
      </c>
      <c r="D76" s="199"/>
      <c r="E76" s="195" t="s">
        <v>756</v>
      </c>
      <c r="F76" s="195" t="s">
        <v>757</v>
      </c>
      <c r="G76" s="195" t="s">
        <v>758</v>
      </c>
      <c r="H76" s="195" t="s">
        <v>385</v>
      </c>
      <c r="I76" s="195"/>
      <c r="J76" s="195" t="s">
        <v>759</v>
      </c>
      <c r="K76" s="191" t="s">
        <v>387</v>
      </c>
    </row>
    <row r="77" spans="1:11">
      <c r="A77" s="189">
        <v>15</v>
      </c>
      <c r="B77" t="s">
        <v>760</v>
      </c>
      <c r="C77" s="190" t="s">
        <v>761</v>
      </c>
      <c r="D77" s="182" t="str" cm="1">
        <f t="array" ref="D77">IFERROR(LTV_VALUE/CAC_VALUE,"MISSING INPUT")</f>
        <v>MISSING INPUT</v>
      </c>
      <c r="E77" s="187" t="s">
        <v>402</v>
      </c>
      <c r="F77" s="187" t="s">
        <v>403</v>
      </c>
      <c r="G77" s="187" t="s">
        <v>762</v>
      </c>
      <c r="H77" s="187" t="s">
        <v>412</v>
      </c>
      <c r="I77" s="187" t="s">
        <v>406</v>
      </c>
      <c r="J77" s="187" t="s">
        <v>763</v>
      </c>
      <c r="K77" s="189" t="s">
        <v>394</v>
      </c>
    </row>
    <row r="78" spans="1:11" ht="29">
      <c r="A78" s="191">
        <v>15</v>
      </c>
      <c r="B78" s="192" t="s">
        <v>760</v>
      </c>
      <c r="C78" s="193" t="s">
        <v>764</v>
      </c>
      <c r="D78" s="199"/>
      <c r="E78" s="195" t="s">
        <v>765</v>
      </c>
      <c r="F78" s="195" t="s">
        <v>766</v>
      </c>
      <c r="G78" s="195" t="s">
        <v>767</v>
      </c>
      <c r="H78" s="195" t="s">
        <v>768</v>
      </c>
      <c r="I78" s="195"/>
      <c r="J78" s="195" t="s">
        <v>769</v>
      </c>
      <c r="K78" s="191" t="s">
        <v>387</v>
      </c>
    </row>
    <row r="79" spans="1:11">
      <c r="A79" s="189">
        <v>15</v>
      </c>
      <c r="B79" t="s">
        <v>760</v>
      </c>
      <c r="C79" s="190" t="s">
        <v>770</v>
      </c>
      <c r="D79" s="199"/>
      <c r="E79" s="187" t="s">
        <v>771</v>
      </c>
      <c r="F79" s="187" t="s">
        <v>772</v>
      </c>
      <c r="G79" s="187" t="s">
        <v>773</v>
      </c>
      <c r="H79" s="187" t="s">
        <v>385</v>
      </c>
      <c r="I79" s="187"/>
      <c r="J79" s="187" t="s">
        <v>748</v>
      </c>
      <c r="K79" s="189" t="s">
        <v>387</v>
      </c>
    </row>
    <row r="80" spans="1:11" ht="29">
      <c r="A80" s="191">
        <v>15</v>
      </c>
      <c r="B80" s="192" t="s">
        <v>760</v>
      </c>
      <c r="C80" s="193" t="s">
        <v>774</v>
      </c>
      <c r="D80" s="199"/>
      <c r="E80" s="195" t="s">
        <v>775</v>
      </c>
      <c r="F80" s="195" t="s">
        <v>776</v>
      </c>
      <c r="G80" s="195" t="s">
        <v>777</v>
      </c>
      <c r="H80" s="195" t="s">
        <v>385</v>
      </c>
      <c r="I80" s="195"/>
      <c r="J80" s="195" t="s">
        <v>778</v>
      </c>
      <c r="K80" s="191" t="s">
        <v>387</v>
      </c>
    </row>
    <row r="81" spans="1:11">
      <c r="A81" s="189">
        <v>15</v>
      </c>
      <c r="B81" t="s">
        <v>760</v>
      </c>
      <c r="C81" s="190" t="s">
        <v>779</v>
      </c>
      <c r="D81" s="199"/>
      <c r="E81" s="187" t="s">
        <v>780</v>
      </c>
      <c r="F81" s="187" t="s">
        <v>781</v>
      </c>
      <c r="G81" s="187" t="s">
        <v>782</v>
      </c>
      <c r="H81" s="187" t="s">
        <v>385</v>
      </c>
      <c r="I81" s="187"/>
      <c r="J81" s="187" t="s">
        <v>748</v>
      </c>
      <c r="K81" s="189" t="s">
        <v>387</v>
      </c>
    </row>
    <row r="82" spans="1:11" ht="29">
      <c r="A82" s="191">
        <v>15</v>
      </c>
      <c r="B82" s="192" t="s">
        <v>760</v>
      </c>
      <c r="C82" s="193" t="s">
        <v>783</v>
      </c>
      <c r="D82" s="198" cm="1">
        <f t="array" ref="D82">IFERROR(CAC_VALUE/((AVG_ACV*GROSS_MARGIN)/12),"MISSING INPUT")</f>
        <v>0</v>
      </c>
      <c r="E82" s="195" t="s">
        <v>784</v>
      </c>
      <c r="F82" s="195" t="s">
        <v>785</v>
      </c>
      <c r="G82" s="195" t="s">
        <v>786</v>
      </c>
      <c r="H82" s="195" t="s">
        <v>412</v>
      </c>
      <c r="I82" s="195" t="s">
        <v>787</v>
      </c>
      <c r="J82" s="195" t="s">
        <v>788</v>
      </c>
      <c r="K82" s="191" t="s">
        <v>789</v>
      </c>
    </row>
    <row r="83" spans="1:11">
      <c r="A83" s="189">
        <v>15</v>
      </c>
      <c r="B83" t="s">
        <v>760</v>
      </c>
      <c r="C83" s="190" t="s">
        <v>790</v>
      </c>
      <c r="D83" s="203"/>
      <c r="E83" s="187" t="s">
        <v>791</v>
      </c>
      <c r="F83" s="187" t="s">
        <v>792</v>
      </c>
      <c r="G83" s="187" t="s">
        <v>793</v>
      </c>
      <c r="H83" s="187" t="s">
        <v>385</v>
      </c>
      <c r="I83" s="187"/>
      <c r="J83" s="187" t="s">
        <v>748</v>
      </c>
      <c r="K83" s="189" t="s">
        <v>789</v>
      </c>
    </row>
    <row r="84" spans="1:11" ht="29">
      <c r="A84" s="191">
        <v>15</v>
      </c>
      <c r="B84" s="192" t="s">
        <v>760</v>
      </c>
      <c r="C84" s="193" t="s">
        <v>794</v>
      </c>
      <c r="D84" s="204"/>
      <c r="E84" s="195" t="s">
        <v>795</v>
      </c>
      <c r="F84" s="195" t="s">
        <v>796</v>
      </c>
      <c r="G84" s="195" t="s">
        <v>797</v>
      </c>
      <c r="H84" s="195" t="s">
        <v>798</v>
      </c>
      <c r="I84" s="195"/>
      <c r="J84" s="195" t="s">
        <v>799</v>
      </c>
      <c r="K84" s="191" t="s">
        <v>394</v>
      </c>
    </row>
    <row r="85" spans="1:11" ht="29">
      <c r="A85" s="189">
        <v>15</v>
      </c>
      <c r="B85" t="s">
        <v>760</v>
      </c>
      <c r="C85" s="190" t="s">
        <v>800</v>
      </c>
      <c r="D85" s="204"/>
      <c r="E85" s="187" t="s">
        <v>801</v>
      </c>
      <c r="F85" s="187" t="s">
        <v>802</v>
      </c>
      <c r="G85" s="187" t="s">
        <v>803</v>
      </c>
      <c r="H85" s="187" t="s">
        <v>385</v>
      </c>
      <c r="I85" s="187"/>
      <c r="J85" s="187" t="s">
        <v>748</v>
      </c>
      <c r="K85" s="189" t="s">
        <v>394</v>
      </c>
    </row>
    <row r="86" spans="1:11">
      <c r="A86" s="191">
        <v>15</v>
      </c>
      <c r="B86" s="192" t="s">
        <v>760</v>
      </c>
      <c r="C86" s="193" t="s">
        <v>804</v>
      </c>
      <c r="D86" s="204"/>
      <c r="E86" s="195" t="s">
        <v>805</v>
      </c>
      <c r="F86" s="195" t="s">
        <v>802</v>
      </c>
      <c r="G86" s="195" t="s">
        <v>806</v>
      </c>
      <c r="H86" s="195" t="s">
        <v>385</v>
      </c>
      <c r="I86" s="195"/>
      <c r="J86" s="195" t="s">
        <v>748</v>
      </c>
      <c r="K86" s="191" t="s">
        <v>394</v>
      </c>
    </row>
    <row r="87" spans="1:11">
      <c r="A87" s="189">
        <v>15</v>
      </c>
      <c r="B87" t="s">
        <v>760</v>
      </c>
      <c r="C87" s="190" t="s">
        <v>807</v>
      </c>
      <c r="D87" s="204"/>
      <c r="E87" s="187" t="s">
        <v>808</v>
      </c>
      <c r="F87" s="187" t="s">
        <v>802</v>
      </c>
      <c r="G87" s="187" t="s">
        <v>806</v>
      </c>
      <c r="H87" s="187" t="s">
        <v>385</v>
      </c>
      <c r="I87" s="187"/>
      <c r="J87" s="187" t="s">
        <v>748</v>
      </c>
      <c r="K87" s="189" t="s">
        <v>394</v>
      </c>
    </row>
    <row r="88" spans="1:11">
      <c r="A88" s="191">
        <v>15</v>
      </c>
      <c r="B88" s="192" t="s">
        <v>760</v>
      </c>
      <c r="C88" s="193" t="s">
        <v>809</v>
      </c>
      <c r="D88" s="204"/>
      <c r="E88" s="195" t="s">
        <v>810</v>
      </c>
      <c r="F88" s="195" t="s">
        <v>802</v>
      </c>
      <c r="G88" s="195" t="s">
        <v>806</v>
      </c>
      <c r="H88" s="195" t="s">
        <v>385</v>
      </c>
      <c r="I88" s="195"/>
      <c r="J88" s="195" t="s">
        <v>748</v>
      </c>
      <c r="K88" s="191" t="s">
        <v>394</v>
      </c>
    </row>
    <row r="89" spans="1:11" ht="29">
      <c r="A89" s="189">
        <v>16</v>
      </c>
      <c r="B89" t="s">
        <v>811</v>
      </c>
      <c r="C89" s="190" t="s">
        <v>812</v>
      </c>
      <c r="D89" s="182" cm="1">
        <f t="array" ref="D89">IFERROR(TOTAL_ANNUAL_VALUE/AVG_ACV,"MISSING INPUT")</f>
        <v>0</v>
      </c>
      <c r="E89" s="187" t="s">
        <v>813</v>
      </c>
      <c r="F89" s="187" t="s">
        <v>814</v>
      </c>
      <c r="G89" s="187" t="s">
        <v>815</v>
      </c>
      <c r="H89" s="187" t="s">
        <v>412</v>
      </c>
      <c r="I89" s="187" t="s">
        <v>816</v>
      </c>
      <c r="J89" s="187" t="s">
        <v>817</v>
      </c>
      <c r="K89" s="189" t="s">
        <v>394</v>
      </c>
    </row>
    <row r="90" spans="1:11" ht="29">
      <c r="A90" s="191">
        <v>16</v>
      </c>
      <c r="B90" s="192" t="s">
        <v>811</v>
      </c>
      <c r="C90" s="193" t="s">
        <v>818</v>
      </c>
      <c r="D90" s="199"/>
      <c r="E90" s="195" t="s">
        <v>819</v>
      </c>
      <c r="F90" s="195" t="s">
        <v>820</v>
      </c>
      <c r="G90" s="195" t="s">
        <v>821</v>
      </c>
      <c r="H90" s="195" t="s">
        <v>385</v>
      </c>
      <c r="I90" s="195"/>
      <c r="J90" s="195" t="s">
        <v>822</v>
      </c>
      <c r="K90" s="191" t="s">
        <v>387</v>
      </c>
    </row>
    <row r="91" spans="1:11">
      <c r="A91" s="189">
        <v>16</v>
      </c>
      <c r="B91" t="s">
        <v>811</v>
      </c>
      <c r="C91" s="190" t="s">
        <v>823</v>
      </c>
      <c r="D91" s="199"/>
      <c r="E91" s="187" t="s">
        <v>824</v>
      </c>
      <c r="F91" s="187" t="s">
        <v>825</v>
      </c>
      <c r="G91" s="187" t="s">
        <v>821</v>
      </c>
      <c r="H91" s="187" t="s">
        <v>385</v>
      </c>
      <c r="I91" s="187"/>
      <c r="J91" s="187" t="s">
        <v>748</v>
      </c>
      <c r="K91" s="189" t="s">
        <v>387</v>
      </c>
    </row>
    <row r="92" spans="1:11">
      <c r="A92" s="191">
        <v>16</v>
      </c>
      <c r="B92" s="192" t="s">
        <v>811</v>
      </c>
      <c r="C92" s="193" t="s">
        <v>826</v>
      </c>
      <c r="D92" s="199"/>
      <c r="E92" s="195" t="s">
        <v>827</v>
      </c>
      <c r="F92" s="195" t="s">
        <v>828</v>
      </c>
      <c r="G92" s="195" t="s">
        <v>821</v>
      </c>
      <c r="H92" s="195" t="s">
        <v>385</v>
      </c>
      <c r="I92" s="195"/>
      <c r="J92" s="195" t="s">
        <v>748</v>
      </c>
      <c r="K92" s="191" t="s">
        <v>387</v>
      </c>
    </row>
    <row r="93" spans="1:11" ht="29">
      <c r="A93" s="189">
        <v>16</v>
      </c>
      <c r="B93" t="s">
        <v>811</v>
      </c>
      <c r="C93" s="190" t="s">
        <v>829</v>
      </c>
      <c r="D93" s="181">
        <f>N(D90)+N(D91)+N(D92)</f>
        <v>0</v>
      </c>
      <c r="E93" s="187" t="s">
        <v>830</v>
      </c>
      <c r="F93" s="187" t="s">
        <v>831</v>
      </c>
      <c r="G93" s="187" t="s">
        <v>832</v>
      </c>
      <c r="H93" s="187" t="s">
        <v>412</v>
      </c>
      <c r="I93" s="187" t="s">
        <v>833</v>
      </c>
      <c r="J93" s="187" t="s">
        <v>834</v>
      </c>
      <c r="K93" s="189" t="s">
        <v>387</v>
      </c>
    </row>
    <row r="94" spans="1:11" ht="29">
      <c r="A94" s="191">
        <v>17</v>
      </c>
      <c r="B94" s="192" t="s">
        <v>835</v>
      </c>
      <c r="C94" s="193" t="s">
        <v>836</v>
      </c>
      <c r="D94" s="196">
        <v>0.4</v>
      </c>
      <c r="E94" s="195" t="s">
        <v>837</v>
      </c>
      <c r="F94" s="195" t="s">
        <v>838</v>
      </c>
      <c r="G94" s="195" t="s">
        <v>839</v>
      </c>
      <c r="H94" s="195" t="s">
        <v>840</v>
      </c>
      <c r="I94" s="195"/>
      <c r="J94" s="195" t="s">
        <v>841</v>
      </c>
      <c r="K94" s="191" t="s">
        <v>445</v>
      </c>
    </row>
    <row r="95" spans="1:11">
      <c r="A95" s="189">
        <v>17</v>
      </c>
      <c r="B95" t="s">
        <v>835</v>
      </c>
      <c r="C95" s="190" t="s">
        <v>842</v>
      </c>
      <c r="D95" s="184">
        <v>0.3</v>
      </c>
      <c r="E95" s="187" t="s">
        <v>843</v>
      </c>
      <c r="F95" s="187" t="s">
        <v>844</v>
      </c>
      <c r="G95" s="187" t="s">
        <v>839</v>
      </c>
      <c r="H95" s="187" t="s">
        <v>840</v>
      </c>
      <c r="I95" s="187"/>
      <c r="J95" s="187" t="s">
        <v>845</v>
      </c>
      <c r="K95" s="189" t="s">
        <v>445</v>
      </c>
    </row>
    <row r="96" spans="1:11">
      <c r="A96" s="191">
        <v>17</v>
      </c>
      <c r="B96" s="192" t="s">
        <v>835</v>
      </c>
      <c r="C96" s="193" t="s">
        <v>846</v>
      </c>
      <c r="D96" s="196">
        <v>0.2</v>
      </c>
      <c r="E96" s="195" t="s">
        <v>847</v>
      </c>
      <c r="F96" s="195" t="s">
        <v>848</v>
      </c>
      <c r="G96" s="195" t="s">
        <v>839</v>
      </c>
      <c r="H96" s="195" t="s">
        <v>840</v>
      </c>
      <c r="I96" s="195"/>
      <c r="J96" s="195" t="s">
        <v>849</v>
      </c>
      <c r="K96" s="191" t="s">
        <v>445</v>
      </c>
    </row>
    <row r="97" spans="1:11" ht="29">
      <c r="A97" s="189">
        <v>17</v>
      </c>
      <c r="B97" t="s">
        <v>835</v>
      </c>
      <c r="C97" s="190" t="s">
        <v>850</v>
      </c>
      <c r="D97" s="184">
        <v>0.1</v>
      </c>
      <c r="E97" s="187" t="s">
        <v>851</v>
      </c>
      <c r="F97" s="187" t="s">
        <v>852</v>
      </c>
      <c r="G97" s="187" t="s">
        <v>839</v>
      </c>
      <c r="H97" s="187" t="s">
        <v>840</v>
      </c>
      <c r="I97" s="187"/>
      <c r="J97" s="187" t="s">
        <v>853</v>
      </c>
      <c r="K97" s="189" t="s">
        <v>445</v>
      </c>
    </row>
    <row r="98" spans="1:11">
      <c r="A98" s="191">
        <v>17</v>
      </c>
      <c r="B98" s="192" t="s">
        <v>835</v>
      </c>
      <c r="C98" s="193" t="s">
        <v>854</v>
      </c>
      <c r="D98" s="194" cm="1">
        <f t="array" ref="D98">ROUND_SIZE*D94</f>
        <v>0</v>
      </c>
      <c r="E98" s="195" t="s">
        <v>855</v>
      </c>
      <c r="F98" s="195" t="s">
        <v>856</v>
      </c>
      <c r="G98" s="195" t="s">
        <v>857</v>
      </c>
      <c r="H98" s="195" t="s">
        <v>412</v>
      </c>
      <c r="I98" s="195" t="s">
        <v>858</v>
      </c>
      <c r="J98" s="195" t="s">
        <v>859</v>
      </c>
      <c r="K98" s="191" t="s">
        <v>387</v>
      </c>
    </row>
    <row r="99" spans="1:11">
      <c r="A99" s="189">
        <v>17</v>
      </c>
      <c r="B99" t="s">
        <v>835</v>
      </c>
      <c r="C99" s="190" t="s">
        <v>860</v>
      </c>
      <c r="D99" s="181" cm="1">
        <f t="array" ref="D99">ROUND_SIZE*D95</f>
        <v>0</v>
      </c>
      <c r="E99" s="187" t="s">
        <v>861</v>
      </c>
      <c r="F99" s="187" t="s">
        <v>862</v>
      </c>
      <c r="G99" s="187" t="s">
        <v>857</v>
      </c>
      <c r="H99" s="187" t="s">
        <v>412</v>
      </c>
      <c r="I99" s="187" t="s">
        <v>863</v>
      </c>
      <c r="J99" s="187"/>
      <c r="K99" s="189" t="s">
        <v>387</v>
      </c>
    </row>
    <row r="100" spans="1:11">
      <c r="A100" s="191">
        <v>17</v>
      </c>
      <c r="B100" s="192" t="s">
        <v>835</v>
      </c>
      <c r="C100" s="193" t="s">
        <v>864</v>
      </c>
      <c r="D100" s="194" cm="1">
        <f t="array" ref="D100">ROUND_SIZE*D96</f>
        <v>0</v>
      </c>
      <c r="E100" s="195" t="s">
        <v>865</v>
      </c>
      <c r="F100" s="195" t="s">
        <v>866</v>
      </c>
      <c r="G100" s="195" t="s">
        <v>857</v>
      </c>
      <c r="H100" s="195" t="s">
        <v>412</v>
      </c>
      <c r="I100" s="195" t="s">
        <v>867</v>
      </c>
      <c r="J100" s="195"/>
      <c r="K100" s="191" t="s">
        <v>387</v>
      </c>
    </row>
    <row r="101" spans="1:11">
      <c r="A101" s="189">
        <v>17</v>
      </c>
      <c r="B101" t="s">
        <v>835</v>
      </c>
      <c r="C101" s="190" t="s">
        <v>868</v>
      </c>
      <c r="D101" s="181" cm="1">
        <f t="array" ref="D101">ROUND_SIZE*D97</f>
        <v>0</v>
      </c>
      <c r="E101" s="187" t="s">
        <v>869</v>
      </c>
      <c r="F101" s="187" t="s">
        <v>870</v>
      </c>
      <c r="G101" s="187" t="s">
        <v>857</v>
      </c>
      <c r="H101" s="187" t="s">
        <v>412</v>
      </c>
      <c r="I101" s="187" t="s">
        <v>871</v>
      </c>
      <c r="J101" s="187"/>
      <c r="K101" s="189" t="s">
        <v>387</v>
      </c>
    </row>
    <row r="102" spans="1:11" ht="29">
      <c r="A102" s="191">
        <v>18</v>
      </c>
      <c r="B102" s="192" t="s">
        <v>872</v>
      </c>
      <c r="C102" s="193" t="s">
        <v>873</v>
      </c>
      <c r="D102" s="199"/>
      <c r="E102" s="195" t="s">
        <v>874</v>
      </c>
      <c r="F102" s="195" t="s">
        <v>875</v>
      </c>
      <c r="G102" s="195" t="s">
        <v>876</v>
      </c>
      <c r="H102" s="195" t="s">
        <v>877</v>
      </c>
      <c r="I102" s="195"/>
      <c r="J102" s="195" t="s">
        <v>878</v>
      </c>
      <c r="K102" s="191" t="s">
        <v>387</v>
      </c>
    </row>
    <row r="103" spans="1:11">
      <c r="A103" s="189">
        <v>18</v>
      </c>
      <c r="B103" t="s">
        <v>872</v>
      </c>
      <c r="C103" s="190" t="s">
        <v>879</v>
      </c>
      <c r="D103" s="201"/>
      <c r="E103" s="187" t="s">
        <v>880</v>
      </c>
      <c r="F103" s="187" t="s">
        <v>881</v>
      </c>
      <c r="G103" s="187" t="s">
        <v>882</v>
      </c>
      <c r="H103" s="187" t="s">
        <v>385</v>
      </c>
      <c r="I103" s="187"/>
      <c r="J103" s="187" t="s">
        <v>883</v>
      </c>
      <c r="K103" s="189" t="s">
        <v>421</v>
      </c>
    </row>
    <row r="104" spans="1:11" ht="29">
      <c r="A104" s="191">
        <v>18</v>
      </c>
      <c r="B104" s="192" t="s">
        <v>872</v>
      </c>
      <c r="C104" s="193" t="s">
        <v>884</v>
      </c>
      <c r="D104" s="199"/>
      <c r="E104" s="195" t="s">
        <v>885</v>
      </c>
      <c r="F104" s="195" t="s">
        <v>886</v>
      </c>
      <c r="G104" s="195" t="s">
        <v>887</v>
      </c>
      <c r="H104" s="195" t="s">
        <v>888</v>
      </c>
      <c r="I104" s="195"/>
      <c r="J104" s="195" t="s">
        <v>889</v>
      </c>
      <c r="K104" s="191" t="s">
        <v>387</v>
      </c>
    </row>
    <row r="105" spans="1:11" ht="58">
      <c r="A105" s="189">
        <v>20</v>
      </c>
      <c r="B105" t="s">
        <v>890</v>
      </c>
      <c r="C105" s="190" t="s">
        <v>891</v>
      </c>
      <c r="D105" s="181" cm="1">
        <f t="array" ref="D105">ROUND_SIZE</f>
        <v>0</v>
      </c>
      <c r="E105" s="187" t="s">
        <v>892</v>
      </c>
      <c r="F105" s="187" t="s">
        <v>893</v>
      </c>
      <c r="G105" s="187" t="s">
        <v>894</v>
      </c>
      <c r="H105" s="187" t="s">
        <v>412</v>
      </c>
      <c r="I105" s="187" t="s">
        <v>413</v>
      </c>
      <c r="J105" s="187" t="s">
        <v>895</v>
      </c>
      <c r="K105" s="189" t="s">
        <v>387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1E40-A5BD-4192-862A-09C8A959B571}">
  <dimension ref="A1:C15"/>
  <sheetViews>
    <sheetView workbookViewId="0">
      <selection activeCell="C1" sqref="C1:C11"/>
    </sheetView>
  </sheetViews>
  <sheetFormatPr defaultRowHeight="14.5"/>
  <cols>
    <col min="1" max="1" width="22.26953125" bestFit="1" customWidth="1"/>
    <col min="2" max="3" width="16.54296875" customWidth="1"/>
  </cols>
  <sheetData>
    <row r="1" spans="1:3">
      <c r="A1" t="s">
        <v>91</v>
      </c>
      <c r="B1" t="s">
        <v>92</v>
      </c>
      <c r="C1" t="s">
        <v>936</v>
      </c>
    </row>
    <row r="2" spans="1:3">
      <c r="A2" t="s">
        <v>125</v>
      </c>
      <c r="B2" t="s">
        <v>106</v>
      </c>
      <c r="C2" t="s">
        <v>275</v>
      </c>
    </row>
    <row r="3" spans="1:3">
      <c r="A3" t="s">
        <v>135</v>
      </c>
      <c r="B3" t="s">
        <v>109</v>
      </c>
      <c r="C3" t="s">
        <v>937</v>
      </c>
    </row>
    <row r="4" spans="1:3">
      <c r="A4" t="s">
        <v>144</v>
      </c>
      <c r="B4" t="s">
        <v>111</v>
      </c>
      <c r="C4" t="s">
        <v>938</v>
      </c>
    </row>
    <row r="5" spans="1:3">
      <c r="A5" t="s">
        <v>154</v>
      </c>
      <c r="B5" t="s">
        <v>114</v>
      </c>
      <c r="C5" t="s">
        <v>939</v>
      </c>
    </row>
    <row r="6" spans="1:3">
      <c r="A6" t="s">
        <v>163</v>
      </c>
      <c r="B6" t="s">
        <v>116</v>
      </c>
      <c r="C6" t="s">
        <v>944</v>
      </c>
    </row>
    <row r="7" spans="1:3">
      <c r="A7" t="s">
        <v>175</v>
      </c>
      <c r="B7" t="s">
        <v>118</v>
      </c>
      <c r="C7" t="s">
        <v>940</v>
      </c>
    </row>
    <row r="8" spans="1:3">
      <c r="A8" t="s">
        <v>184</v>
      </c>
      <c r="B8" t="s">
        <v>121</v>
      </c>
      <c r="C8" t="s">
        <v>941</v>
      </c>
    </row>
    <row r="9" spans="1:3">
      <c r="A9" t="s">
        <v>192</v>
      </c>
      <c r="B9" t="s">
        <v>123</v>
      </c>
      <c r="C9" t="s">
        <v>942</v>
      </c>
    </row>
    <row r="10" spans="1:3">
      <c r="A10" t="s">
        <v>200</v>
      </c>
      <c r="C10" t="s">
        <v>943</v>
      </c>
    </row>
    <row r="11" spans="1:3">
      <c r="A11" t="s">
        <v>207</v>
      </c>
      <c r="C11" t="s">
        <v>261</v>
      </c>
    </row>
    <row r="12" spans="1:3">
      <c r="A12" t="s">
        <v>214</v>
      </c>
    </row>
    <row r="13" spans="1:3">
      <c r="A13" t="s">
        <v>224</v>
      </c>
    </row>
    <row r="14" spans="1:3">
      <c r="A14" t="s">
        <v>233</v>
      </c>
    </row>
    <row r="15" spans="1:3">
      <c r="A15" t="s">
        <v>243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c08d8d7-acba-4c2e-9ebb-83a4698695fb}" enabled="0" method="" siteId="{2c08d8d7-acba-4c2e-9ebb-83a4698695f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104</vt:i4>
      </vt:variant>
    </vt:vector>
  </HeadingPairs>
  <TitlesOfParts>
    <vt:vector size="116" baseType="lpstr">
      <vt:lpstr>Cover Page</vt:lpstr>
      <vt:lpstr>Customer's Questionnaire</vt:lpstr>
      <vt:lpstr>Your Company </vt:lpstr>
      <vt:lpstr>Dashboard</vt:lpstr>
      <vt:lpstr>Qualitative Assumptions</vt:lpstr>
      <vt:lpstr>P&amp;L</vt:lpstr>
      <vt:lpstr>Rev. Build</vt:lpstr>
      <vt:lpstr>COGS</vt:lpstr>
      <vt:lpstr>OPEX</vt:lpstr>
      <vt:lpstr>Benchmark_Table</vt:lpstr>
      <vt:lpstr>Investor_Deck_Calculations</vt:lpstr>
      <vt:lpstr>Definitions</vt:lpstr>
      <vt:lpstr>ALLOC_01</vt:lpstr>
      <vt:lpstr>ALLOC_01_PCT</vt:lpstr>
      <vt:lpstr>ALLOC_02</vt:lpstr>
      <vt:lpstr>ALLOC_02_PCT</vt:lpstr>
      <vt:lpstr>ALLOC_03</vt:lpstr>
      <vt:lpstr>ALLOC_03_PCT</vt:lpstr>
      <vt:lpstr>ALLOC_04</vt:lpstr>
      <vt:lpstr>ALLOC_04_PCT</vt:lpstr>
      <vt:lpstr>ARR_CURRENT</vt:lpstr>
      <vt:lpstr>ARR_FY29</vt:lpstr>
      <vt:lpstr>ARR_GROWTH</vt:lpstr>
      <vt:lpstr>ARR_TODAY</vt:lpstr>
      <vt:lpstr>ASK_AMOUNT</vt:lpstr>
      <vt:lpstr>AVG_ACV</vt:lpstr>
      <vt:lpstr>CAC_DELTA</vt:lpstr>
      <vt:lpstr>CAC_VALUE</vt:lpstr>
      <vt:lpstr>CHART_ARR_5Y</vt:lpstr>
      <vt:lpstr>CHART_REVENUE_5Y</vt:lpstr>
      <vt:lpstr>CHART_REVENUE_BUILD_WATERFALL</vt:lpstr>
      <vt:lpstr>COGS_Y1</vt:lpstr>
      <vt:lpstr>COGS_Y2</vt:lpstr>
      <vt:lpstr>COGS_Y3</vt:lpstr>
      <vt:lpstr>COGS_Y4</vt:lpstr>
      <vt:lpstr>COGS_Y5</vt:lpstr>
      <vt:lpstr>COHORT_1_VALUE</vt:lpstr>
      <vt:lpstr>COHORT_2_VALUE</vt:lpstr>
      <vt:lpstr>COHORT_3_VALUE</vt:lpstr>
      <vt:lpstr>COHORT_4_VALUE</vt:lpstr>
      <vt:lpstr>COMMIT_ARR</vt:lpstr>
      <vt:lpstr>COMMIT_CUSTOMERS</vt:lpstr>
      <vt:lpstr>COMMIT_EBITDA</vt:lpstr>
      <vt:lpstr>CUSTOMER_COUNT</vt:lpstr>
      <vt:lpstr>CUSTOMERS</vt:lpstr>
      <vt:lpstr>CUSTOMERS_DELTA</vt:lpstr>
      <vt:lpstr>DRIVER_01_VALUE</vt:lpstr>
      <vt:lpstr>DRIVER_02_VALUE</vt:lpstr>
      <vt:lpstr>DRIVER_03_VALUE</vt:lpstr>
      <vt:lpstr>DRIVER_04_VALUE</vt:lpstr>
      <vt:lpstr>EBITDA_Y1</vt:lpstr>
      <vt:lpstr>EBITDA_Y2</vt:lpstr>
      <vt:lpstr>EBITDA_Y3</vt:lpstr>
      <vt:lpstr>EBITDA_Y4</vt:lpstr>
      <vt:lpstr>EBITDA_Y5</vt:lpstr>
      <vt:lpstr>GM_DELTA</vt:lpstr>
      <vt:lpstr>GM_Y1</vt:lpstr>
      <vt:lpstr>GM_Y2</vt:lpstr>
      <vt:lpstr>GM_Y3</vt:lpstr>
      <vt:lpstr>GM_Y4</vt:lpstr>
      <vt:lpstr>GM_Y5</vt:lpstr>
      <vt:lpstr>GP_CAGR</vt:lpstr>
      <vt:lpstr>GP_Y1</vt:lpstr>
      <vt:lpstr>GP_Y2</vt:lpstr>
      <vt:lpstr>GP_Y3</vt:lpstr>
      <vt:lpstr>GP_Y4</vt:lpstr>
      <vt:lpstr>GP_Y5</vt:lpstr>
      <vt:lpstr>GROSS_MARGIN</vt:lpstr>
      <vt:lpstr>KPI_ARR_DELTA</vt:lpstr>
      <vt:lpstr>KPI_ARR_VALUE</vt:lpstr>
      <vt:lpstr>KPI_BURN_VALUE</vt:lpstr>
      <vt:lpstr>KPI_GM_DELTA</vt:lpstr>
      <vt:lpstr>KPI_GM_VALUE</vt:lpstr>
      <vt:lpstr>KPI_NRR_DELTA</vt:lpstr>
      <vt:lpstr>KPI_NRR_VALUE</vt:lpstr>
      <vt:lpstr>LOGO_RETENTION</vt:lpstr>
      <vt:lpstr>LTV_CAC_MULTIPLE</vt:lpstr>
      <vt:lpstr>LTV_DELTA</vt:lpstr>
      <vt:lpstr>LTV_VALUE</vt:lpstr>
      <vt:lpstr>MAGIC_NUMBER_VALUE</vt:lpstr>
      <vt:lpstr>MARKET_CAGR</vt:lpstr>
      <vt:lpstr>MARKET_SIZE</vt:lpstr>
      <vt:lpstr>NRR</vt:lpstr>
      <vt:lpstr>NRR_BENCHMARK</vt:lpstr>
      <vt:lpstr>OPEX_Y1</vt:lpstr>
      <vt:lpstr>OPEX_Y2</vt:lpstr>
      <vt:lpstr>OPEX_Y3</vt:lpstr>
      <vt:lpstr>OPEX_Y4</vt:lpstr>
      <vt:lpstr>OPEX_Y5</vt:lpstr>
      <vt:lpstr>PAYBACK_DELTA</vt:lpstr>
      <vt:lpstr>PAYBACK_VALUE</vt:lpstr>
      <vt:lpstr>REV_CAGR</vt:lpstr>
      <vt:lpstr>REV_Y1</vt:lpstr>
      <vt:lpstr>REV_Y2</vt:lpstr>
      <vt:lpstr>REV_Y3</vt:lpstr>
      <vt:lpstr>REV_Y4</vt:lpstr>
      <vt:lpstr>REV_Y5</vt:lpstr>
      <vt:lpstr>REVENUE_STREAM_01_PCT</vt:lpstr>
      <vt:lpstr>REVENUE_STREAM_02_PCT</vt:lpstr>
      <vt:lpstr>REVENUE_STREAM_03_PCT</vt:lpstr>
      <vt:lpstr>ROI_MULTIPLE</vt:lpstr>
      <vt:lpstr>ROUND_SIZE</vt:lpstr>
      <vt:lpstr>ROUND_SIZE_ASK</vt:lpstr>
      <vt:lpstr>SAM_VALUE</vt:lpstr>
      <vt:lpstr>SOM_VALUE</vt:lpstr>
      <vt:lpstr>TABLE_KEY_FINANCIAL_METRICS</vt:lpstr>
      <vt:lpstr>TABLE_PNL_SUMMARY_5Y</vt:lpstr>
      <vt:lpstr>TAM_VALUE</vt:lpstr>
      <vt:lpstr>TEAM_SIZE</vt:lpstr>
      <vt:lpstr>TOTAL_ANNUAL_VALUE</vt:lpstr>
      <vt:lpstr>TOTAL_RAISED</vt:lpstr>
      <vt:lpstr>TRACTION_MULTIPLE</vt:lpstr>
      <vt:lpstr>UNIT_ECON_MULTIPLE</vt:lpstr>
      <vt:lpstr>VALUE_01</vt:lpstr>
      <vt:lpstr>VALUE_02</vt:lpstr>
      <vt:lpstr>VALUE_03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Haim</dc:creator>
  <cp:lastModifiedBy>Raphael Haim</cp:lastModifiedBy>
  <dcterms:created xsi:type="dcterms:W3CDTF">2015-06-05T18:17:20Z</dcterms:created>
  <dcterms:modified xsi:type="dcterms:W3CDTF">2026-06-08T19:27:55Z</dcterms:modified>
</cp:coreProperties>
</file>