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81B264DC-36C8-034A-AAD9-B7FB64C2E5FB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definedNames>
    <definedName name="_xlnm._FilterDatabase" localSheetId="0" hidden="1">'1 Sept'!$A$1:$AZ$44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" i="5" l="1"/>
  <c r="AO10" i="5"/>
  <c r="AO6" i="5"/>
  <c r="AZ10" i="5"/>
  <c r="AQ2" i="5"/>
  <c r="AT3" i="5"/>
  <c r="AS4" i="5"/>
  <c r="AS5" i="5"/>
  <c r="AS6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3" i="5"/>
  <c r="AZ3" i="5"/>
  <c r="AZ5" i="5"/>
  <c r="AZ6" i="5"/>
  <c r="AZ7" i="5"/>
  <c r="AZ8" i="5"/>
  <c r="AZ11" i="5"/>
  <c r="AZ12" i="5"/>
  <c r="AZ13" i="5"/>
  <c r="AZ14" i="5"/>
  <c r="AZ15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2" i="5"/>
  <c r="AW10" i="5"/>
  <c r="AW12" i="5"/>
  <c r="AW13" i="5"/>
  <c r="AW14" i="5"/>
  <c r="AW15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V10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U3" i="5"/>
  <c r="AU10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T6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R5" i="5"/>
  <c r="AR6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Q3" i="5"/>
  <c r="AQ5" i="5"/>
  <c r="AQ6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P3" i="5"/>
  <c r="AP5" i="5"/>
  <c r="AP6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O3" i="5"/>
  <c r="AO5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N3" i="5"/>
  <c r="AN5" i="5"/>
  <c r="AN6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<sst xmlns="http://schemas.openxmlformats.org/spreadsheetml/2006/main" count="2459" uniqueCount="460">
  <si>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</si>
  <si>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</si>
  <si>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</si>
  <si>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</si>
  <si>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</si>
  <si>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</si>
  <si>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</si>
  <si>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</si>
  <si>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</si>
  <si>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</si>
  <si>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</si>
  <si>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</si>
  <si>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</si>
  <si>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</si>
  <si>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</si>
  <si>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</si>
  <si>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</si>
  <si>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</si>
  <si>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</si>
  <si>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</si>
  <si>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</si>
  <si>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</si>
  <si>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</si>
  <si>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</si>
  <si>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</si>
  <si>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</si>
  <si>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</si>
  <si>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</si>
  <si>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</si>
  <si>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</si>
  <si>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</si>
  <si>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</si>
  <si>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</si>
  <si>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</si>
  <si>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</si>
  <si>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</si>
  <si>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</si>
  <si>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</si>
  <si>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</si>
  <si>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</si>
  <si>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</si>
  <si>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</si>
  <si>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</si>
  <si>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</si>
  <si>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</si>
  <si>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</si>
  <si>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</si>
  <si>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</si>
  <si>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</si>
  <si>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</si>
  <si>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</si>
  <si>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</si>
  <si>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</si>
  <si>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</si>
  <si>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</si>
  <si>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</si>
  <si>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</si>
  <si>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</si>
  <si>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</si>
  <si>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</si>
  <si>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</si>
  <si>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</si>
  <si>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</si>
  <si>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</si>
  <si>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</si>
  <si>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</si>
  <si>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</si>
  <si>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</si>
  <si>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</si>
  <si>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</si>
  <si>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</si>
  <si>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</si>
  <si>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</si>
  <si>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</si>
  <si>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</si>
  <si>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</si>
  <si>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</si>
  <si>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</si>
  <si>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</si>
  <si>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</si>
  <si>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</si>
  <si>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</si>
  <si>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</si>
  <si>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</si>
  <si>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</si>
  <si>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</si>
  <si>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</si>
  <si>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</si>
  <si>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</si>
  <si>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</si>
  <si>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</si>
  <si>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</si>
  <si>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</si>
  <si>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</si>
  <si>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</si>
  <si>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</si>
  <si>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</si>
  <si>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</si>
  <si>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</si>
  <si>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</si>
  <si>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</si>
  <si>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</si>
  <si>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</si>
  <si>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</si>
  <si>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</si>
  <si>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</si>
  <si>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</si>
  <si>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</si>
  <si>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</si>
  <si>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</si>
  <si>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</si>
  <si>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</si>
  <si>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</si>
  <si>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</si>
  <si>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</si>
  <si>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</si>
  <si>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</si>
  <si>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</si>
  <si>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</si>
  <si>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</si>
  <si>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</si>
  <si>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</si>
  <si>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</si>
  <si>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</si>
  <si>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</si>
  <si>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</si>
  <si>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</si>
  <si>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</si>
  <si>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</si>
  <si>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</si>
  <si>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</si>
  <si>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</si>
  <si>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</si>
  <si>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</si>
  <si>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</si>
  <si>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</si>
  <si>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</si>
  <si>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</si>
  <si>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</si>
  <si>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</si>
  <si>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</si>
  <si>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</si>
  <si>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</si>
  <si>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</si>
  <si>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</si>
  <si>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</si>
  <si>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</si>
  <si>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</si>
  <si>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</si>
  <si>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</si>
  <si>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</si>
  <si>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</si>
  <si>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</si>
  <si>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</si>
  <si>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</si>
  <si>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</si>
  <si>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</si>
  <si>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</si>
  <si>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</si>
  <si>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</si>
  <si>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</si>
  <si>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</si>
  <si>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</si>
  <si>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</si>
  <si>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</si>
  <si>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</si>
  <si>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</si>
  <si>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</si>
  <si>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</si>
  <si>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</si>
  <si>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</si>
  <si>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</si>
  <si>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</si>
  <si>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</si>
  <si>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</si>
  <si>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</si>
  <si>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</si>
  <si>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</si>
  <si>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</si>
  <si>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</si>
  <si>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</si>
  <si>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</si>
  <si>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</si>
  <si>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</si>
  <si>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</si>
  <si>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</si>
  <si>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</si>
  <si>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</si>
  <si>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</si>
  <si>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</si>
  <si>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</si>
  <si>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</si>
  <si>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</si>
  <si>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</si>
  <si>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</si>
  <si>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</si>
  <si>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</si>
  <si>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</si>
  <si>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</si>
  <si>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</si>
  <si>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</si>
  <si>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</si>
  <si>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</si>
  <si>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</si>
  <si>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</si>
  <si>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</si>
  <si>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</si>
  <si>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</si>
  <si>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</si>
  <si>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</si>
  <si>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</si>
  <si>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</si>
  <si>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</si>
  <si>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</si>
  <si>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</si>
  <si>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</si>
  <si>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</si>
  <si>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</si>
  <si>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</si>
  <si>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</si>
  <si>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</si>
  <si>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</si>
  <si>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</si>
  <si>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</si>
  <si>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</si>
  <si>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</si>
  <si>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</si>
  <si>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</si>
  <si>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</si>
  <si>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</si>
  <si>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</si>
  <si>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</si>
  <si>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</si>
  <si>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</si>
  <si>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</si>
  <si>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</si>
  <si>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</si>
  <si>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</si>
  <si>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</si>
  <si>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</si>
  <si>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</si>
  <si>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</si>
  <si>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</si>
  <si>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</si>
  <si>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</si>
  <si>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</si>
  <si>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</si>
  <si>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</si>
  <si>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</si>
  <si>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</si>
  <si>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</si>
  <si>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</si>
  <si>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</si>
  <si>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</si>
  <si>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</si>
  <si>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</si>
  <si>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</si>
  <si>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</si>
  <si>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</si>
  <si>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</si>
  <si>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</si>
  <si>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</si>
  <si>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</si>
  <si>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</si>
  <si>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</si>
  <si>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</si>
  <si>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</si>
  <si>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</si>
  <si>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</si>
  <si>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</si>
  <si>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</si>
  <si>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</si>
  <si>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</si>
  <si>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</si>
  <si>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</si>
  <si>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</si>
  <si>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</si>
  <si>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</si>
  <si>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</si>
  <si>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</si>
  <si>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</si>
  <si>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</si>
  <si>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</si>
  <si>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</si>
  <si>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</si>
  <si>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</si>
  <si>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</si>
  <si>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</si>
  <si>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</si>
  <si>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</si>
  <si>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</si>
  <si>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</si>
  <si>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</si>
  <si>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</si>
  <si>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</si>
  <si>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</si>
  <si>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</si>
  <si>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</si>
  <si>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</si>
  <si>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</si>
  <si>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</si>
  <si>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</si>
  <si>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</si>
  <si>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</si>
  <si>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</si>
  <si>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</si>
  <si>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</si>
  <si>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</si>
  <si>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</si>
  <si>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</si>
  <si>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</si>
  <si>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</si>
  <si>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</si>
  <si>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</si>
  <si>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</si>
  <si>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</si>
  <si>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</si>
  <si>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</si>
  <si>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</si>
  <si>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</si>
  <si>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</si>
  <si>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</si>
  <si>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</si>
  <si>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</si>
  <si>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</si>
  <si>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</si>
  <si>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</si>
  <si>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</si>
  <si>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</si>
  <si>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</si>
  <si>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</si>
  <si>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</si>
  <si>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</si>
  <si>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</si>
  <si>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</si>
  <si>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</si>
  <si>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</si>
  <si>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</si>
  <si>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</si>
  <si>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</si>
  <si>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</si>
  <si>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</si>
  <si>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</si>
  <si>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</si>
  <si>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</si>
  <si>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</si>
  <si>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</si>
  <si>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</si>
  <si>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</si>
  <si>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</si>
  <si>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</si>
  <si>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</si>
  <si>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</si>
  <si>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</si>
  <si>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</si>
  <si>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</si>
  <si>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</si>
  <si>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</si>
  <si>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</si>
  <si>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</si>
  <si>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</si>
  <si>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</si>
  <si>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</si>
  <si>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</si>
  <si>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</si>
  <si>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</si>
  <si>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</si>
  <si>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</si>
  <si>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</si>
  <si>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</si>
  <si>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</si>
  <si>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</si>
  <si>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</si>
  <si>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</si>
  <si>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</si>
  <si>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</si>
  <si>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</si>
  <si>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</si>
  <si>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</si>
  <si>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</si>
  <si>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</si>
  <si>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</si>
  <si>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</si>
  <si>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</si>
  <si>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</si>
  <si>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</si>
  <si>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</si>
  <si>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</si>
  <si>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</si>
  <si>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</si>
  <si>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</si>
  <si>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</si>
  <si>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</si>
  <si>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</si>
  <si>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</si>
  <si>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</si>
  <si>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</si>
  <si>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</si>
  <si>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</si>
  <si>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</si>
  <si>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</si>
  <si>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</si>
  <si>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</si>
  <si>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</si>
  <si>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</si>
  <si>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</si>
  <si>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</si>
  <si>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</si>
  <si>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</si>
  <si>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</si>
  <si>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</si>
  <si>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</si>
  <si>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</si>
  <si>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</si>
  <si>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</si>
  <si>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</si>
  <si>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</si>
  <si>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</si>
  <si>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</si>
  <si>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</si>
  <si>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</si>
  <si>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</si>
  <si>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</si>
  <si>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</si>
  <si>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</si>
  <si>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</si>
  <si>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</si>
  <si>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</si>
  <si>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</si>
  <si>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</si>
  <si>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</si>
  <si>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</si>
  <si>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</si>
  <si>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</si>
  <si>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</si>
  <si>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</si>
  <si>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</si>
  <si>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</si>
  <si>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</si>
  <si>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</si>
  <si>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</si>
  <si>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</si>
  <si>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</si>
  <si>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</si>
  <si>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</si>
  <si>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</si>
  <si>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</si>
  <si>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</si>
  <si>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</si>
  <si>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</si>
  <si>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SI CLIENTE PASADO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</si>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</sst>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6" formatCode="[$-F400]h:mm:ss\ AM/PM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3" fillId="0" borderId="0" xfId="0" applyNumberFormat="1" applyFont="1"/>
    <xf numFmtId="166" fontId="0" fillId="2" borderId="0" xfId="0" applyNumberFormat="1" applyFill="1"/>
    <xf numFmtId="166" fontId="0" fillId="0" borderId="0" xfId="0" applyNumberFormat="1"/>
    <xf numFmtId="18" fontId="0" fillId="0" borderId="0" xfId="0" applyNumberFormat="1"/>
    <xf numFmtId="0" fontId="0" fillId="5" borderId="0" xfId="0" applyFill="1"/>
    <xf numFmtId="0" fontId="4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14" fontId="0" fillId="2" borderId="4" xfId="0" applyNumberFormat="1" applyFill="1" applyBorder="1"/>
    <xf numFmtId="166" fontId="0" fillId="2" borderId="4" xfId="0" applyNumberFormat="1" applyFill="1" applyBorder="1"/>
    <xf numFmtId="18" fontId="0" fillId="2" borderId="4" xfId="0" applyNumberFormat="1" applyFill="1" applyBorder="1"/>
    <xf numFmtId="0" fontId="0" fillId="2" borderId="5" xfId="0" applyFill="1" applyBorder="1"/>
    <xf numFmtId="0" fontId="0" fillId="0" borderId="0" xfId="0" applyBorder="1"/>
    <xf numFmtId="0" fontId="0" fillId="2" borderId="0" xfId="0" applyFill="1" applyBorder="1"/>
    <xf numFmtId="14" fontId="0" fillId="2" borderId="0" xfId="0" applyNumberFormat="1" applyFill="1" applyBorder="1"/>
    <xf numFmtId="166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7" xfId="0" applyFill="1" applyBorder="1" applyAlignment="1"/>
    <xf numFmtId="0" fontId="0" fillId="0" borderId="7" xfId="0" applyBorder="1"/>
    <xf numFmtId="0" fontId="0" fillId="2" borderId="0" xfId="0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AZ44"/>
  <sheetViews>
    <sheetView tabSelected="1" zoomScale="83" workbookViewId="0">
      <selection activeCell="P24" sqref="P24"/>
    </sheetView>
  </sheetViews>
  <sheetFormatPr baseColWidth="10" defaultRowHeight="15" x14ac:dyDescent="0.2"/>
  <cols>
    <col min="1" max="1" width="10.16406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0" max="29" width="0" hidden="1" customWidth="1"/>
    <col min="31" max="39" width="0" hidden="1" customWidth="1"/>
    <col min="43" max="43" width="21.83203125" style="22" bestFit="1" customWidth="1"/>
    <col min="44" max="44" width="21.6640625" style="22" bestFit="1" customWidth="1"/>
    <col min="51" max="51" width="39.5" bestFit="1" customWidth="1"/>
  </cols>
  <sheetData>
    <row r="1" spans="1:52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13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14"/>
      <c r="AN1" s="14" t="s">
        <v>345</v>
      </c>
      <c r="AO1" s="2" t="s">
        <v>344</v>
      </c>
      <c r="AP1" s="3" t="s">
        <v>346</v>
      </c>
      <c r="AQ1" s="20" t="s">
        <v>458</v>
      </c>
      <c r="AR1" s="20" t="s">
        <v>459</v>
      </c>
      <c r="AS1" s="3" t="s">
        <v>399</v>
      </c>
      <c r="AT1" s="3" t="s">
        <v>400</v>
      </c>
      <c r="AU1" s="3" t="s">
        <v>401</v>
      </c>
      <c r="AV1" s="3" t="s">
        <v>406</v>
      </c>
      <c r="AW1" s="3" t="s">
        <v>457</v>
      </c>
      <c r="AX1" s="3" t="s">
        <v>451</v>
      </c>
      <c r="AY1" s="25" t="s">
        <v>357</v>
      </c>
      <c r="AZ1" s="25" t="s">
        <v>404</v>
      </c>
    </row>
    <row r="2" spans="1:52" s="27" customFormat="1" x14ac:dyDescent="0.2">
      <c r="A2" s="26" t="s">
        <v>174</v>
      </c>
      <c r="B2" s="27" t="s">
        <v>175</v>
      </c>
      <c r="C2" s="27" t="s">
        <v>176</v>
      </c>
      <c r="D2" s="27" t="s">
        <v>196</v>
      </c>
      <c r="E2" s="27" t="s">
        <v>197</v>
      </c>
      <c r="H2" s="27" t="s">
        <v>198</v>
      </c>
      <c r="I2" s="27" t="s">
        <v>198</v>
      </c>
      <c r="J2" s="27" t="s">
        <v>43</v>
      </c>
      <c r="K2" s="27" t="s">
        <v>44</v>
      </c>
      <c r="L2" s="27" t="s">
        <v>44</v>
      </c>
      <c r="M2" s="27" t="s">
        <v>44</v>
      </c>
      <c r="N2" s="27" t="s">
        <v>45</v>
      </c>
      <c r="O2" s="27">
        <v>0</v>
      </c>
      <c r="P2" s="27" t="s">
        <v>199</v>
      </c>
      <c r="Q2" s="28">
        <v>45841</v>
      </c>
      <c r="R2" s="28">
        <v>45901</v>
      </c>
      <c r="S2" s="28">
        <v>45907</v>
      </c>
      <c r="T2" s="27" t="s">
        <v>200</v>
      </c>
      <c r="U2" s="27" t="s">
        <v>95</v>
      </c>
      <c r="V2" s="27">
        <v>0</v>
      </c>
      <c r="W2" s="27" t="s">
        <v>49</v>
      </c>
      <c r="X2" s="27">
        <v>25</v>
      </c>
      <c r="Y2" s="27">
        <v>0</v>
      </c>
      <c r="Z2" s="27">
        <v>0</v>
      </c>
      <c r="AA2" s="27">
        <v>0</v>
      </c>
      <c r="AB2" s="27">
        <v>-71.25</v>
      </c>
      <c r="AC2" s="27">
        <v>450</v>
      </c>
      <c r="AD2" s="27">
        <v>403.75</v>
      </c>
      <c r="AE2" s="27">
        <v>403.75</v>
      </c>
      <c r="AF2" s="27" t="s">
        <v>50</v>
      </c>
      <c r="AG2" s="27" t="s">
        <v>48</v>
      </c>
      <c r="AH2" s="27" t="s">
        <v>51</v>
      </c>
      <c r="AI2" s="27" t="s">
        <v>52</v>
      </c>
      <c r="AJ2" s="27" t="s">
        <v>182</v>
      </c>
      <c r="AK2" s="27" t="s">
        <v>183</v>
      </c>
      <c r="AL2" s="27" t="s">
        <v>184</v>
      </c>
      <c r="AN2" s="27" t="s">
        <v>402</v>
      </c>
      <c r="AO2" s="27" t="s">
        <v>412</v>
      </c>
      <c r="AP2" s="27" t="s">
        <v>412</v>
      </c>
      <c r="AQ2" s="29">
        <f>VLOOKUP('1 Sept'!P2,'25 agosto'!N:AV,27,0)</f>
        <v>0</v>
      </c>
      <c r="AR2" s="30">
        <v>0.45833333333333331</v>
      </c>
      <c r="AT2" s="27" t="s">
        <v>415</v>
      </c>
      <c r="AU2" s="27" t="s">
        <v>402</v>
      </c>
      <c r="AY2" s="27" t="s">
        <v>359</v>
      </c>
      <c r="AZ2" s="27">
        <f>VLOOKUP('1 Sept'!P2,'25 agosto'!N:AV,35,0)</f>
        <v>0</v>
      </c>
    </row>
    <row r="3" spans="1:52" s="32" customFormat="1" x14ac:dyDescent="0.2">
      <c r="A3" s="31" t="s">
        <v>150</v>
      </c>
      <c r="B3" s="32" t="s">
        <v>151</v>
      </c>
      <c r="C3" s="32" t="s">
        <v>152</v>
      </c>
      <c r="D3" s="33" t="s">
        <v>235</v>
      </c>
      <c r="E3" s="33" t="s">
        <v>236</v>
      </c>
      <c r="H3" s="32" t="s">
        <v>237</v>
      </c>
      <c r="I3" s="33" t="s">
        <v>237</v>
      </c>
      <c r="J3" s="32" t="s">
        <v>193</v>
      </c>
      <c r="K3" s="32" t="s">
        <v>44</v>
      </c>
      <c r="L3" s="32" t="s">
        <v>44</v>
      </c>
      <c r="M3" s="32" t="s">
        <v>44</v>
      </c>
      <c r="N3" s="33" t="s">
        <v>45</v>
      </c>
      <c r="O3" s="32">
        <v>0</v>
      </c>
      <c r="P3" s="33" t="s">
        <v>238</v>
      </c>
      <c r="Q3" s="34">
        <v>45877</v>
      </c>
      <c r="R3" s="34">
        <v>45901</v>
      </c>
      <c r="S3" s="34">
        <v>45902</v>
      </c>
      <c r="T3" s="32" t="s">
        <v>239</v>
      </c>
      <c r="U3" s="32" t="s">
        <v>48</v>
      </c>
      <c r="V3" s="32">
        <v>0</v>
      </c>
      <c r="W3" s="32" t="s">
        <v>49</v>
      </c>
      <c r="X3" s="32">
        <v>35</v>
      </c>
      <c r="Y3" s="32">
        <v>0</v>
      </c>
      <c r="Z3" s="32">
        <v>0</v>
      </c>
      <c r="AA3" s="32">
        <v>0</v>
      </c>
      <c r="AB3" s="32">
        <v>-32.25</v>
      </c>
      <c r="AC3" s="32">
        <v>180</v>
      </c>
      <c r="AD3" s="33">
        <v>182.75</v>
      </c>
      <c r="AE3" s="32">
        <v>182.75</v>
      </c>
      <c r="AF3" s="32" t="s">
        <v>50</v>
      </c>
      <c r="AG3" s="32" t="s">
        <v>48</v>
      </c>
      <c r="AH3" s="32" t="s">
        <v>51</v>
      </c>
      <c r="AI3" s="32" t="s">
        <v>52</v>
      </c>
      <c r="AJ3" s="32" t="s">
        <v>53</v>
      </c>
      <c r="AK3" s="32" t="s">
        <v>54</v>
      </c>
      <c r="AL3" s="32" t="s">
        <v>55</v>
      </c>
      <c r="AN3" s="33" t="str">
        <f>VLOOKUP('1 Sept'!P3,'25 agosto'!N:AV,24,0)</f>
        <v>SI</v>
      </c>
      <c r="AO3" s="33" t="str">
        <f>VLOOKUP('1 Sept'!P3,'25 agosto'!N:AV,25,0)</f>
        <v>AIRBNB</v>
      </c>
      <c r="AP3" s="33" t="str">
        <f>VLOOKUP('1 Sept'!P3,'25 agosto'!N:AV,26,0)</f>
        <v>AIRBNB</v>
      </c>
      <c r="AQ3" s="35">
        <f>VLOOKUP('1 Sept'!P3,'25 agosto'!N:AV,27,0)</f>
        <v>0.625</v>
      </c>
      <c r="AR3" s="35">
        <v>0.5625</v>
      </c>
      <c r="AS3" s="33">
        <f>VLOOKUP('1 Sept'!P3,'25 agosto'!N:AV,29,0)</f>
        <v>8</v>
      </c>
      <c r="AT3" s="33" t="str">
        <f>VLOOKUP('1 Sept'!P3,'25 agosto'!N:AV,30,0)</f>
        <v>SOFA</v>
      </c>
      <c r="AU3" s="33" t="str">
        <f>VLOOKUP('1 Sept'!P3,'25 agosto'!N:AV,31,0)</f>
        <v>-</v>
      </c>
      <c r="AV3" s="33"/>
      <c r="AW3" s="33"/>
      <c r="AX3" s="33"/>
      <c r="AY3" s="33" t="s">
        <v>360</v>
      </c>
      <c r="AZ3" s="33">
        <f>VLOOKUP('1 Sept'!P3,'25 agosto'!N:AV,35,0)</f>
        <v>0</v>
      </c>
    </row>
    <row r="4" spans="1:52" s="40" customFormat="1" ht="16" thickBot="1" x14ac:dyDescent="0.25">
      <c r="A4" s="36" t="s">
        <v>36</v>
      </c>
      <c r="B4" s="37" t="s">
        <v>37</v>
      </c>
      <c r="C4" s="37" t="s">
        <v>38</v>
      </c>
      <c r="D4" s="37" t="s">
        <v>435</v>
      </c>
      <c r="E4" s="37" t="s">
        <v>436</v>
      </c>
      <c r="F4" s="37"/>
      <c r="G4" s="37"/>
      <c r="H4" s="37" t="s">
        <v>437</v>
      </c>
      <c r="I4" s="37" t="s">
        <v>437</v>
      </c>
      <c r="J4" s="37" t="s">
        <v>43</v>
      </c>
      <c r="K4" s="37" t="s">
        <v>44</v>
      </c>
      <c r="L4" s="37" t="s">
        <v>44</v>
      </c>
      <c r="M4" s="37" t="s">
        <v>44</v>
      </c>
      <c r="N4" s="37" t="s">
        <v>45</v>
      </c>
      <c r="O4" s="37">
        <v>0</v>
      </c>
      <c r="P4" s="37" t="s">
        <v>438</v>
      </c>
      <c r="Q4" s="38">
        <v>45900</v>
      </c>
      <c r="R4" s="38">
        <v>45901</v>
      </c>
      <c r="S4" s="38">
        <v>45902</v>
      </c>
      <c r="T4" s="37" t="s">
        <v>439</v>
      </c>
      <c r="U4" s="37" t="s">
        <v>48</v>
      </c>
      <c r="V4" s="37">
        <v>0</v>
      </c>
      <c r="W4" s="37" t="s">
        <v>49</v>
      </c>
      <c r="X4" s="37">
        <v>30</v>
      </c>
      <c r="Y4" s="37">
        <v>0</v>
      </c>
      <c r="Z4" s="37">
        <v>0</v>
      </c>
      <c r="AA4" s="37">
        <v>0</v>
      </c>
      <c r="AB4" s="37">
        <v>-19.14</v>
      </c>
      <c r="AC4" s="37">
        <v>97.6</v>
      </c>
      <c r="AD4" s="37">
        <v>108.46</v>
      </c>
      <c r="AE4" s="37">
        <v>108.46</v>
      </c>
      <c r="AF4" s="37" t="s">
        <v>50</v>
      </c>
      <c r="AG4" s="37" t="s">
        <v>48</v>
      </c>
      <c r="AH4" s="37" t="s">
        <v>51</v>
      </c>
      <c r="AI4" s="37" t="s">
        <v>52</v>
      </c>
      <c r="AJ4" s="37" t="s">
        <v>53</v>
      </c>
      <c r="AK4" s="37" t="s">
        <v>54</v>
      </c>
      <c r="AL4" s="37" t="s">
        <v>55</v>
      </c>
      <c r="AM4" s="37"/>
      <c r="AN4" s="39" t="s">
        <v>450</v>
      </c>
      <c r="AO4" s="39" t="s">
        <v>412</v>
      </c>
      <c r="AP4" s="39" t="s">
        <v>412</v>
      </c>
      <c r="AQ4" s="39"/>
      <c r="AR4" s="39"/>
      <c r="AS4" s="37" t="e">
        <f>VLOOKUP('1 Sept'!P4,'25 agosto'!N:AV,29,0)</f>
        <v>#N/A</v>
      </c>
      <c r="AT4" s="39"/>
      <c r="AU4" s="39"/>
      <c r="AV4" s="39"/>
      <c r="AW4" s="39"/>
      <c r="AX4" s="39"/>
      <c r="AY4" s="39"/>
      <c r="AZ4" s="39"/>
    </row>
    <row r="5" spans="1:52" x14ac:dyDescent="0.2">
      <c r="A5" s="5" t="s">
        <v>56</v>
      </c>
      <c r="B5" t="s">
        <v>57</v>
      </c>
      <c r="C5" t="s">
        <v>58</v>
      </c>
      <c r="D5" s="5" t="s">
        <v>121</v>
      </c>
      <c r="E5" s="5" t="s">
        <v>122</v>
      </c>
      <c r="F5" t="s">
        <v>421</v>
      </c>
      <c r="H5" t="s">
        <v>123</v>
      </c>
      <c r="I5" s="5" t="s">
        <v>123</v>
      </c>
      <c r="J5" t="s">
        <v>62</v>
      </c>
      <c r="K5" t="s">
        <v>86</v>
      </c>
      <c r="L5" t="s">
        <v>44</v>
      </c>
      <c r="M5" t="s">
        <v>44</v>
      </c>
      <c r="N5" s="5" t="s">
        <v>76</v>
      </c>
      <c r="O5">
        <v>0</v>
      </c>
      <c r="P5" s="5" t="s">
        <v>124</v>
      </c>
      <c r="Q5" s="6">
        <v>45769</v>
      </c>
      <c r="R5" s="6">
        <v>45902</v>
      </c>
      <c r="S5" s="6">
        <v>45904</v>
      </c>
      <c r="T5" t="s">
        <v>125</v>
      </c>
      <c r="U5" t="s">
        <v>48</v>
      </c>
      <c r="V5">
        <v>0</v>
      </c>
      <c r="W5" t="s">
        <v>79</v>
      </c>
      <c r="X5">
        <v>25</v>
      </c>
      <c r="Y5">
        <v>0</v>
      </c>
      <c r="Z5">
        <v>0</v>
      </c>
      <c r="AA5">
        <v>0</v>
      </c>
      <c r="AB5">
        <v>0</v>
      </c>
      <c r="AC5">
        <v>226.8</v>
      </c>
      <c r="AD5" s="5">
        <v>274.48</v>
      </c>
      <c r="AE5">
        <v>0</v>
      </c>
      <c r="AF5">
        <v>274.48</v>
      </c>
      <c r="AG5" t="s">
        <v>48</v>
      </c>
      <c r="AH5" t="s">
        <v>51</v>
      </c>
      <c r="AI5" t="s">
        <v>52</v>
      </c>
      <c r="AJ5" t="s">
        <v>53</v>
      </c>
      <c r="AK5" t="s">
        <v>54</v>
      </c>
      <c r="AL5" t="s">
        <v>55</v>
      </c>
      <c r="AN5" s="5" t="str">
        <f>VLOOKUP('1 Sept'!P5,'25 agosto'!N:AV,24,0)</f>
        <v>SI</v>
      </c>
      <c r="AO5" s="24">
        <f>VLOOKUP('1 Sept'!P5,'25 agosto'!N:AV,25,0)</f>
        <v>0</v>
      </c>
      <c r="AP5" s="24">
        <f>VLOOKUP('1 Sept'!P5,'25 agosto'!N:AV,26,0)</f>
        <v>0</v>
      </c>
      <c r="AQ5" s="21">
        <f>VLOOKUP('1 Sept'!P5,'25 agosto'!N:AV,27,0)</f>
        <v>0.60416666666666663</v>
      </c>
      <c r="AR5" s="21">
        <f>VLOOKUP('1 Sept'!P5,'25 agosto'!N:AV,28,0)</f>
        <v>0</v>
      </c>
      <c r="AS5" s="5">
        <f>VLOOKUP('1 Sept'!P5,'25 agosto'!N:AV,29,0)</f>
        <v>3</v>
      </c>
      <c r="AT5" s="5"/>
      <c r="AU5" s="5"/>
      <c r="AV5" s="5"/>
      <c r="AW5" s="5"/>
      <c r="AX5" s="5"/>
      <c r="AY5" s="5" t="s">
        <v>361</v>
      </c>
      <c r="AZ5" s="5" t="str">
        <f>VLOOKUP('1 Sept'!P5,'25 agosto'!N:AV,35,0)</f>
        <v>Arriving from Bocas</v>
      </c>
    </row>
    <row r="6" spans="1:52" x14ac:dyDescent="0.2">
      <c r="A6" s="5" t="s">
        <v>137</v>
      </c>
      <c r="B6" t="s">
        <v>138</v>
      </c>
      <c r="C6" t="s">
        <v>139</v>
      </c>
      <c r="D6" s="5" t="s">
        <v>250</v>
      </c>
      <c r="E6" s="5" t="s">
        <v>251</v>
      </c>
      <c r="H6" t="s">
        <v>252</v>
      </c>
      <c r="I6" s="5" t="s">
        <v>252</v>
      </c>
      <c r="J6" t="s">
        <v>43</v>
      </c>
      <c r="K6" t="s">
        <v>44</v>
      </c>
      <c r="L6" t="s">
        <v>44</v>
      </c>
      <c r="M6" t="s">
        <v>44</v>
      </c>
      <c r="N6" s="5" t="s">
        <v>45</v>
      </c>
      <c r="O6">
        <v>0</v>
      </c>
      <c r="P6" s="5" t="s">
        <v>253</v>
      </c>
      <c r="Q6" s="6">
        <v>45883</v>
      </c>
      <c r="R6" s="6">
        <v>45902</v>
      </c>
      <c r="S6" s="6">
        <v>45908</v>
      </c>
      <c r="T6" t="s">
        <v>254</v>
      </c>
      <c r="U6" t="s">
        <v>48</v>
      </c>
      <c r="V6">
        <v>0</v>
      </c>
      <c r="W6" t="s">
        <v>49</v>
      </c>
      <c r="X6">
        <v>25</v>
      </c>
      <c r="Y6">
        <v>0</v>
      </c>
      <c r="Z6">
        <v>0</v>
      </c>
      <c r="AA6">
        <v>0</v>
      </c>
      <c r="AB6">
        <v>-117.15</v>
      </c>
      <c r="AC6">
        <v>756</v>
      </c>
      <c r="AD6" s="5">
        <v>663.85</v>
      </c>
      <c r="AE6">
        <v>663.85</v>
      </c>
      <c r="AF6" t="s">
        <v>50</v>
      </c>
      <c r="AG6" t="s">
        <v>48</v>
      </c>
      <c r="AH6" t="s">
        <v>51</v>
      </c>
      <c r="AI6" t="s">
        <v>52</v>
      </c>
      <c r="AJ6" t="s">
        <v>53</v>
      </c>
      <c r="AK6" t="s">
        <v>54</v>
      </c>
      <c r="AL6" t="s">
        <v>55</v>
      </c>
      <c r="AN6" s="5" t="str">
        <f>VLOOKUP('1 Sept'!P6,'25 agosto'!N:AV,24,0)</f>
        <v>SI</v>
      </c>
      <c r="AO6" s="5" t="str">
        <f>VLOOKUP('1 Sept'!P6,'25 agosto'!N:AV,25,0)</f>
        <v>AIRBNB</v>
      </c>
      <c r="AP6" s="5" t="str">
        <f>VLOOKUP('1 Sept'!P6,'25 agosto'!N:AV,26,0)</f>
        <v>AIRBNB</v>
      </c>
      <c r="AQ6" s="21">
        <f>VLOOKUP('1 Sept'!P6,'25 agosto'!N:AV,27,0)</f>
        <v>0.625</v>
      </c>
      <c r="AR6" s="21">
        <f>VLOOKUP('1 Sept'!P6,'25 agosto'!N:AV,28,0)</f>
        <v>0.5</v>
      </c>
      <c r="AS6" s="5">
        <f>VLOOKUP('1 Sept'!P6,'25 agosto'!N:AV,29,0)</f>
        <v>2</v>
      </c>
      <c r="AT6" s="5" t="str">
        <f>VLOOKUP('1 Sept'!P6,'25 agosto'!N:AV,30,0)</f>
        <v>NO NEED</v>
      </c>
      <c r="AU6" s="5"/>
      <c r="AV6" s="5"/>
      <c r="AW6" s="5"/>
      <c r="AX6" s="5"/>
      <c r="AY6" s="5" t="s">
        <v>362</v>
      </c>
      <c r="AZ6" s="5">
        <f>VLOOKUP('1 Sept'!P6,'25 agosto'!N:AV,35,0)</f>
        <v>0</v>
      </c>
    </row>
    <row r="7" spans="1:52" x14ac:dyDescent="0.2">
      <c r="A7" t="s">
        <v>80</v>
      </c>
      <c r="B7" t="s">
        <v>81</v>
      </c>
      <c r="C7" t="s">
        <v>82</v>
      </c>
      <c r="D7" t="s">
        <v>445</v>
      </c>
      <c r="E7" t="s">
        <v>446</v>
      </c>
      <c r="H7" t="s">
        <v>447</v>
      </c>
      <c r="I7" t="s">
        <v>447</v>
      </c>
      <c r="J7" t="s">
        <v>99</v>
      </c>
      <c r="K7" t="s">
        <v>44</v>
      </c>
      <c r="L7" t="s">
        <v>44</v>
      </c>
      <c r="M7" t="s">
        <v>44</v>
      </c>
      <c r="N7" t="s">
        <v>45</v>
      </c>
      <c r="O7">
        <v>0</v>
      </c>
      <c r="P7" t="s">
        <v>448</v>
      </c>
      <c r="Q7" s="1">
        <v>45901</v>
      </c>
      <c r="R7" s="1">
        <v>45902</v>
      </c>
      <c r="S7" s="1">
        <v>45904</v>
      </c>
      <c r="T7" t="s">
        <v>449</v>
      </c>
      <c r="U7" t="s">
        <v>48</v>
      </c>
      <c r="V7">
        <v>0</v>
      </c>
      <c r="W7" t="s">
        <v>49</v>
      </c>
      <c r="X7">
        <v>35</v>
      </c>
      <c r="Y7">
        <v>0</v>
      </c>
      <c r="Z7">
        <v>0</v>
      </c>
      <c r="AA7">
        <v>0</v>
      </c>
      <c r="AB7">
        <v>-42.75</v>
      </c>
      <c r="AC7">
        <v>250</v>
      </c>
      <c r="AD7">
        <v>242.25</v>
      </c>
      <c r="AE7">
        <v>242.25</v>
      </c>
      <c r="AF7" t="s">
        <v>50</v>
      </c>
      <c r="AG7" t="s">
        <v>48</v>
      </c>
      <c r="AH7" t="s">
        <v>51</v>
      </c>
      <c r="AI7" t="s">
        <v>52</v>
      </c>
      <c r="AJ7" t="s">
        <v>53</v>
      </c>
      <c r="AK7" t="s">
        <v>54</v>
      </c>
      <c r="AL7" t="s">
        <v>55</v>
      </c>
      <c r="AN7" t="s">
        <v>402</v>
      </c>
      <c r="AQ7"/>
      <c r="AR7"/>
      <c r="AY7" t="s">
        <v>452</v>
      </c>
      <c r="AZ7" t="e">
        <f>VLOOKUP('1 Sept'!P7,'25 agosto'!N:AV,35,0)</f>
        <v>#N/A</v>
      </c>
    </row>
    <row r="8" spans="1:52" x14ac:dyDescent="0.2">
      <c r="A8" t="s">
        <v>150</v>
      </c>
      <c r="B8" t="s">
        <v>151</v>
      </c>
      <c r="C8" t="s">
        <v>152</v>
      </c>
      <c r="D8" t="s">
        <v>275</v>
      </c>
      <c r="E8" t="s">
        <v>276</v>
      </c>
      <c r="H8" t="s">
        <v>277</v>
      </c>
      <c r="I8" t="s">
        <v>277</v>
      </c>
      <c r="J8" t="s">
        <v>92</v>
      </c>
      <c r="K8" t="s">
        <v>44</v>
      </c>
      <c r="L8" t="s">
        <v>44</v>
      </c>
      <c r="M8" t="s">
        <v>44</v>
      </c>
      <c r="N8" t="s">
        <v>45</v>
      </c>
      <c r="O8">
        <v>0</v>
      </c>
      <c r="P8" t="s">
        <v>278</v>
      </c>
      <c r="Q8" s="1">
        <v>45886</v>
      </c>
      <c r="R8" s="1">
        <v>45903</v>
      </c>
      <c r="S8" s="1">
        <v>45905</v>
      </c>
      <c r="T8" t="s">
        <v>279</v>
      </c>
      <c r="U8" t="s">
        <v>48</v>
      </c>
      <c r="V8">
        <v>0</v>
      </c>
      <c r="W8" t="s">
        <v>49</v>
      </c>
      <c r="X8">
        <v>35</v>
      </c>
      <c r="Y8">
        <v>0</v>
      </c>
      <c r="Z8">
        <v>0</v>
      </c>
      <c r="AA8">
        <v>0</v>
      </c>
      <c r="AB8">
        <v>-59.25</v>
      </c>
      <c r="AC8">
        <v>360</v>
      </c>
      <c r="AD8">
        <v>335.75</v>
      </c>
      <c r="AE8">
        <v>335.75</v>
      </c>
      <c r="AF8" t="s">
        <v>50</v>
      </c>
      <c r="AG8" t="s">
        <v>48</v>
      </c>
      <c r="AH8" t="s">
        <v>51</v>
      </c>
      <c r="AI8" t="s">
        <v>52</v>
      </c>
      <c r="AJ8" t="s">
        <v>53</v>
      </c>
      <c r="AK8" t="s">
        <v>54</v>
      </c>
      <c r="AL8" t="s">
        <v>55</v>
      </c>
      <c r="AN8" t="str">
        <f>VLOOKUP('1 Sept'!P8,'25 agosto'!N:AV,24,0)</f>
        <v>SI</v>
      </c>
      <c r="AQ8"/>
      <c r="AR8"/>
      <c r="AY8" t="s">
        <v>363</v>
      </c>
      <c r="AZ8">
        <f>VLOOKUP('1 Sept'!P8,'25 agosto'!N:AV,35,0)</f>
        <v>0</v>
      </c>
    </row>
    <row r="9" spans="1:52" x14ac:dyDescent="0.2">
      <c r="A9" t="s">
        <v>36</v>
      </c>
      <c r="B9" t="s">
        <v>37</v>
      </c>
      <c r="C9" t="s">
        <v>38</v>
      </c>
      <c r="D9" t="s">
        <v>116</v>
      </c>
      <c r="E9" t="s">
        <v>280</v>
      </c>
      <c r="H9" t="s">
        <v>281</v>
      </c>
      <c r="I9" t="s">
        <v>281</v>
      </c>
      <c r="J9" t="s">
        <v>86</v>
      </c>
      <c r="K9" t="s">
        <v>44</v>
      </c>
      <c r="L9" t="s">
        <v>86</v>
      </c>
      <c r="M9" t="s">
        <v>44</v>
      </c>
      <c r="N9" t="s">
        <v>45</v>
      </c>
      <c r="O9">
        <v>0</v>
      </c>
      <c r="P9" t="s">
        <v>282</v>
      </c>
      <c r="Q9" s="1">
        <v>45890</v>
      </c>
      <c r="R9" s="1">
        <v>45903</v>
      </c>
      <c r="S9" s="1">
        <v>45904</v>
      </c>
      <c r="T9" t="s">
        <v>283</v>
      </c>
      <c r="U9" t="s">
        <v>48</v>
      </c>
      <c r="V9">
        <v>0</v>
      </c>
      <c r="W9" t="s">
        <v>49</v>
      </c>
      <c r="X9">
        <v>30</v>
      </c>
      <c r="Y9">
        <v>0</v>
      </c>
      <c r="Z9">
        <v>0</v>
      </c>
      <c r="AA9">
        <v>0</v>
      </c>
      <c r="AB9">
        <v>-19.93</v>
      </c>
      <c r="AC9">
        <v>102.87</v>
      </c>
      <c r="AD9">
        <v>112.94</v>
      </c>
      <c r="AE9">
        <v>112.94</v>
      </c>
      <c r="AF9" t="s">
        <v>50</v>
      </c>
      <c r="AG9" t="s">
        <v>48</v>
      </c>
      <c r="AH9" t="s">
        <v>51</v>
      </c>
      <c r="AI9" t="s">
        <v>52</v>
      </c>
      <c r="AJ9" t="s">
        <v>53</v>
      </c>
      <c r="AK9" t="s">
        <v>54</v>
      </c>
      <c r="AL9" t="s">
        <v>55</v>
      </c>
      <c r="AN9" t="str">
        <f>VLOOKUP('1 Sept'!P9,'25 agosto'!N:AV,24,0)</f>
        <v>SI</v>
      </c>
      <c r="AQ9" s="23">
        <v>0.85</v>
      </c>
      <c r="AR9" s="23">
        <v>0.41666666666666669</v>
      </c>
      <c r="AV9" s="24" t="s">
        <v>410</v>
      </c>
      <c r="AY9" t="s">
        <v>364</v>
      </c>
      <c r="AZ9" t="s">
        <v>454</v>
      </c>
    </row>
    <row r="10" spans="1:52" x14ac:dyDescent="0.2">
      <c r="A10" s="5" t="s">
        <v>80</v>
      </c>
      <c r="B10" s="5" t="s">
        <v>81</v>
      </c>
      <c r="C10" s="5" t="s">
        <v>82</v>
      </c>
      <c r="D10" s="5" t="s">
        <v>83</v>
      </c>
      <c r="E10" s="5" t="s">
        <v>84</v>
      </c>
      <c r="F10" s="5"/>
      <c r="G10" s="5"/>
      <c r="H10" s="5" t="s">
        <v>85</v>
      </c>
      <c r="I10" s="5" t="s">
        <v>85</v>
      </c>
      <c r="J10" s="5" t="s">
        <v>62</v>
      </c>
      <c r="K10" s="5" t="s">
        <v>86</v>
      </c>
      <c r="L10" s="5" t="s">
        <v>43</v>
      </c>
      <c r="M10" s="5" t="s">
        <v>44</v>
      </c>
      <c r="N10" s="5" t="s">
        <v>45</v>
      </c>
      <c r="O10" s="5">
        <v>0</v>
      </c>
      <c r="P10" s="5" t="s">
        <v>87</v>
      </c>
      <c r="Q10" s="6">
        <v>45701</v>
      </c>
      <c r="R10" s="6">
        <v>45904</v>
      </c>
      <c r="S10" s="6">
        <v>45906</v>
      </c>
      <c r="T10" s="5" t="s">
        <v>88</v>
      </c>
      <c r="U10" s="5" t="s">
        <v>48</v>
      </c>
      <c r="V10" s="5">
        <v>0</v>
      </c>
      <c r="W10" s="5" t="s">
        <v>49</v>
      </c>
      <c r="X10" s="5">
        <v>10</v>
      </c>
      <c r="Y10" s="5">
        <v>0</v>
      </c>
      <c r="Z10" s="5">
        <v>0</v>
      </c>
      <c r="AA10" s="5">
        <v>0</v>
      </c>
      <c r="AB10" s="5">
        <v>-43.5</v>
      </c>
      <c r="AC10" s="5">
        <v>280</v>
      </c>
      <c r="AD10" s="5">
        <v>246.5</v>
      </c>
      <c r="AE10" s="5">
        <v>246.5</v>
      </c>
      <c r="AF10" s="5" t="s">
        <v>50</v>
      </c>
      <c r="AG10" s="5" t="s">
        <v>48</v>
      </c>
      <c r="AH10" s="5" t="s">
        <v>51</v>
      </c>
      <c r="AI10" s="5" t="s">
        <v>52</v>
      </c>
      <c r="AJ10" s="5" t="s">
        <v>53</v>
      </c>
      <c r="AK10" s="5" t="s">
        <v>54</v>
      </c>
      <c r="AL10" s="5" t="s">
        <v>55</v>
      </c>
      <c r="AM10" s="5"/>
      <c r="AN10" s="5" t="str">
        <f>VLOOKUP('1 Sept'!P10,'25 agosto'!N:AV,24,0)</f>
        <v>SI</v>
      </c>
      <c r="AO10" s="5">
        <f>VLOOKUP('1 Sept'!P10,'25 agosto'!N:AV,25,0)</f>
        <v>0</v>
      </c>
      <c r="AP10" s="5">
        <f>VLOOKUP('1 Sept'!P10,'25 agosto'!N:AV,26,0)</f>
        <v>0</v>
      </c>
      <c r="AQ10" s="11">
        <v>0.625</v>
      </c>
      <c r="AR10" s="11">
        <v>0.5</v>
      </c>
      <c r="AS10" s="5">
        <v>7</v>
      </c>
      <c r="AT10" s="5" t="s">
        <v>414</v>
      </c>
      <c r="AU10" s="5">
        <f>VLOOKUP('1 Sept'!P10,'25 agosto'!N:AV,31,0)</f>
        <v>0</v>
      </c>
      <c r="AV10" s="5">
        <f>VLOOKUP('1 Sept'!P10,'25 agosto'!N:AV,32,0)</f>
        <v>0</v>
      </c>
      <c r="AW10" s="5">
        <f>VLOOKUP('1 Sept'!P10,'25 agosto'!N:AV,33,0)</f>
        <v>0</v>
      </c>
      <c r="AX10" s="24">
        <v>2</v>
      </c>
      <c r="AY10" s="5" t="s">
        <v>365</v>
      </c>
      <c r="AZ10" s="5">
        <f>VLOOKUP('1 Sept'!P10,'25 agosto'!N:AV,35,0)</f>
        <v>0</v>
      </c>
    </row>
    <row r="11" spans="1:52" x14ac:dyDescent="0.2">
      <c r="A11" t="s">
        <v>56</v>
      </c>
      <c r="B11" t="s">
        <v>57</v>
      </c>
      <c r="C11" t="s">
        <v>58</v>
      </c>
      <c r="D11" t="s">
        <v>169</v>
      </c>
      <c r="E11" t="s">
        <v>170</v>
      </c>
      <c r="F11" t="s">
        <v>425</v>
      </c>
      <c r="H11" t="s">
        <v>171</v>
      </c>
      <c r="I11" t="s">
        <v>171</v>
      </c>
      <c r="J11" t="s">
        <v>129</v>
      </c>
      <c r="K11" t="s">
        <v>44</v>
      </c>
      <c r="L11" t="s">
        <v>44</v>
      </c>
      <c r="M11" t="s">
        <v>44</v>
      </c>
      <c r="N11" t="s">
        <v>76</v>
      </c>
      <c r="O11">
        <v>0</v>
      </c>
      <c r="P11" t="s">
        <v>172</v>
      </c>
      <c r="Q11" s="1">
        <v>45824</v>
      </c>
      <c r="R11" s="1">
        <v>45904</v>
      </c>
      <c r="S11" s="1">
        <v>45906</v>
      </c>
      <c r="T11" t="s">
        <v>173</v>
      </c>
      <c r="U11" t="s">
        <v>48</v>
      </c>
      <c r="V11">
        <v>0</v>
      </c>
      <c r="W11" t="s">
        <v>79</v>
      </c>
      <c r="X11">
        <v>35</v>
      </c>
      <c r="Y11">
        <v>0</v>
      </c>
      <c r="Z11">
        <v>0</v>
      </c>
      <c r="AA11">
        <v>0</v>
      </c>
      <c r="AB11">
        <v>0</v>
      </c>
      <c r="AC11">
        <v>320.39999999999998</v>
      </c>
      <c r="AD11">
        <v>387.44</v>
      </c>
      <c r="AE11">
        <v>0</v>
      </c>
      <c r="AF11">
        <v>387.44</v>
      </c>
      <c r="AG11" t="s">
        <v>48</v>
      </c>
      <c r="AH11" t="s">
        <v>51</v>
      </c>
      <c r="AI11" t="s">
        <v>52</v>
      </c>
      <c r="AJ11" t="s">
        <v>53</v>
      </c>
      <c r="AK11" t="s">
        <v>54</v>
      </c>
      <c r="AL11" t="s">
        <v>55</v>
      </c>
      <c r="AN11" t="str">
        <f>VLOOKUP('1 Sept'!P11,'25 agosto'!N:AV,24,0)</f>
        <v>SI</v>
      </c>
      <c r="AQ11"/>
      <c r="AR11"/>
      <c r="AY11" t="s">
        <v>366</v>
      </c>
      <c r="AZ11">
        <f>VLOOKUP('1 Sept'!P11,'25 agosto'!N:AV,35,0)</f>
        <v>0</v>
      </c>
    </row>
    <row r="12" spans="1:52" x14ac:dyDescent="0.2">
      <c r="A12" s="5" t="s">
        <v>150</v>
      </c>
      <c r="B12" t="s">
        <v>151</v>
      </c>
      <c r="C12" t="s">
        <v>152</v>
      </c>
      <c r="D12" s="5" t="s">
        <v>265</v>
      </c>
      <c r="E12" s="5" t="s">
        <v>266</v>
      </c>
      <c r="H12" t="s">
        <v>267</v>
      </c>
      <c r="I12" s="5" t="s">
        <v>267</v>
      </c>
      <c r="J12" t="s">
        <v>193</v>
      </c>
      <c r="K12" t="s">
        <v>44</v>
      </c>
      <c r="L12" t="s">
        <v>44</v>
      </c>
      <c r="M12" t="s">
        <v>44</v>
      </c>
      <c r="N12" s="5" t="s">
        <v>45</v>
      </c>
      <c r="O12">
        <v>0</v>
      </c>
      <c r="P12" s="5" t="s">
        <v>268</v>
      </c>
      <c r="Q12" s="6">
        <v>45884</v>
      </c>
      <c r="R12" s="6">
        <v>45905</v>
      </c>
      <c r="S12" s="6">
        <v>45909</v>
      </c>
      <c r="T12" t="s">
        <v>269</v>
      </c>
      <c r="U12" t="s">
        <v>48</v>
      </c>
      <c r="V12">
        <v>0</v>
      </c>
      <c r="W12" t="s">
        <v>49</v>
      </c>
      <c r="X12">
        <v>35</v>
      </c>
      <c r="Y12">
        <v>0</v>
      </c>
      <c r="Z12">
        <v>0</v>
      </c>
      <c r="AA12">
        <v>0</v>
      </c>
      <c r="AB12">
        <v>-113.25</v>
      </c>
      <c r="AC12">
        <v>720</v>
      </c>
      <c r="AD12" s="5">
        <v>641.75</v>
      </c>
      <c r="AE12">
        <v>641.75</v>
      </c>
      <c r="AF12" t="s">
        <v>50</v>
      </c>
      <c r="AG12" t="s">
        <v>48</v>
      </c>
      <c r="AH12" t="s">
        <v>51</v>
      </c>
      <c r="AI12" t="s">
        <v>52</v>
      </c>
      <c r="AJ12" t="s">
        <v>53</v>
      </c>
      <c r="AK12" t="s">
        <v>54</v>
      </c>
      <c r="AL12" t="s">
        <v>55</v>
      </c>
      <c r="AN12" s="5" t="str">
        <f>VLOOKUP('1 Sept'!P12,'25 agosto'!N:AV,24,0)</f>
        <v>SI</v>
      </c>
      <c r="AO12" s="5" t="str">
        <f>VLOOKUP('1 Sept'!P12,'25 agosto'!N:AV,25,0)</f>
        <v>AIRBNB</v>
      </c>
      <c r="AP12" s="5" t="str">
        <f>VLOOKUP('1 Sept'!P12,'25 agosto'!N:AV,26,0)</f>
        <v>AIRBNB</v>
      </c>
      <c r="AQ12" s="21">
        <f>VLOOKUP('1 Sept'!P12,'25 agosto'!N:AV,27,0)</f>
        <v>0.75</v>
      </c>
      <c r="AR12" s="21">
        <f>VLOOKUP('1 Sept'!P12,'25 agosto'!N:AV,28,0)</f>
        <v>0.5</v>
      </c>
      <c r="AS12" s="5">
        <f>VLOOKUP('1 Sept'!P12,'25 agosto'!N:AV,29,0)</f>
        <v>8</v>
      </c>
      <c r="AT12" s="5" t="str">
        <f>VLOOKUP('1 Sept'!P12,'25 agosto'!N:AV,30,0)</f>
        <v>BED</v>
      </c>
      <c r="AU12" s="5">
        <f>VLOOKUP('1 Sept'!P12,'25 agosto'!N:AV,31,0)</f>
        <v>0</v>
      </c>
      <c r="AV12" s="5">
        <f>VLOOKUP('1 Sept'!P12,'25 agosto'!N:AV,32,0)</f>
        <v>0</v>
      </c>
      <c r="AW12" s="5" t="str">
        <f>VLOOKUP('1 Sept'!P12,'25 agosto'!N:AV,33,0)</f>
        <v>POSIBLE</v>
      </c>
      <c r="AX12" s="5"/>
      <c r="AY12" s="5" t="s">
        <v>367</v>
      </c>
      <c r="AZ12" s="5">
        <f>VLOOKUP('1 Sept'!P12,'25 agosto'!N:AV,35,0)</f>
        <v>0</v>
      </c>
    </row>
    <row r="13" spans="1:52" x14ac:dyDescent="0.2">
      <c r="A13" s="5" t="s">
        <v>65</v>
      </c>
      <c r="B13" t="s">
        <v>66</v>
      </c>
      <c r="C13" t="s">
        <v>67</v>
      </c>
      <c r="D13" s="5" t="s">
        <v>68</v>
      </c>
      <c r="E13" s="5" t="s">
        <v>69</v>
      </c>
      <c r="H13" t="s">
        <v>70</v>
      </c>
      <c r="I13" s="5" t="s">
        <v>70</v>
      </c>
      <c r="J13" t="s">
        <v>62</v>
      </c>
      <c r="K13" t="s">
        <v>44</v>
      </c>
      <c r="L13" t="s">
        <v>44</v>
      </c>
      <c r="M13" t="s">
        <v>44</v>
      </c>
      <c r="N13" s="5" t="s">
        <v>45</v>
      </c>
      <c r="O13">
        <v>0</v>
      </c>
      <c r="P13" s="5" t="s">
        <v>71</v>
      </c>
      <c r="Q13" s="6">
        <v>45669</v>
      </c>
      <c r="R13" s="6">
        <v>45906</v>
      </c>
      <c r="S13" s="6">
        <v>45908</v>
      </c>
      <c r="T13" t="s">
        <v>72</v>
      </c>
      <c r="U13" t="s">
        <v>48</v>
      </c>
      <c r="V13">
        <v>0</v>
      </c>
      <c r="W13" t="s">
        <v>49</v>
      </c>
      <c r="X13">
        <v>10</v>
      </c>
      <c r="Y13">
        <v>0</v>
      </c>
      <c r="Z13">
        <v>0</v>
      </c>
      <c r="AA13">
        <v>0</v>
      </c>
      <c r="AB13">
        <v>-34.5</v>
      </c>
      <c r="AC13">
        <v>220</v>
      </c>
      <c r="AD13" s="5">
        <v>195.5</v>
      </c>
      <c r="AE13">
        <v>195.5</v>
      </c>
      <c r="AF13" t="s">
        <v>50</v>
      </c>
      <c r="AG13" t="s">
        <v>48</v>
      </c>
      <c r="AH13" t="s">
        <v>51</v>
      </c>
      <c r="AI13" t="s">
        <v>52</v>
      </c>
      <c r="AJ13" t="s">
        <v>53</v>
      </c>
      <c r="AK13" t="s">
        <v>54</v>
      </c>
      <c r="AL13" t="s">
        <v>55</v>
      </c>
      <c r="AN13" s="5" t="str">
        <f>VLOOKUP('1 Sept'!P13,'25 agosto'!N:AV,24,0)</f>
        <v>SI</v>
      </c>
      <c r="AO13" s="5" t="str">
        <f>VLOOKUP('1 Sept'!P13,'25 agosto'!N:AV,25,0)</f>
        <v>AIRBNB</v>
      </c>
      <c r="AP13" s="5" t="str">
        <f>VLOOKUP('1 Sept'!P13,'25 agosto'!N:AV,26,0)</f>
        <v>AIRBNB</v>
      </c>
      <c r="AQ13" s="21">
        <f>VLOOKUP('1 Sept'!P13,'25 agosto'!N:AV,27,0)</f>
        <v>0.65625</v>
      </c>
      <c r="AR13" s="21">
        <f>VLOOKUP('1 Sept'!P13,'25 agosto'!N:AV,28,0)</f>
        <v>0.29166666666666669</v>
      </c>
      <c r="AS13" s="5">
        <f>VLOOKUP('1 Sept'!P13,'25 agosto'!N:AV,29,0)</f>
        <v>3</v>
      </c>
      <c r="AT13" s="5">
        <f>VLOOKUP('1 Sept'!P13,'25 agosto'!N:AV,30,0)</f>
        <v>0</v>
      </c>
      <c r="AU13" s="5">
        <f>VLOOKUP('1 Sept'!P13,'25 agosto'!N:AV,31,0)</f>
        <v>0</v>
      </c>
      <c r="AV13" s="24" t="str">
        <f>VLOOKUP('1 Sept'!P13,'25 agosto'!N:AV,32,0)</f>
        <v>SI IDA Y VUELTA</v>
      </c>
      <c r="AW13" s="5">
        <f>VLOOKUP('1 Sept'!P13,'25 agosto'!N:AV,33,0)</f>
        <v>0</v>
      </c>
      <c r="AX13" s="5"/>
      <c r="AY13" s="5" t="s">
        <v>368</v>
      </c>
      <c r="AZ13" s="5" t="str">
        <f>VLOOKUP('1 Sept'!P13,'25 agosto'!N:AV,35,0)</f>
        <v>SI DE IDA Y DE VUELTA llegan 2:45 y se van 9:20</v>
      </c>
    </row>
    <row r="14" spans="1:52" x14ac:dyDescent="0.2">
      <c r="A14" t="s">
        <v>56</v>
      </c>
      <c r="B14" t="s">
        <v>57</v>
      </c>
      <c r="C14" t="s">
        <v>58</v>
      </c>
      <c r="D14" t="s">
        <v>73</v>
      </c>
      <c r="E14" t="s">
        <v>74</v>
      </c>
      <c r="F14" t="s">
        <v>418</v>
      </c>
      <c r="H14" t="s">
        <v>75</v>
      </c>
      <c r="I14" t="s">
        <v>75</v>
      </c>
      <c r="J14" t="s">
        <v>43</v>
      </c>
      <c r="K14" t="s">
        <v>43</v>
      </c>
      <c r="L14" t="s">
        <v>44</v>
      </c>
      <c r="M14" t="s">
        <v>44</v>
      </c>
      <c r="N14" t="s">
        <v>76</v>
      </c>
      <c r="O14">
        <v>0</v>
      </c>
      <c r="P14" t="s">
        <v>77</v>
      </c>
      <c r="Q14" s="1">
        <v>45682</v>
      </c>
      <c r="R14" s="1">
        <v>45906</v>
      </c>
      <c r="S14" s="1">
        <v>45908</v>
      </c>
      <c r="T14" t="s">
        <v>78</v>
      </c>
      <c r="U14" t="s">
        <v>48</v>
      </c>
      <c r="V14">
        <v>0</v>
      </c>
      <c r="W14" t="s">
        <v>79</v>
      </c>
      <c r="X14">
        <v>25</v>
      </c>
      <c r="Y14">
        <v>0</v>
      </c>
      <c r="Z14">
        <v>0</v>
      </c>
      <c r="AA14">
        <v>0</v>
      </c>
      <c r="AB14">
        <v>0</v>
      </c>
      <c r="AC14">
        <v>226.8</v>
      </c>
      <c r="AD14">
        <v>274.48</v>
      </c>
      <c r="AE14">
        <v>0</v>
      </c>
      <c r="AF14">
        <v>274.48</v>
      </c>
      <c r="AG14" t="s">
        <v>48</v>
      </c>
      <c r="AH14" t="s">
        <v>51</v>
      </c>
      <c r="AI14" t="s">
        <v>52</v>
      </c>
      <c r="AJ14" t="s">
        <v>53</v>
      </c>
      <c r="AK14" t="s">
        <v>54</v>
      </c>
      <c r="AL14" t="s">
        <v>55</v>
      </c>
      <c r="AN14" t="str">
        <f>VLOOKUP('1 Sept'!P14,'25 agosto'!N:AV,24,0)</f>
        <v>SI</v>
      </c>
      <c r="AO14">
        <f>VLOOKUP('1 Sept'!P14,'25 agosto'!N:AV,25,0)</f>
        <v>0</v>
      </c>
      <c r="AP14">
        <f>VLOOKUP('1 Sept'!P14,'25 agosto'!N:AV,26,0)</f>
        <v>0</v>
      </c>
      <c r="AQ14">
        <f>VLOOKUP('1 Sept'!P14,'25 agosto'!N:AV,27,0)</f>
        <v>0</v>
      </c>
      <c r="AR14">
        <f>VLOOKUP('1 Sept'!P14,'25 agosto'!N:AV,28,0)</f>
        <v>0</v>
      </c>
      <c r="AS14">
        <f>VLOOKUP('1 Sept'!P14,'25 agosto'!N:AV,29,0)</f>
        <v>0</v>
      </c>
      <c r="AT14">
        <f>VLOOKUP('1 Sept'!P14,'25 agosto'!N:AV,30,0)</f>
        <v>0</v>
      </c>
      <c r="AU14">
        <f>VLOOKUP('1 Sept'!P14,'25 agosto'!N:AV,31,0)</f>
        <v>0</v>
      </c>
      <c r="AV14">
        <f>VLOOKUP('1 Sept'!P14,'25 agosto'!N:AV,32,0)</f>
        <v>0</v>
      </c>
      <c r="AW14">
        <f>VLOOKUP('1 Sept'!P14,'25 agosto'!N:AV,33,0)</f>
        <v>0</v>
      </c>
      <c r="AY14" t="s">
        <v>369</v>
      </c>
      <c r="AZ14">
        <f>VLOOKUP('1 Sept'!P14,'25 agosto'!N:AV,35,0)</f>
        <v>0</v>
      </c>
    </row>
    <row r="15" spans="1:52" x14ac:dyDescent="0.2">
      <c r="A15" t="s">
        <v>80</v>
      </c>
      <c r="B15" t="s">
        <v>81</v>
      </c>
      <c r="C15" t="s">
        <v>82</v>
      </c>
      <c r="D15" t="s">
        <v>440</v>
      </c>
      <c r="E15" t="s">
        <v>441</v>
      </c>
      <c r="H15" t="s">
        <v>442</v>
      </c>
      <c r="I15" t="s">
        <v>442</v>
      </c>
      <c r="J15" t="s">
        <v>129</v>
      </c>
      <c r="K15" t="s">
        <v>86</v>
      </c>
      <c r="L15" t="s">
        <v>44</v>
      </c>
      <c r="M15" t="s">
        <v>44</v>
      </c>
      <c r="N15" t="s">
        <v>45</v>
      </c>
      <c r="O15">
        <v>0</v>
      </c>
      <c r="P15" t="s">
        <v>443</v>
      </c>
      <c r="Q15" s="1">
        <v>45900</v>
      </c>
      <c r="R15" s="1">
        <v>45906</v>
      </c>
      <c r="S15" s="1">
        <v>45907</v>
      </c>
      <c r="T15" t="s">
        <v>444</v>
      </c>
      <c r="U15" t="s">
        <v>48</v>
      </c>
      <c r="V15">
        <v>0</v>
      </c>
      <c r="W15" t="s">
        <v>49</v>
      </c>
      <c r="X15">
        <v>35</v>
      </c>
      <c r="Y15">
        <v>0</v>
      </c>
      <c r="Z15">
        <v>0</v>
      </c>
      <c r="AA15">
        <v>0</v>
      </c>
      <c r="AB15">
        <v>-26.58</v>
      </c>
      <c r="AC15">
        <v>142.19999999999999</v>
      </c>
      <c r="AD15">
        <v>150.62</v>
      </c>
      <c r="AE15">
        <v>150.62</v>
      </c>
      <c r="AF15" t="s">
        <v>50</v>
      </c>
      <c r="AG15" t="s">
        <v>48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N15" t="e">
        <f>VLOOKUP('1 Sept'!P15,'25 agosto'!N:AV,24,0)</f>
        <v>#N/A</v>
      </c>
      <c r="AO15" t="e">
        <f>VLOOKUP('1 Sept'!P15,'25 agosto'!N:AV,25,0)</f>
        <v>#N/A</v>
      </c>
      <c r="AP15" t="e">
        <f>VLOOKUP('1 Sept'!P15,'25 agosto'!N:AV,26,0)</f>
        <v>#N/A</v>
      </c>
      <c r="AQ15" t="e">
        <f>VLOOKUP('1 Sept'!P15,'25 agosto'!N:AV,27,0)</f>
        <v>#N/A</v>
      </c>
      <c r="AR15" t="e">
        <f>VLOOKUP('1 Sept'!P15,'25 agosto'!N:AV,28,0)</f>
        <v>#N/A</v>
      </c>
      <c r="AS15" t="e">
        <f>VLOOKUP('1 Sept'!P15,'25 agosto'!N:AV,29,0)</f>
        <v>#N/A</v>
      </c>
      <c r="AT15" t="e">
        <f>VLOOKUP('1 Sept'!P15,'25 agosto'!N:AV,30,0)</f>
        <v>#N/A</v>
      </c>
      <c r="AU15" t="e">
        <f>VLOOKUP('1 Sept'!P15,'25 agosto'!N:AV,31,0)</f>
        <v>#N/A</v>
      </c>
      <c r="AV15" t="e">
        <f>VLOOKUP('1 Sept'!P15,'25 agosto'!N:AV,32,0)</f>
        <v>#N/A</v>
      </c>
      <c r="AW15" t="e">
        <f>VLOOKUP('1 Sept'!P15,'25 agosto'!N:AV,33,0)</f>
        <v>#N/A</v>
      </c>
      <c r="AY15" t="s">
        <v>453</v>
      </c>
      <c r="AZ15" t="e">
        <f>VLOOKUP('1 Sept'!P15,'25 agosto'!N:AV,35,0)</f>
        <v>#N/A</v>
      </c>
    </row>
    <row r="16" spans="1:52" x14ac:dyDescent="0.2">
      <c r="A16" s="5" t="s">
        <v>174</v>
      </c>
      <c r="B16" s="5" t="s">
        <v>175</v>
      </c>
      <c r="C16" s="5" t="s">
        <v>176</v>
      </c>
      <c r="D16" s="5" t="s">
        <v>220</v>
      </c>
      <c r="E16" s="5" t="s">
        <v>221</v>
      </c>
      <c r="F16" s="5"/>
      <c r="G16" s="5"/>
      <c r="H16" s="5" t="s">
        <v>222</v>
      </c>
      <c r="I16" s="5" t="s">
        <v>222</v>
      </c>
      <c r="J16" s="5" t="s">
        <v>43</v>
      </c>
      <c r="K16" s="5" t="s">
        <v>44</v>
      </c>
      <c r="L16" s="5" t="s">
        <v>44</v>
      </c>
      <c r="M16" s="5" t="s">
        <v>44</v>
      </c>
      <c r="N16" s="5" t="s">
        <v>45</v>
      </c>
      <c r="O16" s="5">
        <v>0</v>
      </c>
      <c r="P16" s="5" t="s">
        <v>223</v>
      </c>
      <c r="Q16" s="6">
        <v>45865</v>
      </c>
      <c r="R16" s="6">
        <v>45907</v>
      </c>
      <c r="S16" s="6">
        <v>45909</v>
      </c>
      <c r="T16" s="5" t="s">
        <v>224</v>
      </c>
      <c r="U16" s="5" t="s">
        <v>48</v>
      </c>
      <c r="V16" s="5">
        <v>0</v>
      </c>
      <c r="W16" s="5" t="s">
        <v>49</v>
      </c>
      <c r="X16" s="5">
        <v>25</v>
      </c>
      <c r="Y16" s="5">
        <v>0</v>
      </c>
      <c r="Z16" s="5">
        <v>0</v>
      </c>
      <c r="AA16" s="5">
        <v>0</v>
      </c>
      <c r="AB16" s="5">
        <v>-26.25</v>
      </c>
      <c r="AC16" s="5">
        <v>150</v>
      </c>
      <c r="AD16" s="5">
        <v>148.75</v>
      </c>
      <c r="AE16" s="5">
        <v>148.75</v>
      </c>
      <c r="AF16" s="5" t="s">
        <v>50</v>
      </c>
      <c r="AG16" s="5" t="s">
        <v>48</v>
      </c>
      <c r="AH16" s="5" t="s">
        <v>51</v>
      </c>
      <c r="AI16" s="5" t="s">
        <v>52</v>
      </c>
      <c r="AJ16" s="5" t="s">
        <v>182</v>
      </c>
      <c r="AK16" s="5" t="s">
        <v>183</v>
      </c>
      <c r="AL16" s="5" t="s">
        <v>184</v>
      </c>
      <c r="AM16" s="5"/>
      <c r="AN16" s="5" t="str">
        <f>VLOOKUP('1 Sept'!P16,'25 agosto'!N:AV,24,0)</f>
        <v>SI</v>
      </c>
      <c r="AO16" s="5" t="str">
        <f>VLOOKUP('1 Sept'!P16,'25 agosto'!N:AV,25,0)</f>
        <v>AIRBNB</v>
      </c>
      <c r="AP16" s="5" t="str">
        <f>VLOOKUP('1 Sept'!P16,'25 agosto'!N:AV,26,0)</f>
        <v>AIRBNB</v>
      </c>
      <c r="AQ16" s="5">
        <f>VLOOKUP('1 Sept'!P16,'25 agosto'!N:AV,27,0)</f>
        <v>0</v>
      </c>
      <c r="AR16" s="5">
        <f>VLOOKUP('1 Sept'!P16,'25 agosto'!N:AV,28,0)</f>
        <v>0</v>
      </c>
      <c r="AS16" s="5">
        <f>VLOOKUP('1 Sept'!P16,'25 agosto'!N:AV,29,0)</f>
        <v>2</v>
      </c>
      <c r="AT16" s="5">
        <f>VLOOKUP('1 Sept'!P16,'25 agosto'!N:AV,30,0)</f>
        <v>0</v>
      </c>
      <c r="AU16" s="5" t="str">
        <f>VLOOKUP('1 Sept'!P16,'25 agosto'!N:AV,31,0)</f>
        <v>SI</v>
      </c>
      <c r="AV16" s="5">
        <f>VLOOKUP('1 Sept'!P16,'25 agosto'!N:AV,32,0)</f>
        <v>0</v>
      </c>
      <c r="AW16" s="5" t="s">
        <v>456</v>
      </c>
      <c r="AX16" s="41"/>
      <c r="AY16" s="5" t="s">
        <v>370</v>
      </c>
      <c r="AZ16" s="5" t="s">
        <v>455</v>
      </c>
    </row>
    <row r="17" spans="1:52" x14ac:dyDescent="0.2">
      <c r="A17" t="s">
        <v>80</v>
      </c>
      <c r="B17" t="s">
        <v>81</v>
      </c>
      <c r="C17" t="s">
        <v>82</v>
      </c>
      <c r="D17" t="s">
        <v>240</v>
      </c>
      <c r="E17" t="s">
        <v>241</v>
      </c>
      <c r="H17" t="s">
        <v>242</v>
      </c>
      <c r="I17" t="s">
        <v>242</v>
      </c>
      <c r="J17" t="s">
        <v>156</v>
      </c>
      <c r="K17" t="s">
        <v>44</v>
      </c>
      <c r="L17" t="s">
        <v>44</v>
      </c>
      <c r="M17" t="s">
        <v>44</v>
      </c>
      <c r="N17" t="s">
        <v>45</v>
      </c>
      <c r="O17">
        <v>0</v>
      </c>
      <c r="P17" t="s">
        <v>243</v>
      </c>
      <c r="Q17" s="1">
        <v>45879</v>
      </c>
      <c r="R17" s="1">
        <v>45907</v>
      </c>
      <c r="S17" s="1">
        <v>45909</v>
      </c>
      <c r="T17" t="s">
        <v>244</v>
      </c>
      <c r="U17" t="s">
        <v>48</v>
      </c>
      <c r="V17">
        <v>0</v>
      </c>
      <c r="W17" t="s">
        <v>49</v>
      </c>
      <c r="X17">
        <v>35</v>
      </c>
      <c r="Y17">
        <v>0</v>
      </c>
      <c r="Z17">
        <v>0</v>
      </c>
      <c r="AA17">
        <v>0</v>
      </c>
      <c r="AB17">
        <v>-53.85</v>
      </c>
      <c r="AC17">
        <v>324</v>
      </c>
      <c r="AD17">
        <v>305.14999999999998</v>
      </c>
      <c r="AE17">
        <v>305.14999999999998</v>
      </c>
      <c r="AF17" t="s">
        <v>50</v>
      </c>
      <c r="AG17" t="s">
        <v>48</v>
      </c>
      <c r="AH17" t="s">
        <v>51</v>
      </c>
      <c r="AI17" t="s">
        <v>52</v>
      </c>
      <c r="AJ17" t="s">
        <v>53</v>
      </c>
      <c r="AK17" t="s">
        <v>54</v>
      </c>
      <c r="AL17" t="s">
        <v>55</v>
      </c>
      <c r="AN17" t="str">
        <f>VLOOKUP('1 Sept'!P17,'25 agosto'!N:AV,24,0)</f>
        <v>SI</v>
      </c>
      <c r="AO17">
        <f>VLOOKUP('1 Sept'!P17,'25 agosto'!N:AV,25,0)</f>
        <v>0</v>
      </c>
      <c r="AP17">
        <f>VLOOKUP('1 Sept'!P17,'25 agosto'!N:AV,26,0)</f>
        <v>0</v>
      </c>
      <c r="AQ17">
        <f>VLOOKUP('1 Sept'!P17,'25 agosto'!N:AV,27,0)</f>
        <v>0</v>
      </c>
      <c r="AR17">
        <f>VLOOKUP('1 Sept'!P17,'25 agosto'!N:AV,28,0)</f>
        <v>0</v>
      </c>
      <c r="AS17">
        <f>VLOOKUP('1 Sept'!P17,'25 agosto'!N:AV,29,0)</f>
        <v>0</v>
      </c>
      <c r="AT17">
        <f>VLOOKUP('1 Sept'!P17,'25 agosto'!N:AV,30,0)</f>
        <v>0</v>
      </c>
      <c r="AU17">
        <f>VLOOKUP('1 Sept'!P17,'25 agosto'!N:AV,31,0)</f>
        <v>0</v>
      </c>
      <c r="AV17">
        <f>VLOOKUP('1 Sept'!P17,'25 agosto'!N:AV,32,0)</f>
        <v>0</v>
      </c>
      <c r="AW17">
        <f>VLOOKUP('1 Sept'!P17,'25 agosto'!N:AV,33,0)</f>
        <v>0</v>
      </c>
      <c r="AY17" t="s">
        <v>371</v>
      </c>
      <c r="AZ17">
        <f>VLOOKUP('1 Sept'!P17,'25 agosto'!N:AV,35,0)</f>
        <v>0</v>
      </c>
    </row>
    <row r="18" spans="1:52" x14ac:dyDescent="0.2">
      <c r="A18" s="5" t="s">
        <v>102</v>
      </c>
      <c r="B18" t="s">
        <v>103</v>
      </c>
      <c r="C18" t="s">
        <v>104</v>
      </c>
      <c r="D18" s="5" t="s">
        <v>145</v>
      </c>
      <c r="E18" s="5" t="s">
        <v>146</v>
      </c>
      <c r="F18" t="s">
        <v>423</v>
      </c>
      <c r="H18" t="s">
        <v>147</v>
      </c>
      <c r="I18" s="5" t="s">
        <v>147</v>
      </c>
      <c r="J18" t="s">
        <v>43</v>
      </c>
      <c r="K18" t="s">
        <v>44</v>
      </c>
      <c r="L18" t="s">
        <v>44</v>
      </c>
      <c r="M18" t="s">
        <v>44</v>
      </c>
      <c r="N18" s="5" t="s">
        <v>76</v>
      </c>
      <c r="O18">
        <v>0</v>
      </c>
      <c r="P18" s="5" t="s">
        <v>148</v>
      </c>
      <c r="Q18" s="6">
        <v>45796</v>
      </c>
      <c r="R18" s="6">
        <v>45908</v>
      </c>
      <c r="S18" s="6">
        <v>45910</v>
      </c>
      <c r="T18" t="s">
        <v>149</v>
      </c>
      <c r="U18" t="s">
        <v>95</v>
      </c>
      <c r="V18">
        <v>0</v>
      </c>
      <c r="W18" t="s">
        <v>79</v>
      </c>
      <c r="X18">
        <v>20</v>
      </c>
      <c r="Y18">
        <v>0</v>
      </c>
      <c r="Z18">
        <v>0</v>
      </c>
      <c r="AA18">
        <v>0</v>
      </c>
      <c r="AB18">
        <v>0</v>
      </c>
      <c r="AC18">
        <v>144.18</v>
      </c>
      <c r="AD18" s="5">
        <v>178.6</v>
      </c>
      <c r="AE18">
        <v>0</v>
      </c>
      <c r="AF18">
        <v>178.6</v>
      </c>
      <c r="AG18" t="s">
        <v>48</v>
      </c>
      <c r="AH18" t="s">
        <v>110</v>
      </c>
      <c r="AI18" t="s">
        <v>52</v>
      </c>
      <c r="AJ18" t="s">
        <v>48</v>
      </c>
      <c r="AK18" t="s">
        <v>48</v>
      </c>
      <c r="AL18" t="s">
        <v>48</v>
      </c>
      <c r="AN18" s="5" t="str">
        <f>VLOOKUP('1 Sept'!P18,'25 agosto'!N:AV,24,0)</f>
        <v>SI</v>
      </c>
      <c r="AO18" s="5">
        <f>VLOOKUP('1 Sept'!P18,'25 agosto'!N:AV,25,0)</f>
        <v>0</v>
      </c>
      <c r="AP18" s="5">
        <f>VLOOKUP('1 Sept'!P18,'25 agosto'!N:AV,26,0)</f>
        <v>0</v>
      </c>
      <c r="AQ18" s="21">
        <f>VLOOKUP('1 Sept'!P18,'25 agosto'!N:AV,27,0)</f>
        <v>0.70138888888888884</v>
      </c>
      <c r="AR18" s="21">
        <f>VLOOKUP('1 Sept'!P18,'25 agosto'!N:AV,28,0)</f>
        <v>0.4375</v>
      </c>
      <c r="AS18" s="5">
        <f>VLOOKUP('1 Sept'!P18,'25 agosto'!N:AV,29,0)</f>
        <v>2</v>
      </c>
      <c r="AT18" s="5" t="str">
        <f>VLOOKUP('1 Sept'!P18,'25 agosto'!N:AV,30,0)</f>
        <v>NO NEED</v>
      </c>
      <c r="AU18" s="5">
        <f>VLOOKUP('1 Sept'!P18,'25 agosto'!N:AV,31,0)</f>
        <v>0</v>
      </c>
      <c r="AV18" s="24" t="str">
        <f>VLOOKUP('1 Sept'!P18,'25 agosto'!N:AV,32,0)</f>
        <v>SI IDA Y VUELTA</v>
      </c>
      <c r="AW18" s="5">
        <f>VLOOKUP('1 Sept'!P18,'25 agosto'!N:AV,33,0)</f>
        <v>0</v>
      </c>
      <c r="AX18" s="5"/>
      <c r="AY18" s="5" t="s">
        <v>372</v>
      </c>
      <c r="AZ18" s="5">
        <f>VLOOKUP('1 Sept'!P18,'25 agosto'!N:AV,35,0)</f>
        <v>0</v>
      </c>
    </row>
    <row r="19" spans="1:52" x14ac:dyDescent="0.2">
      <c r="A19" t="s">
        <v>56</v>
      </c>
      <c r="B19" t="s">
        <v>57</v>
      </c>
      <c r="C19" t="s">
        <v>58</v>
      </c>
      <c r="D19" t="s">
        <v>225</v>
      </c>
      <c r="E19" t="s">
        <v>226</v>
      </c>
      <c r="F19" t="s">
        <v>427</v>
      </c>
      <c r="H19" t="s">
        <v>227</v>
      </c>
      <c r="I19" t="s">
        <v>227</v>
      </c>
      <c r="J19" t="s">
        <v>156</v>
      </c>
      <c r="K19" t="s">
        <v>44</v>
      </c>
      <c r="L19" t="s">
        <v>44</v>
      </c>
      <c r="M19" t="s">
        <v>44</v>
      </c>
      <c r="N19" t="s">
        <v>76</v>
      </c>
      <c r="O19">
        <v>0</v>
      </c>
      <c r="P19" t="s">
        <v>228</v>
      </c>
      <c r="Q19" s="1">
        <v>45867</v>
      </c>
      <c r="R19" s="1">
        <v>45908</v>
      </c>
      <c r="S19" s="1">
        <v>45909</v>
      </c>
      <c r="T19" t="s">
        <v>229</v>
      </c>
      <c r="U19" t="s">
        <v>48</v>
      </c>
      <c r="V19">
        <v>0</v>
      </c>
      <c r="W19" t="s">
        <v>79</v>
      </c>
      <c r="X19">
        <v>35</v>
      </c>
      <c r="Y19">
        <v>0</v>
      </c>
      <c r="Z19">
        <v>0</v>
      </c>
      <c r="AA19">
        <v>0</v>
      </c>
      <c r="AB19">
        <v>0</v>
      </c>
      <c r="AC19">
        <v>145.80000000000001</v>
      </c>
      <c r="AD19">
        <v>195.38</v>
      </c>
      <c r="AE19">
        <v>0</v>
      </c>
      <c r="AF19">
        <v>195.38</v>
      </c>
      <c r="AG19" t="s">
        <v>48</v>
      </c>
      <c r="AH19" t="s">
        <v>51</v>
      </c>
      <c r="AI19" t="s">
        <v>52</v>
      </c>
      <c r="AJ19" t="s">
        <v>53</v>
      </c>
      <c r="AK19" t="s">
        <v>54</v>
      </c>
      <c r="AL19" t="s">
        <v>55</v>
      </c>
      <c r="AN19" t="str">
        <f>VLOOKUP('1 Sept'!P19,'25 agosto'!N:AV,24,0)</f>
        <v>SI</v>
      </c>
      <c r="AO19">
        <f>VLOOKUP('1 Sept'!P19,'25 agosto'!N:AV,25,0)</f>
        <v>0</v>
      </c>
      <c r="AP19">
        <f>VLOOKUP('1 Sept'!P19,'25 agosto'!N:AV,26,0)</f>
        <v>0</v>
      </c>
      <c r="AQ19">
        <f>VLOOKUP('1 Sept'!P19,'25 agosto'!N:AV,27,0)</f>
        <v>0</v>
      </c>
      <c r="AR19">
        <f>VLOOKUP('1 Sept'!P19,'25 agosto'!N:AV,28,0)</f>
        <v>0</v>
      </c>
      <c r="AS19">
        <f>VLOOKUP('1 Sept'!P19,'25 agosto'!N:AV,29,0)</f>
        <v>0</v>
      </c>
      <c r="AT19">
        <f>VLOOKUP('1 Sept'!P19,'25 agosto'!N:AV,30,0)</f>
        <v>0</v>
      </c>
      <c r="AU19">
        <f>VLOOKUP('1 Sept'!P19,'25 agosto'!N:AV,31,0)</f>
        <v>0</v>
      </c>
      <c r="AV19">
        <f>VLOOKUP('1 Sept'!P19,'25 agosto'!N:AV,32,0)</f>
        <v>0</v>
      </c>
      <c r="AW19">
        <f>VLOOKUP('1 Sept'!P19,'25 agosto'!N:AV,33,0)</f>
        <v>0</v>
      </c>
      <c r="AY19" t="s">
        <v>373</v>
      </c>
      <c r="AZ19">
        <f>VLOOKUP('1 Sept'!P19,'25 agosto'!N:AV,35,0)</f>
        <v>0</v>
      </c>
    </row>
    <row r="20" spans="1:52" x14ac:dyDescent="0.2">
      <c r="A20" s="5" t="s">
        <v>102</v>
      </c>
      <c r="B20" t="s">
        <v>103</v>
      </c>
      <c r="C20" t="s">
        <v>104</v>
      </c>
      <c r="D20" s="5" t="s">
        <v>105</v>
      </c>
      <c r="E20" s="5" t="s">
        <v>106</v>
      </c>
      <c r="F20" t="s">
        <v>420</v>
      </c>
      <c r="H20" t="s">
        <v>107</v>
      </c>
      <c r="I20" s="5" t="s">
        <v>107</v>
      </c>
      <c r="J20" t="s">
        <v>62</v>
      </c>
      <c r="K20" t="s">
        <v>44</v>
      </c>
      <c r="L20" t="s">
        <v>44</v>
      </c>
      <c r="M20" t="s">
        <v>44</v>
      </c>
      <c r="N20" s="5" t="s">
        <v>76</v>
      </c>
      <c r="O20">
        <v>0</v>
      </c>
      <c r="P20" s="5" t="s">
        <v>108</v>
      </c>
      <c r="Q20" s="6">
        <v>45754</v>
      </c>
      <c r="R20" s="6">
        <v>45910</v>
      </c>
      <c r="S20" s="6">
        <v>45912</v>
      </c>
      <c r="T20" t="s">
        <v>109</v>
      </c>
      <c r="U20" t="s">
        <v>95</v>
      </c>
      <c r="V20">
        <v>0</v>
      </c>
      <c r="W20" t="s">
        <v>79</v>
      </c>
      <c r="X20">
        <v>20</v>
      </c>
      <c r="Y20">
        <v>0</v>
      </c>
      <c r="Z20">
        <v>0</v>
      </c>
      <c r="AA20">
        <v>0</v>
      </c>
      <c r="AB20">
        <v>0</v>
      </c>
      <c r="AC20">
        <v>144.18</v>
      </c>
      <c r="AD20" s="5">
        <v>178.6</v>
      </c>
      <c r="AE20">
        <v>0</v>
      </c>
      <c r="AF20">
        <v>178.6</v>
      </c>
      <c r="AG20" t="s">
        <v>48</v>
      </c>
      <c r="AH20" t="s">
        <v>110</v>
      </c>
      <c r="AI20" t="s">
        <v>52</v>
      </c>
      <c r="AJ20" t="s">
        <v>48</v>
      </c>
      <c r="AK20" t="s">
        <v>48</v>
      </c>
      <c r="AL20" t="s">
        <v>48</v>
      </c>
      <c r="AN20" s="5" t="str">
        <f>VLOOKUP('1 Sept'!P20,'25 agosto'!N:AV,24,0)</f>
        <v>SI</v>
      </c>
      <c r="AO20" s="5">
        <f>VLOOKUP('1 Sept'!P20,'25 agosto'!N:AV,25,0)</f>
        <v>0</v>
      </c>
      <c r="AP20" s="5">
        <f>VLOOKUP('1 Sept'!P20,'25 agosto'!N:AV,26,0)</f>
        <v>0</v>
      </c>
      <c r="AQ20" s="21">
        <f>VLOOKUP('1 Sept'!P20,'25 agosto'!N:AV,27,0)</f>
        <v>0.4375</v>
      </c>
      <c r="AR20" s="21">
        <f>VLOOKUP('1 Sept'!P20,'25 agosto'!N:AV,28,0)</f>
        <v>0.45833333333333331</v>
      </c>
      <c r="AS20" s="5">
        <f>VLOOKUP('1 Sept'!P20,'25 agosto'!N:AV,29,0)</f>
        <v>3</v>
      </c>
      <c r="AT20" s="5" t="str">
        <f>VLOOKUP('1 Sept'!P20,'25 agosto'!N:AV,30,0)</f>
        <v>SOFA</v>
      </c>
      <c r="AU20" s="5">
        <f>VLOOKUP('1 Sept'!P20,'25 agosto'!N:AV,31,0)</f>
        <v>0</v>
      </c>
      <c r="AV20" s="5">
        <f>VLOOKUP('1 Sept'!P20,'25 agosto'!N:AV,32,0)</f>
        <v>0</v>
      </c>
      <c r="AW20" s="5">
        <f>VLOOKUP('1 Sept'!P20,'25 agosto'!N:AV,33,0)</f>
        <v>0</v>
      </c>
      <c r="AX20" s="5"/>
      <c r="AY20" s="5" t="s">
        <v>374</v>
      </c>
      <c r="AZ20" s="5">
        <f>VLOOKUP('1 Sept'!P20,'25 agosto'!N:AV,35,0)</f>
        <v>0</v>
      </c>
    </row>
    <row r="21" spans="1:52" x14ac:dyDescent="0.2">
      <c r="A21" t="s">
        <v>80</v>
      </c>
      <c r="B21" t="s">
        <v>81</v>
      </c>
      <c r="C21" t="s">
        <v>82</v>
      </c>
      <c r="D21" t="s">
        <v>111</v>
      </c>
      <c r="E21" t="s">
        <v>112</v>
      </c>
      <c r="H21" t="s">
        <v>113</v>
      </c>
      <c r="I21" t="s">
        <v>113</v>
      </c>
      <c r="J21" t="s">
        <v>62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114</v>
      </c>
      <c r="Q21" s="1">
        <v>45756</v>
      </c>
      <c r="R21" s="1">
        <v>45910</v>
      </c>
      <c r="S21" s="1">
        <v>45913</v>
      </c>
      <c r="T21" t="s">
        <v>115</v>
      </c>
      <c r="U21" t="s">
        <v>48</v>
      </c>
      <c r="V21">
        <v>0</v>
      </c>
      <c r="W21" t="s">
        <v>49</v>
      </c>
      <c r="X21">
        <v>20</v>
      </c>
      <c r="Y21">
        <v>0</v>
      </c>
      <c r="Z21">
        <v>0</v>
      </c>
      <c r="AA21">
        <v>0</v>
      </c>
      <c r="AB21">
        <v>-66</v>
      </c>
      <c r="AC21">
        <v>420</v>
      </c>
      <c r="AD21">
        <v>374</v>
      </c>
      <c r="AE21">
        <v>374</v>
      </c>
      <c r="AF21" t="s">
        <v>50</v>
      </c>
      <c r="AG21" t="s">
        <v>48</v>
      </c>
      <c r="AH21" t="s">
        <v>51</v>
      </c>
      <c r="AI21" t="s">
        <v>52</v>
      </c>
      <c r="AJ21" t="s">
        <v>53</v>
      </c>
      <c r="AK21" t="s">
        <v>54</v>
      </c>
      <c r="AL21" t="s">
        <v>55</v>
      </c>
      <c r="AN21" t="str">
        <f>VLOOKUP('1 Sept'!P21,'25 agosto'!N:AV,24,0)</f>
        <v>SI</v>
      </c>
      <c r="AO21">
        <f>VLOOKUP('1 Sept'!P21,'25 agosto'!N:AV,25,0)</f>
        <v>0</v>
      </c>
      <c r="AP21">
        <f>VLOOKUP('1 Sept'!P21,'25 agosto'!N:AV,26,0)</f>
        <v>0</v>
      </c>
      <c r="AQ21">
        <f>VLOOKUP('1 Sept'!P21,'25 agosto'!N:AV,27,0)</f>
        <v>0</v>
      </c>
      <c r="AR21">
        <f>VLOOKUP('1 Sept'!P21,'25 agosto'!N:AV,28,0)</f>
        <v>0</v>
      </c>
      <c r="AS21">
        <f>VLOOKUP('1 Sept'!P21,'25 agosto'!N:AV,29,0)</f>
        <v>0</v>
      </c>
      <c r="AT21">
        <f>VLOOKUP('1 Sept'!P21,'25 agosto'!N:AV,30,0)</f>
        <v>0</v>
      </c>
      <c r="AU21">
        <f>VLOOKUP('1 Sept'!P21,'25 agosto'!N:AV,31,0)</f>
        <v>0</v>
      </c>
      <c r="AV21">
        <f>VLOOKUP('1 Sept'!P21,'25 agosto'!N:AV,32,0)</f>
        <v>0</v>
      </c>
      <c r="AW21">
        <f>VLOOKUP('1 Sept'!P21,'25 agosto'!N:AV,33,0)</f>
        <v>0</v>
      </c>
      <c r="AY21" t="s">
        <v>375</v>
      </c>
      <c r="AZ21">
        <f>VLOOKUP('1 Sept'!P21,'25 agosto'!N:AV,35,0)</f>
        <v>0</v>
      </c>
    </row>
    <row r="22" spans="1:52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H22" t="s">
        <v>142</v>
      </c>
      <c r="I22" t="s">
        <v>142</v>
      </c>
      <c r="J22" t="s">
        <v>86</v>
      </c>
      <c r="K22" t="s">
        <v>44</v>
      </c>
      <c r="L22" t="s">
        <v>44</v>
      </c>
      <c r="M22" t="s">
        <v>44</v>
      </c>
      <c r="N22" t="s">
        <v>45</v>
      </c>
      <c r="O22">
        <v>0</v>
      </c>
      <c r="P22" t="s">
        <v>143</v>
      </c>
      <c r="Q22" s="1">
        <v>45791</v>
      </c>
      <c r="R22" s="1">
        <v>45910</v>
      </c>
      <c r="S22" s="1">
        <v>45913</v>
      </c>
      <c r="T22" t="s">
        <v>144</v>
      </c>
      <c r="U22" t="s">
        <v>48</v>
      </c>
      <c r="V22">
        <v>0</v>
      </c>
      <c r="W22" t="s">
        <v>49</v>
      </c>
      <c r="X22">
        <v>20</v>
      </c>
      <c r="Y22">
        <v>0</v>
      </c>
      <c r="Z22">
        <v>0</v>
      </c>
      <c r="AA22">
        <v>0</v>
      </c>
      <c r="AB22">
        <v>-54.75</v>
      </c>
      <c r="AC22">
        <v>345</v>
      </c>
      <c r="AD22">
        <v>310.25</v>
      </c>
      <c r="AE22">
        <v>310.25</v>
      </c>
      <c r="AF22" t="s">
        <v>50</v>
      </c>
      <c r="AG22" t="s">
        <v>48</v>
      </c>
      <c r="AH22" t="s">
        <v>51</v>
      </c>
      <c r="AI22" t="s">
        <v>52</v>
      </c>
      <c r="AJ22" t="s">
        <v>53</v>
      </c>
      <c r="AK22" t="s">
        <v>54</v>
      </c>
      <c r="AL22" t="s">
        <v>55</v>
      </c>
      <c r="AN22" t="str">
        <f>VLOOKUP('1 Sept'!P22,'25 agosto'!N:AV,24,0)</f>
        <v>SI</v>
      </c>
      <c r="AO22">
        <f>VLOOKUP('1 Sept'!P22,'25 agosto'!N:AV,25,0)</f>
        <v>0</v>
      </c>
      <c r="AP22">
        <f>VLOOKUP('1 Sept'!P22,'25 agosto'!N:AV,26,0)</f>
        <v>0</v>
      </c>
      <c r="AQ22">
        <f>VLOOKUP('1 Sept'!P22,'25 agosto'!N:AV,27,0)</f>
        <v>0</v>
      </c>
      <c r="AR22">
        <f>VLOOKUP('1 Sept'!P22,'25 agosto'!N:AV,28,0)</f>
        <v>0</v>
      </c>
      <c r="AS22">
        <f>VLOOKUP('1 Sept'!P22,'25 agosto'!N:AV,29,0)</f>
        <v>0</v>
      </c>
      <c r="AT22">
        <f>VLOOKUP('1 Sept'!P22,'25 agosto'!N:AV,30,0)</f>
        <v>0</v>
      </c>
      <c r="AU22">
        <f>VLOOKUP('1 Sept'!P22,'25 agosto'!N:AV,31,0)</f>
        <v>0</v>
      </c>
      <c r="AV22">
        <f>VLOOKUP('1 Sept'!P22,'25 agosto'!N:AV,32,0)</f>
        <v>0</v>
      </c>
      <c r="AW22">
        <f>VLOOKUP('1 Sept'!P22,'25 agosto'!N:AV,33,0)</f>
        <v>0</v>
      </c>
      <c r="AY22" t="s">
        <v>376</v>
      </c>
      <c r="AZ22">
        <f>VLOOKUP('1 Sept'!P22,'25 agosto'!N:AV,35,0)</f>
        <v>0</v>
      </c>
    </row>
    <row r="23" spans="1:52" x14ac:dyDescent="0.2">
      <c r="A23" s="5" t="s">
        <v>174</v>
      </c>
      <c r="B23" t="s">
        <v>175</v>
      </c>
      <c r="C23" t="s">
        <v>176</v>
      </c>
      <c r="D23" s="5" t="s">
        <v>206</v>
      </c>
      <c r="E23" s="5" t="s">
        <v>207</v>
      </c>
      <c r="H23" t="s">
        <v>208</v>
      </c>
      <c r="I23" s="5" t="s">
        <v>208</v>
      </c>
      <c r="J23" t="s">
        <v>92</v>
      </c>
      <c r="K23" t="s">
        <v>44</v>
      </c>
      <c r="L23" t="s">
        <v>44</v>
      </c>
      <c r="M23" t="s">
        <v>44</v>
      </c>
      <c r="N23" s="5" t="s">
        <v>45</v>
      </c>
      <c r="O23">
        <v>0</v>
      </c>
      <c r="P23" s="5" t="s">
        <v>209</v>
      </c>
      <c r="Q23" s="6">
        <v>45856</v>
      </c>
      <c r="R23" s="6">
        <v>45910</v>
      </c>
      <c r="S23" s="6">
        <v>45913</v>
      </c>
      <c r="T23" t="s">
        <v>210</v>
      </c>
      <c r="U23" t="s">
        <v>48</v>
      </c>
      <c r="V23">
        <v>0</v>
      </c>
      <c r="W23" t="s">
        <v>49</v>
      </c>
      <c r="X23">
        <v>25</v>
      </c>
      <c r="Y23">
        <v>0</v>
      </c>
      <c r="Z23">
        <v>0</v>
      </c>
      <c r="AA23">
        <v>0</v>
      </c>
      <c r="AB23">
        <v>-34.130000000000003</v>
      </c>
      <c r="AC23">
        <v>202.5</v>
      </c>
      <c r="AD23" s="5">
        <v>193.37</v>
      </c>
      <c r="AE23">
        <v>193.37</v>
      </c>
      <c r="AF23" t="s">
        <v>50</v>
      </c>
      <c r="AG23" t="s">
        <v>48</v>
      </c>
      <c r="AH23" t="s">
        <v>51</v>
      </c>
      <c r="AI23" t="s">
        <v>52</v>
      </c>
      <c r="AJ23" t="s">
        <v>182</v>
      </c>
      <c r="AK23" t="s">
        <v>183</v>
      </c>
      <c r="AL23" t="s">
        <v>184</v>
      </c>
      <c r="AN23" s="5" t="str">
        <f>VLOOKUP('1 Sept'!P23,'25 agosto'!N:AV,24,0)</f>
        <v>SI</v>
      </c>
      <c r="AO23" s="5" t="str">
        <f>VLOOKUP('1 Sept'!P23,'25 agosto'!N:AV,25,0)</f>
        <v>AIRBNB</v>
      </c>
      <c r="AP23" s="5" t="str">
        <f>VLOOKUP('1 Sept'!P23,'25 agosto'!N:AV,26,0)</f>
        <v>AIRBNB</v>
      </c>
      <c r="AQ23" s="21">
        <f>VLOOKUP('1 Sept'!P23,'25 agosto'!N:AV,27,0)</f>
        <v>0.3125</v>
      </c>
      <c r="AR23" s="21">
        <f>VLOOKUP('1 Sept'!P23,'25 agosto'!N:AV,28,0)</f>
        <v>0.27083333333333331</v>
      </c>
      <c r="AS23" s="5">
        <f>VLOOKUP('1 Sept'!P23,'25 agosto'!N:AV,29,0)</f>
        <v>3</v>
      </c>
      <c r="AT23" s="5" t="str">
        <f>VLOOKUP('1 Sept'!P23,'25 agosto'!N:AV,30,0)</f>
        <v>BED</v>
      </c>
      <c r="AU23" s="5">
        <f>VLOOKUP('1 Sept'!P23,'25 agosto'!N:AV,31,0)</f>
        <v>0</v>
      </c>
      <c r="AV23" s="5">
        <f>VLOOKUP('1 Sept'!P23,'25 agosto'!N:AV,32,0)</f>
        <v>0</v>
      </c>
      <c r="AW23" s="5">
        <f>VLOOKUP('1 Sept'!P23,'25 agosto'!N:AV,33,0)</f>
        <v>0</v>
      </c>
      <c r="AX23" s="5"/>
      <c r="AY23" s="5" t="s">
        <v>377</v>
      </c>
      <c r="AZ23" s="5">
        <f>VLOOKUP('1 Sept'!P23,'25 agosto'!N:AV,35,0)</f>
        <v>0</v>
      </c>
    </row>
    <row r="24" spans="1:52" x14ac:dyDescent="0.2">
      <c r="A24" t="s">
        <v>150</v>
      </c>
      <c r="B24" t="s">
        <v>151</v>
      </c>
      <c r="C24" t="s">
        <v>152</v>
      </c>
      <c r="D24" t="s">
        <v>245</v>
      </c>
      <c r="E24" t="s">
        <v>246</v>
      </c>
      <c r="H24" t="s">
        <v>247</v>
      </c>
      <c r="I24" t="s">
        <v>247</v>
      </c>
      <c r="J24" t="s">
        <v>193</v>
      </c>
      <c r="K24" t="s">
        <v>44</v>
      </c>
      <c r="L24" t="s">
        <v>44</v>
      </c>
      <c r="M24" t="s">
        <v>44</v>
      </c>
      <c r="N24" t="s">
        <v>45</v>
      </c>
      <c r="O24">
        <v>0</v>
      </c>
      <c r="P24" t="s">
        <v>248</v>
      </c>
      <c r="Q24" s="1">
        <v>45882</v>
      </c>
      <c r="R24" s="1">
        <v>45910</v>
      </c>
      <c r="S24" s="1">
        <v>45911</v>
      </c>
      <c r="T24" t="s">
        <v>249</v>
      </c>
      <c r="U24" t="s">
        <v>48</v>
      </c>
      <c r="V24">
        <v>0</v>
      </c>
      <c r="W24" t="s">
        <v>49</v>
      </c>
      <c r="X24">
        <v>0</v>
      </c>
      <c r="Y24">
        <v>0</v>
      </c>
      <c r="Z24">
        <v>0</v>
      </c>
      <c r="AA24">
        <v>0</v>
      </c>
      <c r="AB24">
        <v>-28.5</v>
      </c>
      <c r="AC24">
        <v>190</v>
      </c>
      <c r="AD24">
        <v>161.5</v>
      </c>
      <c r="AE24">
        <v>161.5</v>
      </c>
      <c r="AF24" t="s">
        <v>50</v>
      </c>
      <c r="AG24" t="s">
        <v>48</v>
      </c>
      <c r="AH24" t="s">
        <v>51</v>
      </c>
      <c r="AI24" t="s">
        <v>52</v>
      </c>
      <c r="AJ24" t="s">
        <v>53</v>
      </c>
      <c r="AK24" t="s">
        <v>54</v>
      </c>
      <c r="AL24" t="s">
        <v>55</v>
      </c>
      <c r="AN24">
        <f>VLOOKUP('1 Sept'!P24,'25 agosto'!N:AV,24,0)</f>
        <v>0</v>
      </c>
      <c r="AO24">
        <f>VLOOKUP('1 Sept'!P24,'25 agosto'!N:AV,25,0)</f>
        <v>0</v>
      </c>
      <c r="AP24">
        <f>VLOOKUP('1 Sept'!P24,'25 agosto'!N:AV,26,0)</f>
        <v>0</v>
      </c>
      <c r="AQ24">
        <f>VLOOKUP('1 Sept'!P24,'25 agosto'!N:AV,27,0)</f>
        <v>0</v>
      </c>
      <c r="AR24">
        <f>VLOOKUP('1 Sept'!P24,'25 agosto'!N:AV,28,0)</f>
        <v>0</v>
      </c>
      <c r="AS24">
        <f>VLOOKUP('1 Sept'!P24,'25 agosto'!N:AV,29,0)</f>
        <v>0</v>
      </c>
      <c r="AT24">
        <f>VLOOKUP('1 Sept'!P24,'25 agosto'!N:AV,30,0)</f>
        <v>0</v>
      </c>
      <c r="AU24">
        <f>VLOOKUP('1 Sept'!P24,'25 agosto'!N:AV,31,0)</f>
        <v>0</v>
      </c>
      <c r="AV24">
        <f>VLOOKUP('1 Sept'!P24,'25 agosto'!N:AV,32,0)</f>
        <v>0</v>
      </c>
      <c r="AW24">
        <f>VLOOKUP('1 Sept'!P24,'25 agosto'!N:AV,33,0)</f>
        <v>0</v>
      </c>
      <c r="AY24" t="s">
        <v>378</v>
      </c>
      <c r="AZ24">
        <f>VLOOKUP('1 Sept'!P24,'25 agosto'!N:AV,35,0)</f>
        <v>0</v>
      </c>
    </row>
    <row r="25" spans="1:52" x14ac:dyDescent="0.2">
      <c r="A25" t="s">
        <v>56</v>
      </c>
      <c r="B25" t="s">
        <v>57</v>
      </c>
      <c r="C25" t="s">
        <v>58</v>
      </c>
      <c r="D25" t="s">
        <v>59</v>
      </c>
      <c r="E25" t="s">
        <v>60</v>
      </c>
      <c r="H25" t="s">
        <v>61</v>
      </c>
      <c r="I25" t="s">
        <v>61</v>
      </c>
      <c r="J25" t="s">
        <v>62</v>
      </c>
      <c r="K25" t="s">
        <v>43</v>
      </c>
      <c r="L25" t="s">
        <v>44</v>
      </c>
      <c r="M25" t="s">
        <v>44</v>
      </c>
      <c r="N25" t="s">
        <v>45</v>
      </c>
      <c r="O25">
        <v>0</v>
      </c>
      <c r="P25" t="s">
        <v>63</v>
      </c>
      <c r="Q25" s="1">
        <v>45631</v>
      </c>
      <c r="R25" s="1">
        <v>45911</v>
      </c>
      <c r="S25" s="1">
        <v>45913</v>
      </c>
      <c r="T25" t="s">
        <v>64</v>
      </c>
      <c r="U25" t="s">
        <v>48</v>
      </c>
      <c r="V25">
        <v>0</v>
      </c>
      <c r="W25" t="s">
        <v>49</v>
      </c>
      <c r="X25">
        <v>15</v>
      </c>
      <c r="Y25">
        <v>0</v>
      </c>
      <c r="Z25">
        <v>0</v>
      </c>
      <c r="AA25">
        <v>0</v>
      </c>
      <c r="AB25">
        <v>-44.25</v>
      </c>
      <c r="AC25">
        <v>280</v>
      </c>
      <c r="AD25">
        <v>250.75</v>
      </c>
      <c r="AE25">
        <v>250.75</v>
      </c>
      <c r="AF25" t="s">
        <v>50</v>
      </c>
      <c r="AG25" t="s">
        <v>48</v>
      </c>
      <c r="AH25" t="s">
        <v>51</v>
      </c>
      <c r="AI25" t="s">
        <v>52</v>
      </c>
      <c r="AJ25" t="s">
        <v>53</v>
      </c>
      <c r="AK25" t="s">
        <v>54</v>
      </c>
      <c r="AL25" t="s">
        <v>55</v>
      </c>
      <c r="AN25">
        <f>VLOOKUP('1 Sept'!P25,'25 agosto'!N:AV,24,0)</f>
        <v>0</v>
      </c>
      <c r="AO25">
        <f>VLOOKUP('1 Sept'!P25,'25 agosto'!N:AV,25,0)</f>
        <v>0</v>
      </c>
      <c r="AP25">
        <f>VLOOKUP('1 Sept'!P25,'25 agosto'!N:AV,26,0)</f>
        <v>0</v>
      </c>
      <c r="AQ25">
        <f>VLOOKUP('1 Sept'!P25,'25 agosto'!N:AV,27,0)</f>
        <v>0</v>
      </c>
      <c r="AR25">
        <f>VLOOKUP('1 Sept'!P25,'25 agosto'!N:AV,28,0)</f>
        <v>0</v>
      </c>
      <c r="AS25">
        <f>VLOOKUP('1 Sept'!P25,'25 agosto'!N:AV,29,0)</f>
        <v>0</v>
      </c>
      <c r="AT25">
        <f>VLOOKUP('1 Sept'!P25,'25 agosto'!N:AV,30,0)</f>
        <v>0</v>
      </c>
      <c r="AU25">
        <f>VLOOKUP('1 Sept'!P25,'25 agosto'!N:AV,31,0)</f>
        <v>0</v>
      </c>
      <c r="AV25">
        <f>VLOOKUP('1 Sept'!P25,'25 agosto'!N:AV,32,0)</f>
        <v>0</v>
      </c>
      <c r="AW25">
        <f>VLOOKUP('1 Sept'!P25,'25 agosto'!N:AV,33,0)</f>
        <v>0</v>
      </c>
      <c r="AY25" t="s">
        <v>379</v>
      </c>
      <c r="AZ25">
        <f>VLOOKUP('1 Sept'!P25,'25 agosto'!N:AV,35,0)</f>
        <v>0</v>
      </c>
    </row>
    <row r="26" spans="1:52" x14ac:dyDescent="0.2">
      <c r="A26" t="s">
        <v>150</v>
      </c>
      <c r="B26" t="s">
        <v>151</v>
      </c>
      <c r="C26" t="s">
        <v>152</v>
      </c>
      <c r="D26" t="s">
        <v>190</v>
      </c>
      <c r="E26" t="s">
        <v>191</v>
      </c>
      <c r="H26" t="s">
        <v>192</v>
      </c>
      <c r="I26" t="s">
        <v>192</v>
      </c>
      <c r="J26" t="s">
        <v>193</v>
      </c>
      <c r="K26" t="s">
        <v>44</v>
      </c>
      <c r="L26" t="s">
        <v>44</v>
      </c>
      <c r="M26" t="s">
        <v>44</v>
      </c>
      <c r="N26" t="s">
        <v>45</v>
      </c>
      <c r="O26">
        <v>0</v>
      </c>
      <c r="P26" t="s">
        <v>194</v>
      </c>
      <c r="Q26" s="1">
        <v>45838</v>
      </c>
      <c r="R26" s="1">
        <v>45912</v>
      </c>
      <c r="S26" s="1">
        <v>45915</v>
      </c>
      <c r="T26" t="s">
        <v>195</v>
      </c>
      <c r="U26" t="s">
        <v>48</v>
      </c>
      <c r="V26">
        <v>0</v>
      </c>
      <c r="W26" t="s">
        <v>49</v>
      </c>
      <c r="X26">
        <v>35</v>
      </c>
      <c r="Y26">
        <v>0</v>
      </c>
      <c r="Z26">
        <v>0</v>
      </c>
      <c r="AA26">
        <v>0</v>
      </c>
      <c r="AB26">
        <v>-86.25</v>
      </c>
      <c r="AC26">
        <v>540</v>
      </c>
      <c r="AD26">
        <v>488.75</v>
      </c>
      <c r="AE26">
        <v>488.75</v>
      </c>
      <c r="AF26" t="s">
        <v>50</v>
      </c>
      <c r="AG26" t="s">
        <v>48</v>
      </c>
      <c r="AH26" t="s">
        <v>51</v>
      </c>
      <c r="AI26" t="s">
        <v>52</v>
      </c>
      <c r="AJ26" t="s">
        <v>53</v>
      </c>
      <c r="AK26" t="s">
        <v>54</v>
      </c>
      <c r="AL26" t="s">
        <v>55</v>
      </c>
      <c r="AN26">
        <f>VLOOKUP('1 Sept'!P26,'25 agosto'!N:AV,24,0)</f>
        <v>0</v>
      </c>
      <c r="AO26">
        <f>VLOOKUP('1 Sept'!P26,'25 agosto'!N:AV,25,0)</f>
        <v>0</v>
      </c>
      <c r="AP26">
        <f>VLOOKUP('1 Sept'!P26,'25 agosto'!N:AV,26,0)</f>
        <v>0</v>
      </c>
      <c r="AQ26">
        <f>VLOOKUP('1 Sept'!P26,'25 agosto'!N:AV,27,0)</f>
        <v>0</v>
      </c>
      <c r="AR26">
        <f>VLOOKUP('1 Sept'!P26,'25 agosto'!N:AV,28,0)</f>
        <v>0</v>
      </c>
      <c r="AS26">
        <f>VLOOKUP('1 Sept'!P26,'25 agosto'!N:AV,29,0)</f>
        <v>0</v>
      </c>
      <c r="AT26">
        <f>VLOOKUP('1 Sept'!P26,'25 agosto'!N:AV,30,0)</f>
        <v>0</v>
      </c>
      <c r="AU26">
        <f>VLOOKUP('1 Sept'!P26,'25 agosto'!N:AV,31,0)</f>
        <v>0</v>
      </c>
      <c r="AV26">
        <f>VLOOKUP('1 Sept'!P26,'25 agosto'!N:AV,32,0)</f>
        <v>0</v>
      </c>
      <c r="AW26">
        <f>VLOOKUP('1 Sept'!P26,'25 agosto'!N:AV,33,0)</f>
        <v>0</v>
      </c>
      <c r="AY26" t="s">
        <v>380</v>
      </c>
      <c r="AZ26">
        <f>VLOOKUP('1 Sept'!P26,'25 agosto'!N:AV,35,0)</f>
        <v>0</v>
      </c>
    </row>
    <row r="27" spans="1:52" x14ac:dyDescent="0.2">
      <c r="A27" t="s">
        <v>56</v>
      </c>
      <c r="B27" t="s">
        <v>57</v>
      </c>
      <c r="C27" t="s">
        <v>58</v>
      </c>
      <c r="D27" t="s">
        <v>89</v>
      </c>
      <c r="E27" t="s">
        <v>90</v>
      </c>
      <c r="F27" t="s">
        <v>419</v>
      </c>
      <c r="H27" t="s">
        <v>91</v>
      </c>
      <c r="I27" t="s">
        <v>91</v>
      </c>
      <c r="J27" t="s">
        <v>92</v>
      </c>
      <c r="K27" t="s">
        <v>44</v>
      </c>
      <c r="L27" t="s">
        <v>44</v>
      </c>
      <c r="M27" t="s">
        <v>44</v>
      </c>
      <c r="N27" t="s">
        <v>76</v>
      </c>
      <c r="O27">
        <v>0</v>
      </c>
      <c r="P27" t="s">
        <v>93</v>
      </c>
      <c r="Q27" s="1">
        <v>45713</v>
      </c>
      <c r="R27" s="1">
        <v>45913</v>
      </c>
      <c r="S27" s="1">
        <v>45914</v>
      </c>
      <c r="T27" t="s">
        <v>94</v>
      </c>
      <c r="U27" t="s">
        <v>95</v>
      </c>
      <c r="V27">
        <v>0</v>
      </c>
      <c r="W27" t="s">
        <v>79</v>
      </c>
      <c r="X27">
        <v>25</v>
      </c>
      <c r="Y27">
        <v>0</v>
      </c>
      <c r="Z27">
        <v>0</v>
      </c>
      <c r="AA27">
        <v>0</v>
      </c>
      <c r="AB27">
        <v>0</v>
      </c>
      <c r="AC27">
        <v>113.4</v>
      </c>
      <c r="AD27">
        <v>149.74</v>
      </c>
      <c r="AE27">
        <v>0</v>
      </c>
      <c r="AF27">
        <v>149.74</v>
      </c>
      <c r="AG27" t="s">
        <v>48</v>
      </c>
      <c r="AH27" t="s">
        <v>51</v>
      </c>
      <c r="AI27" t="s">
        <v>52</v>
      </c>
      <c r="AJ27" t="s">
        <v>53</v>
      </c>
      <c r="AK27" t="s">
        <v>54</v>
      </c>
      <c r="AL27" t="s">
        <v>55</v>
      </c>
      <c r="AN27">
        <f>VLOOKUP('1 Sept'!P27,'25 agosto'!N:AV,24,0)</f>
        <v>0</v>
      </c>
      <c r="AO27">
        <f>VLOOKUP('1 Sept'!P27,'25 agosto'!N:AV,25,0)</f>
        <v>0</v>
      </c>
      <c r="AP27">
        <f>VLOOKUP('1 Sept'!P27,'25 agosto'!N:AV,26,0)</f>
        <v>0</v>
      </c>
      <c r="AQ27">
        <f>VLOOKUP('1 Sept'!P27,'25 agosto'!N:AV,27,0)</f>
        <v>0</v>
      </c>
      <c r="AR27">
        <f>VLOOKUP('1 Sept'!P27,'25 agosto'!N:AV,28,0)</f>
        <v>0</v>
      </c>
      <c r="AS27">
        <f>VLOOKUP('1 Sept'!P27,'25 agosto'!N:AV,29,0)</f>
        <v>0</v>
      </c>
      <c r="AT27">
        <f>VLOOKUP('1 Sept'!P27,'25 agosto'!N:AV,30,0)</f>
        <v>0</v>
      </c>
      <c r="AU27">
        <f>VLOOKUP('1 Sept'!P27,'25 agosto'!N:AV,31,0)</f>
        <v>0</v>
      </c>
      <c r="AV27">
        <f>VLOOKUP('1 Sept'!P27,'25 agosto'!N:AV,32,0)</f>
        <v>0</v>
      </c>
      <c r="AW27">
        <f>VLOOKUP('1 Sept'!P27,'25 agosto'!N:AV,33,0)</f>
        <v>0</v>
      </c>
      <c r="AY27" t="s">
        <v>381</v>
      </c>
      <c r="AZ27">
        <f>VLOOKUP('1 Sept'!P27,'25 agosto'!N:AV,35,0)</f>
        <v>0</v>
      </c>
    </row>
    <row r="28" spans="1:52" x14ac:dyDescent="0.2">
      <c r="A28" t="s">
        <v>174</v>
      </c>
      <c r="B28" t="s">
        <v>175</v>
      </c>
      <c r="C28" t="s">
        <v>176</v>
      </c>
      <c r="D28" t="s">
        <v>215</v>
      </c>
      <c r="E28" t="s">
        <v>216</v>
      </c>
      <c r="H28" t="s">
        <v>217</v>
      </c>
      <c r="I28" t="s">
        <v>217</v>
      </c>
      <c r="J28" t="s">
        <v>43</v>
      </c>
      <c r="K28" t="s">
        <v>44</v>
      </c>
      <c r="L28" t="s">
        <v>44</v>
      </c>
      <c r="M28" t="s">
        <v>44</v>
      </c>
      <c r="N28" t="s">
        <v>45</v>
      </c>
      <c r="O28">
        <v>0</v>
      </c>
      <c r="P28" t="s">
        <v>218</v>
      </c>
      <c r="Q28" s="1">
        <v>45863</v>
      </c>
      <c r="R28" s="1">
        <v>45913</v>
      </c>
      <c r="S28" s="1">
        <v>45919</v>
      </c>
      <c r="T28" t="s">
        <v>219</v>
      </c>
      <c r="U28" t="s">
        <v>48</v>
      </c>
      <c r="V28">
        <v>0</v>
      </c>
      <c r="W28" t="s">
        <v>49</v>
      </c>
      <c r="X28">
        <v>25</v>
      </c>
      <c r="Y28">
        <v>0</v>
      </c>
      <c r="Z28">
        <v>0</v>
      </c>
      <c r="AA28">
        <v>0</v>
      </c>
      <c r="AB28">
        <v>-64.5</v>
      </c>
      <c r="AC28">
        <v>405</v>
      </c>
      <c r="AD28">
        <v>365.5</v>
      </c>
      <c r="AE28">
        <v>365.5</v>
      </c>
      <c r="AF28" t="s">
        <v>50</v>
      </c>
      <c r="AG28" t="s">
        <v>48</v>
      </c>
      <c r="AH28" t="s">
        <v>51</v>
      </c>
      <c r="AI28" t="s">
        <v>52</v>
      </c>
      <c r="AJ28" t="s">
        <v>182</v>
      </c>
      <c r="AK28" t="s">
        <v>183</v>
      </c>
      <c r="AL28" t="s">
        <v>184</v>
      </c>
      <c r="AN28">
        <f>VLOOKUP('1 Sept'!P28,'25 agosto'!N:AV,24,0)</f>
        <v>0</v>
      </c>
      <c r="AO28">
        <f>VLOOKUP('1 Sept'!P28,'25 agosto'!N:AV,25,0)</f>
        <v>0</v>
      </c>
      <c r="AP28">
        <f>VLOOKUP('1 Sept'!P28,'25 agosto'!N:AV,26,0)</f>
        <v>0</v>
      </c>
      <c r="AQ28">
        <f>VLOOKUP('1 Sept'!P28,'25 agosto'!N:AV,27,0)</f>
        <v>0</v>
      </c>
      <c r="AR28">
        <f>VLOOKUP('1 Sept'!P28,'25 agosto'!N:AV,28,0)</f>
        <v>0</v>
      </c>
      <c r="AS28">
        <f>VLOOKUP('1 Sept'!P28,'25 agosto'!N:AV,29,0)</f>
        <v>0</v>
      </c>
      <c r="AT28">
        <f>VLOOKUP('1 Sept'!P28,'25 agosto'!N:AV,30,0)</f>
        <v>0</v>
      </c>
      <c r="AU28">
        <f>VLOOKUP('1 Sept'!P28,'25 agosto'!N:AV,31,0)</f>
        <v>0</v>
      </c>
      <c r="AV28">
        <f>VLOOKUP('1 Sept'!P28,'25 agosto'!N:AV,32,0)</f>
        <v>0</v>
      </c>
      <c r="AW28">
        <f>VLOOKUP('1 Sept'!P28,'25 agosto'!N:AV,33,0)</f>
        <v>0</v>
      </c>
      <c r="AY28" t="s">
        <v>382</v>
      </c>
      <c r="AZ28">
        <f>VLOOKUP('1 Sept'!P28,'25 agosto'!N:AV,35,0)</f>
        <v>0</v>
      </c>
    </row>
    <row r="29" spans="1:52" x14ac:dyDescent="0.2">
      <c r="A29" t="s">
        <v>56</v>
      </c>
      <c r="B29" t="s">
        <v>57</v>
      </c>
      <c r="C29" t="s">
        <v>58</v>
      </c>
      <c r="D29" t="s">
        <v>284</v>
      </c>
      <c r="E29" t="s">
        <v>285</v>
      </c>
      <c r="H29" t="s">
        <v>286</v>
      </c>
      <c r="I29" t="s">
        <v>286</v>
      </c>
      <c r="J29" t="s">
        <v>99</v>
      </c>
      <c r="K29" t="s">
        <v>43</v>
      </c>
      <c r="L29" t="s">
        <v>44</v>
      </c>
      <c r="M29" t="s">
        <v>44</v>
      </c>
      <c r="N29" t="s">
        <v>45</v>
      </c>
      <c r="O29">
        <v>0</v>
      </c>
      <c r="P29" t="s">
        <v>287</v>
      </c>
      <c r="Q29" s="1">
        <v>45892</v>
      </c>
      <c r="R29" s="1">
        <v>45916</v>
      </c>
      <c r="S29" s="1">
        <v>45917</v>
      </c>
      <c r="T29" t="s">
        <v>288</v>
      </c>
      <c r="U29" t="s">
        <v>48</v>
      </c>
      <c r="V29">
        <v>0</v>
      </c>
      <c r="W29" t="s">
        <v>49</v>
      </c>
      <c r="X29">
        <v>35</v>
      </c>
      <c r="Y29">
        <v>0</v>
      </c>
      <c r="Z29">
        <v>0</v>
      </c>
      <c r="AA29">
        <v>0</v>
      </c>
      <c r="AB29">
        <v>-32.25</v>
      </c>
      <c r="AC29">
        <v>180</v>
      </c>
      <c r="AD29">
        <v>182.75</v>
      </c>
      <c r="AE29">
        <v>182.75</v>
      </c>
      <c r="AF29" t="s">
        <v>50</v>
      </c>
      <c r="AG29" t="s">
        <v>48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N29">
        <f>VLOOKUP('1 Sept'!P29,'25 agosto'!N:AV,24,0)</f>
        <v>0</v>
      </c>
      <c r="AO29">
        <f>VLOOKUP('1 Sept'!P29,'25 agosto'!N:AV,25,0)</f>
        <v>0</v>
      </c>
      <c r="AP29">
        <f>VLOOKUP('1 Sept'!P29,'25 agosto'!N:AV,26,0)</f>
        <v>0</v>
      </c>
      <c r="AQ29">
        <f>VLOOKUP('1 Sept'!P29,'25 agosto'!N:AV,27,0)</f>
        <v>0</v>
      </c>
      <c r="AR29">
        <f>VLOOKUP('1 Sept'!P29,'25 agosto'!N:AV,28,0)</f>
        <v>0</v>
      </c>
      <c r="AS29">
        <f>VLOOKUP('1 Sept'!P29,'25 agosto'!N:AV,29,0)</f>
        <v>0</v>
      </c>
      <c r="AT29">
        <f>VLOOKUP('1 Sept'!P29,'25 agosto'!N:AV,30,0)</f>
        <v>0</v>
      </c>
      <c r="AU29">
        <f>VLOOKUP('1 Sept'!P29,'25 agosto'!N:AV,31,0)</f>
        <v>0</v>
      </c>
      <c r="AV29">
        <f>VLOOKUP('1 Sept'!P29,'25 agosto'!N:AV,32,0)</f>
        <v>0</v>
      </c>
      <c r="AW29">
        <f>VLOOKUP('1 Sept'!P29,'25 agosto'!N:AV,33,0)</f>
        <v>0</v>
      </c>
      <c r="AY29" t="s">
        <v>383</v>
      </c>
      <c r="AZ29">
        <f>VLOOKUP('1 Sept'!P29,'25 agosto'!N:AV,35,0)</f>
        <v>0</v>
      </c>
    </row>
    <row r="30" spans="1:52" x14ac:dyDescent="0.2">
      <c r="A30" t="s">
        <v>36</v>
      </c>
      <c r="B30" t="s">
        <v>37</v>
      </c>
      <c r="C30" t="s">
        <v>38</v>
      </c>
      <c r="D30" t="s">
        <v>132</v>
      </c>
      <c r="E30" t="s">
        <v>133</v>
      </c>
      <c r="H30" t="s">
        <v>134</v>
      </c>
      <c r="I30" t="s">
        <v>134</v>
      </c>
      <c r="J30" t="s">
        <v>43</v>
      </c>
      <c r="K30" t="s">
        <v>44</v>
      </c>
      <c r="L30" t="s">
        <v>44</v>
      </c>
      <c r="M30" t="s">
        <v>44</v>
      </c>
      <c r="N30" t="s">
        <v>45</v>
      </c>
      <c r="O30">
        <v>0</v>
      </c>
      <c r="P30" t="s">
        <v>135</v>
      </c>
      <c r="Q30" s="1">
        <v>45785</v>
      </c>
      <c r="R30" s="1">
        <v>45918</v>
      </c>
      <c r="S30" s="1">
        <v>45921</v>
      </c>
      <c r="T30" t="s">
        <v>136</v>
      </c>
      <c r="U30" t="s">
        <v>48</v>
      </c>
      <c r="V30">
        <v>0</v>
      </c>
      <c r="W30" t="s">
        <v>49</v>
      </c>
      <c r="X30">
        <v>15</v>
      </c>
      <c r="Y30">
        <v>0</v>
      </c>
      <c r="Z30">
        <v>0</v>
      </c>
      <c r="AA30">
        <v>0</v>
      </c>
      <c r="AB30">
        <v>-54</v>
      </c>
      <c r="AC30">
        <v>345</v>
      </c>
      <c r="AD30">
        <v>306</v>
      </c>
      <c r="AE30">
        <v>306</v>
      </c>
      <c r="AF30" t="s">
        <v>50</v>
      </c>
      <c r="AG30" t="s">
        <v>48</v>
      </c>
      <c r="AH30" t="s">
        <v>51</v>
      </c>
      <c r="AI30" t="s">
        <v>52</v>
      </c>
      <c r="AJ30" t="s">
        <v>53</v>
      </c>
      <c r="AK30" t="s">
        <v>54</v>
      </c>
      <c r="AL30" t="s">
        <v>55</v>
      </c>
      <c r="AN30">
        <f>VLOOKUP('1 Sept'!P30,'25 agosto'!N:AV,24,0)</f>
        <v>0</v>
      </c>
      <c r="AO30">
        <f>VLOOKUP('1 Sept'!P30,'25 agosto'!N:AV,25,0)</f>
        <v>0</v>
      </c>
      <c r="AP30">
        <f>VLOOKUP('1 Sept'!P30,'25 agosto'!N:AV,26,0)</f>
        <v>0</v>
      </c>
      <c r="AQ30">
        <f>VLOOKUP('1 Sept'!P30,'25 agosto'!N:AV,27,0)</f>
        <v>0</v>
      </c>
      <c r="AR30">
        <f>VLOOKUP('1 Sept'!P30,'25 agosto'!N:AV,28,0)</f>
        <v>0</v>
      </c>
      <c r="AS30">
        <f>VLOOKUP('1 Sept'!P30,'25 agosto'!N:AV,29,0)</f>
        <v>0</v>
      </c>
      <c r="AT30">
        <f>VLOOKUP('1 Sept'!P30,'25 agosto'!N:AV,30,0)</f>
        <v>0</v>
      </c>
      <c r="AU30">
        <f>VLOOKUP('1 Sept'!P30,'25 agosto'!N:AV,31,0)</f>
        <v>0</v>
      </c>
      <c r="AV30">
        <f>VLOOKUP('1 Sept'!P30,'25 agosto'!N:AV,32,0)</f>
        <v>0</v>
      </c>
      <c r="AW30">
        <f>VLOOKUP('1 Sept'!P30,'25 agosto'!N:AV,33,0)</f>
        <v>0</v>
      </c>
      <c r="AY30" t="s">
        <v>384</v>
      </c>
      <c r="AZ30">
        <f>VLOOKUP('1 Sept'!P30,'25 agosto'!N:AV,35,0)</f>
        <v>0</v>
      </c>
    </row>
    <row r="31" spans="1:52" x14ac:dyDescent="0.2">
      <c r="A31" t="s">
        <v>150</v>
      </c>
      <c r="B31" t="s">
        <v>151</v>
      </c>
      <c r="C31" t="s">
        <v>152</v>
      </c>
      <c r="D31" t="s">
        <v>255</v>
      </c>
      <c r="E31" t="s">
        <v>256</v>
      </c>
      <c r="H31" t="s">
        <v>257</v>
      </c>
      <c r="I31" t="s">
        <v>257</v>
      </c>
      <c r="J31" t="s">
        <v>99</v>
      </c>
      <c r="K31" t="s">
        <v>44</v>
      </c>
      <c r="L31" t="s">
        <v>44</v>
      </c>
      <c r="M31" t="s">
        <v>44</v>
      </c>
      <c r="N31" t="s">
        <v>45</v>
      </c>
      <c r="O31">
        <v>0</v>
      </c>
      <c r="P31" t="s">
        <v>258</v>
      </c>
      <c r="Q31" s="1">
        <v>45884</v>
      </c>
      <c r="R31" s="1">
        <v>45918</v>
      </c>
      <c r="S31" s="1">
        <v>45920</v>
      </c>
      <c r="T31" t="s">
        <v>259</v>
      </c>
      <c r="U31" t="s">
        <v>48</v>
      </c>
      <c r="V31">
        <v>0</v>
      </c>
      <c r="W31" t="s">
        <v>49</v>
      </c>
      <c r="X31">
        <v>35</v>
      </c>
      <c r="Y31">
        <v>0</v>
      </c>
      <c r="Z31">
        <v>0</v>
      </c>
      <c r="AA31">
        <v>0</v>
      </c>
      <c r="AB31">
        <v>-59.25</v>
      </c>
      <c r="AC31">
        <v>360</v>
      </c>
      <c r="AD31">
        <v>335.75</v>
      </c>
      <c r="AE31">
        <v>335.75</v>
      </c>
      <c r="AF31" t="s">
        <v>50</v>
      </c>
      <c r="AG31" t="s">
        <v>48</v>
      </c>
      <c r="AH31" t="s">
        <v>51</v>
      </c>
      <c r="AI31" t="s">
        <v>52</v>
      </c>
      <c r="AJ31" t="s">
        <v>53</v>
      </c>
      <c r="AK31" t="s">
        <v>54</v>
      </c>
      <c r="AL31" t="s">
        <v>55</v>
      </c>
      <c r="AN31">
        <f>VLOOKUP('1 Sept'!P31,'25 agosto'!N:AV,24,0)</f>
        <v>0</v>
      </c>
      <c r="AO31">
        <f>VLOOKUP('1 Sept'!P31,'25 agosto'!N:AV,25,0)</f>
        <v>0</v>
      </c>
      <c r="AP31">
        <f>VLOOKUP('1 Sept'!P31,'25 agosto'!N:AV,26,0)</f>
        <v>0</v>
      </c>
      <c r="AQ31">
        <f>VLOOKUP('1 Sept'!P31,'25 agosto'!N:AV,27,0)</f>
        <v>0</v>
      </c>
      <c r="AR31">
        <f>VLOOKUP('1 Sept'!P31,'25 agosto'!N:AV,28,0)</f>
        <v>0</v>
      </c>
      <c r="AS31">
        <f>VLOOKUP('1 Sept'!P31,'25 agosto'!N:AV,29,0)</f>
        <v>0</v>
      </c>
      <c r="AT31">
        <f>VLOOKUP('1 Sept'!P31,'25 agosto'!N:AV,30,0)</f>
        <v>0</v>
      </c>
      <c r="AU31">
        <f>VLOOKUP('1 Sept'!P31,'25 agosto'!N:AV,31,0)</f>
        <v>0</v>
      </c>
      <c r="AV31">
        <f>VLOOKUP('1 Sept'!P31,'25 agosto'!N:AV,32,0)</f>
        <v>0</v>
      </c>
      <c r="AW31">
        <f>VLOOKUP('1 Sept'!P31,'25 agosto'!N:AV,33,0)</f>
        <v>0</v>
      </c>
      <c r="AY31" t="s">
        <v>385</v>
      </c>
      <c r="AZ31">
        <f>VLOOKUP('1 Sept'!P31,'25 agosto'!N:AV,35,0)</f>
        <v>0</v>
      </c>
    </row>
    <row r="32" spans="1:52" x14ac:dyDescent="0.2">
      <c r="A32" t="s">
        <v>174</v>
      </c>
      <c r="B32" t="s">
        <v>175</v>
      </c>
      <c r="C32" t="s">
        <v>176</v>
      </c>
      <c r="D32" t="s">
        <v>201</v>
      </c>
      <c r="E32" t="s">
        <v>202</v>
      </c>
      <c r="H32" t="s">
        <v>203</v>
      </c>
      <c r="I32" t="s">
        <v>203</v>
      </c>
      <c r="J32" t="s">
        <v>86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204</v>
      </c>
      <c r="Q32" s="1">
        <v>45852</v>
      </c>
      <c r="R32" s="1">
        <v>45919</v>
      </c>
      <c r="S32" s="1">
        <v>45923</v>
      </c>
      <c r="T32" t="s">
        <v>205</v>
      </c>
      <c r="U32" t="s">
        <v>48</v>
      </c>
      <c r="V32">
        <v>0</v>
      </c>
      <c r="W32" t="s">
        <v>49</v>
      </c>
      <c r="X32">
        <v>25</v>
      </c>
      <c r="Y32">
        <v>0</v>
      </c>
      <c r="Z32">
        <v>0</v>
      </c>
      <c r="AA32">
        <v>0</v>
      </c>
      <c r="AB32">
        <v>-48.75</v>
      </c>
      <c r="AC32">
        <v>300</v>
      </c>
      <c r="AD32">
        <v>276.25</v>
      </c>
      <c r="AE32">
        <v>276.25</v>
      </c>
      <c r="AF32" t="s">
        <v>50</v>
      </c>
      <c r="AG32" t="s">
        <v>48</v>
      </c>
      <c r="AH32" t="s">
        <v>51</v>
      </c>
      <c r="AI32" t="s">
        <v>52</v>
      </c>
      <c r="AJ32" t="s">
        <v>182</v>
      </c>
      <c r="AK32" t="s">
        <v>183</v>
      </c>
      <c r="AL32" t="s">
        <v>184</v>
      </c>
      <c r="AN32">
        <f>VLOOKUP('1 Sept'!P32,'25 agosto'!N:AV,24,0)</f>
        <v>0</v>
      </c>
      <c r="AO32">
        <f>VLOOKUP('1 Sept'!P32,'25 agosto'!N:AV,25,0)</f>
        <v>0</v>
      </c>
      <c r="AP32">
        <f>VLOOKUP('1 Sept'!P32,'25 agosto'!N:AV,26,0)</f>
        <v>0</v>
      </c>
      <c r="AQ32">
        <f>VLOOKUP('1 Sept'!P32,'25 agosto'!N:AV,27,0)</f>
        <v>0</v>
      </c>
      <c r="AR32">
        <f>VLOOKUP('1 Sept'!P32,'25 agosto'!N:AV,28,0)</f>
        <v>0</v>
      </c>
      <c r="AS32">
        <f>VLOOKUP('1 Sept'!P32,'25 agosto'!N:AV,29,0)</f>
        <v>0</v>
      </c>
      <c r="AT32">
        <f>VLOOKUP('1 Sept'!P32,'25 agosto'!N:AV,30,0)</f>
        <v>0</v>
      </c>
      <c r="AU32">
        <f>VLOOKUP('1 Sept'!P32,'25 agosto'!N:AV,31,0)</f>
        <v>0</v>
      </c>
      <c r="AV32">
        <f>VLOOKUP('1 Sept'!P32,'25 agosto'!N:AV,32,0)</f>
        <v>0</v>
      </c>
      <c r="AW32">
        <f>VLOOKUP('1 Sept'!P32,'25 agosto'!N:AV,33,0)</f>
        <v>0</v>
      </c>
      <c r="AY32" t="s">
        <v>386</v>
      </c>
      <c r="AZ32">
        <f>VLOOKUP('1 Sept'!P32,'25 agosto'!N:AV,35,0)</f>
        <v>0</v>
      </c>
    </row>
    <row r="33" spans="1:52" x14ac:dyDescent="0.2">
      <c r="A33" t="s">
        <v>56</v>
      </c>
      <c r="B33" t="s">
        <v>57</v>
      </c>
      <c r="C33" t="s">
        <v>58</v>
      </c>
      <c r="D33" t="s">
        <v>126</v>
      </c>
      <c r="E33" t="s">
        <v>127</v>
      </c>
      <c r="F33" t="s">
        <v>422</v>
      </c>
      <c r="H33" t="s">
        <v>128</v>
      </c>
      <c r="I33" t="s">
        <v>128</v>
      </c>
      <c r="J33" t="s">
        <v>129</v>
      </c>
      <c r="K33" t="s">
        <v>86</v>
      </c>
      <c r="L33" t="s">
        <v>44</v>
      </c>
      <c r="M33" t="s">
        <v>44</v>
      </c>
      <c r="N33" t="s">
        <v>76</v>
      </c>
      <c r="O33">
        <v>0</v>
      </c>
      <c r="P33" t="s">
        <v>130</v>
      </c>
      <c r="Q33" s="1">
        <v>45771</v>
      </c>
      <c r="R33" s="1">
        <v>45920</v>
      </c>
      <c r="S33" s="1">
        <v>45921</v>
      </c>
      <c r="T33" t="s">
        <v>131</v>
      </c>
      <c r="U33" t="s">
        <v>48</v>
      </c>
      <c r="V33">
        <v>0</v>
      </c>
      <c r="W33" t="s">
        <v>79</v>
      </c>
      <c r="X33">
        <v>25</v>
      </c>
      <c r="Y33">
        <v>0</v>
      </c>
      <c r="Z33">
        <v>0</v>
      </c>
      <c r="AA33">
        <v>0</v>
      </c>
      <c r="AB33">
        <v>0</v>
      </c>
      <c r="AC33">
        <v>113.4</v>
      </c>
      <c r="AD33">
        <v>149.74</v>
      </c>
      <c r="AE33">
        <v>0</v>
      </c>
      <c r="AF33">
        <v>149.74</v>
      </c>
      <c r="AG33" t="s">
        <v>48</v>
      </c>
      <c r="AH33" t="s">
        <v>51</v>
      </c>
      <c r="AI33" t="s">
        <v>52</v>
      </c>
      <c r="AJ33" t="s">
        <v>53</v>
      </c>
      <c r="AK33" t="s">
        <v>54</v>
      </c>
      <c r="AL33" t="s">
        <v>55</v>
      </c>
      <c r="AN33">
        <f>VLOOKUP('1 Sept'!P33,'25 agosto'!N:AV,24,0)</f>
        <v>0</v>
      </c>
      <c r="AO33">
        <f>VLOOKUP('1 Sept'!P33,'25 agosto'!N:AV,25,0)</f>
        <v>0</v>
      </c>
      <c r="AP33">
        <f>VLOOKUP('1 Sept'!P33,'25 agosto'!N:AV,26,0)</f>
        <v>0</v>
      </c>
      <c r="AQ33">
        <f>VLOOKUP('1 Sept'!P33,'25 agosto'!N:AV,27,0)</f>
        <v>0</v>
      </c>
      <c r="AR33">
        <f>VLOOKUP('1 Sept'!P33,'25 agosto'!N:AV,28,0)</f>
        <v>0</v>
      </c>
      <c r="AS33">
        <f>VLOOKUP('1 Sept'!P33,'25 agosto'!N:AV,29,0)</f>
        <v>0</v>
      </c>
      <c r="AT33">
        <f>VLOOKUP('1 Sept'!P33,'25 agosto'!N:AV,30,0)</f>
        <v>0</v>
      </c>
      <c r="AU33">
        <f>VLOOKUP('1 Sept'!P33,'25 agosto'!N:AV,31,0)</f>
        <v>0</v>
      </c>
      <c r="AV33">
        <f>VLOOKUP('1 Sept'!P33,'25 agosto'!N:AV,32,0)</f>
        <v>0</v>
      </c>
      <c r="AW33">
        <f>VLOOKUP('1 Sept'!P33,'25 agosto'!N:AV,33,0)</f>
        <v>0</v>
      </c>
      <c r="AY33" t="s">
        <v>387</v>
      </c>
      <c r="AZ33">
        <f>VLOOKUP('1 Sept'!P33,'25 agosto'!N:AV,35,0)</f>
        <v>0</v>
      </c>
    </row>
    <row r="34" spans="1:52" x14ac:dyDescent="0.2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H34" t="s">
        <v>155</v>
      </c>
      <c r="I34" t="s">
        <v>155</v>
      </c>
      <c r="J34" t="s">
        <v>156</v>
      </c>
      <c r="K34" t="s">
        <v>86</v>
      </c>
      <c r="L34" t="s">
        <v>44</v>
      </c>
      <c r="M34" t="s">
        <v>44</v>
      </c>
      <c r="N34" t="s">
        <v>45</v>
      </c>
      <c r="O34">
        <v>0</v>
      </c>
      <c r="P34" t="s">
        <v>157</v>
      </c>
      <c r="Q34" s="1">
        <v>45816</v>
      </c>
      <c r="R34" s="1">
        <v>45920</v>
      </c>
      <c r="S34" s="1">
        <v>45921</v>
      </c>
      <c r="T34" t="s">
        <v>158</v>
      </c>
      <c r="U34" t="s">
        <v>48</v>
      </c>
      <c r="V34">
        <v>0</v>
      </c>
      <c r="W34" t="s">
        <v>49</v>
      </c>
      <c r="X34">
        <v>35</v>
      </c>
      <c r="Y34">
        <v>0</v>
      </c>
      <c r="Z34">
        <v>0</v>
      </c>
      <c r="AA34">
        <v>0</v>
      </c>
      <c r="AB34">
        <v>-32.25</v>
      </c>
      <c r="AC34">
        <v>180</v>
      </c>
      <c r="AD34">
        <v>182.75</v>
      </c>
      <c r="AE34">
        <v>182.75</v>
      </c>
      <c r="AF34" t="s">
        <v>50</v>
      </c>
      <c r="AG34" t="s">
        <v>48</v>
      </c>
      <c r="AH34" t="s">
        <v>51</v>
      </c>
      <c r="AI34" t="s">
        <v>52</v>
      </c>
      <c r="AJ34" t="s">
        <v>53</v>
      </c>
      <c r="AK34" t="s">
        <v>54</v>
      </c>
      <c r="AL34" t="s">
        <v>55</v>
      </c>
      <c r="AN34">
        <f>VLOOKUP('1 Sept'!P34,'25 agosto'!N:AV,24,0)</f>
        <v>0</v>
      </c>
      <c r="AO34">
        <f>VLOOKUP('1 Sept'!P34,'25 agosto'!N:AV,25,0)</f>
        <v>0</v>
      </c>
      <c r="AP34">
        <f>VLOOKUP('1 Sept'!P34,'25 agosto'!N:AV,26,0)</f>
        <v>0</v>
      </c>
      <c r="AQ34">
        <f>VLOOKUP('1 Sept'!P34,'25 agosto'!N:AV,27,0)</f>
        <v>0</v>
      </c>
      <c r="AR34">
        <f>VLOOKUP('1 Sept'!P34,'25 agosto'!N:AV,28,0)</f>
        <v>0</v>
      </c>
      <c r="AS34">
        <f>VLOOKUP('1 Sept'!P34,'25 agosto'!N:AV,29,0)</f>
        <v>0</v>
      </c>
      <c r="AT34">
        <f>VLOOKUP('1 Sept'!P34,'25 agosto'!N:AV,30,0)</f>
        <v>0</v>
      </c>
      <c r="AU34">
        <f>VLOOKUP('1 Sept'!P34,'25 agosto'!N:AV,31,0)</f>
        <v>0</v>
      </c>
      <c r="AV34">
        <f>VLOOKUP('1 Sept'!P34,'25 agosto'!N:AV,32,0)</f>
        <v>0</v>
      </c>
      <c r="AW34">
        <f>VLOOKUP('1 Sept'!P34,'25 agosto'!N:AV,33,0)</f>
        <v>0</v>
      </c>
      <c r="AY34" t="s">
        <v>388</v>
      </c>
      <c r="AZ34">
        <f>VLOOKUP('1 Sept'!P34,'25 agosto'!N:AV,35,0)</f>
        <v>0</v>
      </c>
    </row>
    <row r="35" spans="1:52" x14ac:dyDescent="0.2">
      <c r="A35" t="s">
        <v>137</v>
      </c>
      <c r="B35" t="s">
        <v>138</v>
      </c>
      <c r="C35" t="s">
        <v>139</v>
      </c>
      <c r="D35" t="s">
        <v>260</v>
      </c>
      <c r="E35" t="s">
        <v>261</v>
      </c>
      <c r="F35" t="s">
        <v>428</v>
      </c>
      <c r="H35" t="s">
        <v>262</v>
      </c>
      <c r="I35" t="s">
        <v>262</v>
      </c>
      <c r="J35" t="s">
        <v>43</v>
      </c>
      <c r="K35" t="s">
        <v>44</v>
      </c>
      <c r="L35" t="s">
        <v>44</v>
      </c>
      <c r="M35" t="s">
        <v>44</v>
      </c>
      <c r="N35" t="s">
        <v>76</v>
      </c>
      <c r="O35">
        <v>0</v>
      </c>
      <c r="P35" t="s">
        <v>263</v>
      </c>
      <c r="Q35" s="1">
        <v>45884</v>
      </c>
      <c r="R35" s="1">
        <v>45920</v>
      </c>
      <c r="S35" s="1">
        <v>45921</v>
      </c>
      <c r="T35" t="s">
        <v>264</v>
      </c>
      <c r="U35" t="s">
        <v>48</v>
      </c>
      <c r="V35">
        <v>0</v>
      </c>
      <c r="W35" t="s">
        <v>79</v>
      </c>
      <c r="X35">
        <v>25</v>
      </c>
      <c r="Y35">
        <v>0</v>
      </c>
      <c r="Z35">
        <v>0</v>
      </c>
      <c r="AA35">
        <v>0</v>
      </c>
      <c r="AB35">
        <v>0</v>
      </c>
      <c r="AC35">
        <v>96.39</v>
      </c>
      <c r="AD35">
        <v>131.03</v>
      </c>
      <c r="AE35">
        <v>0</v>
      </c>
      <c r="AF35">
        <v>131.03</v>
      </c>
      <c r="AG35" t="s">
        <v>48</v>
      </c>
      <c r="AH35" t="s">
        <v>51</v>
      </c>
      <c r="AI35" t="s">
        <v>52</v>
      </c>
      <c r="AJ35" t="s">
        <v>53</v>
      </c>
      <c r="AK35" t="s">
        <v>54</v>
      </c>
      <c r="AL35" t="s">
        <v>55</v>
      </c>
      <c r="AN35">
        <f>VLOOKUP('1 Sept'!P35,'25 agosto'!N:AV,24,0)</f>
        <v>0</v>
      </c>
      <c r="AO35">
        <f>VLOOKUP('1 Sept'!P35,'25 agosto'!N:AV,25,0)</f>
        <v>0</v>
      </c>
      <c r="AP35">
        <f>VLOOKUP('1 Sept'!P35,'25 agosto'!N:AV,26,0)</f>
        <v>0</v>
      </c>
      <c r="AQ35">
        <f>VLOOKUP('1 Sept'!P35,'25 agosto'!N:AV,27,0)</f>
        <v>0</v>
      </c>
      <c r="AR35">
        <f>VLOOKUP('1 Sept'!P35,'25 agosto'!N:AV,28,0)</f>
        <v>0</v>
      </c>
      <c r="AS35">
        <f>VLOOKUP('1 Sept'!P35,'25 agosto'!N:AV,29,0)</f>
        <v>0</v>
      </c>
      <c r="AT35">
        <f>VLOOKUP('1 Sept'!P35,'25 agosto'!N:AV,30,0)</f>
        <v>0</v>
      </c>
      <c r="AU35">
        <f>VLOOKUP('1 Sept'!P35,'25 agosto'!N:AV,31,0)</f>
        <v>0</v>
      </c>
      <c r="AV35">
        <f>VLOOKUP('1 Sept'!P35,'25 agosto'!N:AV,32,0)</f>
        <v>0</v>
      </c>
      <c r="AW35">
        <f>VLOOKUP('1 Sept'!P35,'25 agosto'!N:AV,33,0)</f>
        <v>0</v>
      </c>
      <c r="AY35" t="s">
        <v>389</v>
      </c>
      <c r="AZ35">
        <f>VLOOKUP('1 Sept'!P35,'25 agosto'!N:AV,35,0)</f>
        <v>0</v>
      </c>
    </row>
    <row r="36" spans="1:52" x14ac:dyDescent="0.2">
      <c r="A36" t="s">
        <v>36</v>
      </c>
      <c r="B36" t="s">
        <v>37</v>
      </c>
      <c r="C36" t="s">
        <v>38</v>
      </c>
      <c r="D36" t="s">
        <v>39</v>
      </c>
      <c r="E36" t="s">
        <v>40</v>
      </c>
      <c r="F36" t="s">
        <v>417</v>
      </c>
      <c r="H36" t="s">
        <v>41</v>
      </c>
      <c r="I36" t="s">
        <v>42</v>
      </c>
      <c r="J36" t="s">
        <v>43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46</v>
      </c>
      <c r="Q36" s="1">
        <v>45595</v>
      </c>
      <c r="R36" s="1">
        <v>45921</v>
      </c>
      <c r="S36" s="1">
        <v>45927</v>
      </c>
      <c r="T36" t="s">
        <v>47</v>
      </c>
      <c r="U36" t="s">
        <v>48</v>
      </c>
      <c r="V36">
        <v>0</v>
      </c>
      <c r="W36" t="s">
        <v>49</v>
      </c>
      <c r="X36">
        <v>15</v>
      </c>
      <c r="Y36">
        <v>0</v>
      </c>
      <c r="Z36">
        <v>0</v>
      </c>
      <c r="AA36">
        <v>0</v>
      </c>
      <c r="AB36">
        <v>-21.15</v>
      </c>
      <c r="AC36">
        <v>690</v>
      </c>
      <c r="AD36">
        <v>683.85</v>
      </c>
      <c r="AE36">
        <v>683.85</v>
      </c>
      <c r="AF36" t="s">
        <v>50</v>
      </c>
      <c r="AG36" t="s">
        <v>48</v>
      </c>
      <c r="AH36" t="s">
        <v>51</v>
      </c>
      <c r="AI36" t="s">
        <v>52</v>
      </c>
      <c r="AJ36" t="s">
        <v>53</v>
      </c>
      <c r="AK36" t="s">
        <v>54</v>
      </c>
      <c r="AL36" t="s">
        <v>55</v>
      </c>
      <c r="AN36">
        <f>VLOOKUP('1 Sept'!P36,'25 agosto'!N:AV,24,0)</f>
        <v>0</v>
      </c>
      <c r="AO36">
        <f>VLOOKUP('1 Sept'!P36,'25 agosto'!N:AV,25,0)</f>
        <v>0</v>
      </c>
      <c r="AP36">
        <f>VLOOKUP('1 Sept'!P36,'25 agosto'!N:AV,26,0)</f>
        <v>0</v>
      </c>
      <c r="AQ36">
        <f>VLOOKUP('1 Sept'!P36,'25 agosto'!N:AV,27,0)</f>
        <v>0</v>
      </c>
      <c r="AR36">
        <f>VLOOKUP('1 Sept'!P36,'25 agosto'!N:AV,28,0)</f>
        <v>0</v>
      </c>
      <c r="AS36">
        <f>VLOOKUP('1 Sept'!P36,'25 agosto'!N:AV,29,0)</f>
        <v>0</v>
      </c>
      <c r="AT36">
        <f>VLOOKUP('1 Sept'!P36,'25 agosto'!N:AV,30,0)</f>
        <v>0</v>
      </c>
      <c r="AU36">
        <f>VLOOKUP('1 Sept'!P36,'25 agosto'!N:AV,31,0)</f>
        <v>0</v>
      </c>
      <c r="AV36">
        <f>VLOOKUP('1 Sept'!P36,'25 agosto'!N:AV,32,0)</f>
        <v>0</v>
      </c>
      <c r="AW36">
        <f>VLOOKUP('1 Sept'!P36,'25 agosto'!N:AV,33,0)</f>
        <v>0</v>
      </c>
      <c r="AY36" t="s">
        <v>390</v>
      </c>
      <c r="AZ36">
        <f>VLOOKUP('1 Sept'!P36,'25 agosto'!N:AV,35,0)</f>
        <v>0</v>
      </c>
    </row>
    <row r="37" spans="1:52" x14ac:dyDescent="0.2">
      <c r="A37" t="s">
        <v>56</v>
      </c>
      <c r="B37" t="s">
        <v>57</v>
      </c>
      <c r="C37" t="s">
        <v>58</v>
      </c>
      <c r="D37" t="s">
        <v>159</v>
      </c>
      <c r="E37" t="s">
        <v>160</v>
      </c>
      <c r="F37" t="s">
        <v>424</v>
      </c>
      <c r="H37" t="s">
        <v>161</v>
      </c>
      <c r="I37" t="s">
        <v>161</v>
      </c>
      <c r="J37" t="s">
        <v>62</v>
      </c>
      <c r="K37" t="s">
        <v>43</v>
      </c>
      <c r="L37" t="s">
        <v>44</v>
      </c>
      <c r="M37" t="s">
        <v>44</v>
      </c>
      <c r="N37" t="s">
        <v>76</v>
      </c>
      <c r="O37">
        <v>0</v>
      </c>
      <c r="P37" t="s">
        <v>162</v>
      </c>
      <c r="Q37" s="1">
        <v>45820</v>
      </c>
      <c r="R37" s="1">
        <v>45922</v>
      </c>
      <c r="S37" s="1">
        <v>45924</v>
      </c>
      <c r="T37" t="s">
        <v>163</v>
      </c>
      <c r="U37" t="s">
        <v>48</v>
      </c>
      <c r="V37">
        <v>0</v>
      </c>
      <c r="W37" t="s">
        <v>79</v>
      </c>
      <c r="X37">
        <v>35</v>
      </c>
      <c r="Y37">
        <v>0</v>
      </c>
      <c r="Z37">
        <v>0</v>
      </c>
      <c r="AA37">
        <v>0</v>
      </c>
      <c r="AB37">
        <v>0</v>
      </c>
      <c r="AC37">
        <v>320.39999999999998</v>
      </c>
      <c r="AD37">
        <v>387.44</v>
      </c>
      <c r="AE37">
        <v>0</v>
      </c>
      <c r="AF37">
        <v>387.44</v>
      </c>
      <c r="AG37" t="s">
        <v>48</v>
      </c>
      <c r="AH37" t="s">
        <v>51</v>
      </c>
      <c r="AI37" t="s">
        <v>52</v>
      </c>
      <c r="AJ37" t="s">
        <v>53</v>
      </c>
      <c r="AK37" t="s">
        <v>54</v>
      </c>
      <c r="AL37" t="s">
        <v>55</v>
      </c>
      <c r="AN37">
        <f>VLOOKUP('1 Sept'!P37,'25 agosto'!N:AV,24,0)</f>
        <v>0</v>
      </c>
      <c r="AO37">
        <f>VLOOKUP('1 Sept'!P37,'25 agosto'!N:AV,25,0)</f>
        <v>0</v>
      </c>
      <c r="AP37">
        <f>VLOOKUP('1 Sept'!P37,'25 agosto'!N:AV,26,0)</f>
        <v>0</v>
      </c>
      <c r="AQ37">
        <f>VLOOKUP('1 Sept'!P37,'25 agosto'!N:AV,27,0)</f>
        <v>0</v>
      </c>
      <c r="AR37">
        <f>VLOOKUP('1 Sept'!P37,'25 agosto'!N:AV,28,0)</f>
        <v>0</v>
      </c>
      <c r="AS37">
        <f>VLOOKUP('1 Sept'!P37,'25 agosto'!N:AV,29,0)</f>
        <v>0</v>
      </c>
      <c r="AT37">
        <f>VLOOKUP('1 Sept'!P37,'25 agosto'!N:AV,30,0)</f>
        <v>0</v>
      </c>
      <c r="AU37">
        <f>VLOOKUP('1 Sept'!P37,'25 agosto'!N:AV,31,0)</f>
        <v>0</v>
      </c>
      <c r="AV37">
        <f>VLOOKUP('1 Sept'!P37,'25 agosto'!N:AV,32,0)</f>
        <v>0</v>
      </c>
      <c r="AW37">
        <f>VLOOKUP('1 Sept'!P37,'25 agosto'!N:AV,33,0)</f>
        <v>0</v>
      </c>
      <c r="AY37" t="s">
        <v>391</v>
      </c>
      <c r="AZ37">
        <f>VLOOKUP('1 Sept'!P37,'25 agosto'!N:AV,35,0)</f>
        <v>0</v>
      </c>
    </row>
    <row r="38" spans="1:52" x14ac:dyDescent="0.2">
      <c r="A38" t="s">
        <v>150</v>
      </c>
      <c r="B38" t="s">
        <v>151</v>
      </c>
      <c r="C38" t="s">
        <v>152</v>
      </c>
      <c r="D38" t="s">
        <v>230</v>
      </c>
      <c r="E38" t="s">
        <v>231</v>
      </c>
      <c r="H38" t="s">
        <v>232</v>
      </c>
      <c r="I38" t="s">
        <v>232</v>
      </c>
      <c r="J38" t="s">
        <v>62</v>
      </c>
      <c r="K38" t="s">
        <v>43</v>
      </c>
      <c r="L38" t="s">
        <v>44</v>
      </c>
      <c r="M38" t="s">
        <v>44</v>
      </c>
      <c r="N38" t="s">
        <v>45</v>
      </c>
      <c r="O38">
        <v>0</v>
      </c>
      <c r="P38" t="s">
        <v>233</v>
      </c>
      <c r="Q38" s="1">
        <v>45876</v>
      </c>
      <c r="R38" s="1">
        <v>45922</v>
      </c>
      <c r="S38" s="1">
        <v>45927</v>
      </c>
      <c r="T38" t="s">
        <v>234</v>
      </c>
      <c r="U38" t="s">
        <v>48</v>
      </c>
      <c r="V38">
        <v>0</v>
      </c>
      <c r="W38" t="s">
        <v>49</v>
      </c>
      <c r="X38">
        <v>35</v>
      </c>
      <c r="Y38">
        <v>0</v>
      </c>
      <c r="Z38">
        <v>0</v>
      </c>
      <c r="AA38">
        <v>0</v>
      </c>
      <c r="AB38">
        <v>-140.25</v>
      </c>
      <c r="AC38">
        <v>900</v>
      </c>
      <c r="AD38">
        <v>794.75</v>
      </c>
      <c r="AE38">
        <v>794.75</v>
      </c>
      <c r="AF38" t="s">
        <v>50</v>
      </c>
      <c r="AG38" t="s">
        <v>48</v>
      </c>
      <c r="AH38" t="s">
        <v>51</v>
      </c>
      <c r="AI38" t="s">
        <v>52</v>
      </c>
      <c r="AJ38" t="s">
        <v>53</v>
      </c>
      <c r="AK38" t="s">
        <v>54</v>
      </c>
      <c r="AL38" t="s">
        <v>55</v>
      </c>
      <c r="AN38">
        <f>VLOOKUP('1 Sept'!P38,'25 agosto'!N:AV,24,0)</f>
        <v>0</v>
      </c>
      <c r="AO38">
        <f>VLOOKUP('1 Sept'!P38,'25 agosto'!N:AV,25,0)</f>
        <v>0</v>
      </c>
      <c r="AP38">
        <f>VLOOKUP('1 Sept'!P38,'25 agosto'!N:AV,26,0)</f>
        <v>0</v>
      </c>
      <c r="AQ38">
        <f>VLOOKUP('1 Sept'!P38,'25 agosto'!N:AV,27,0)</f>
        <v>0</v>
      </c>
      <c r="AR38">
        <f>VLOOKUP('1 Sept'!P38,'25 agosto'!N:AV,28,0)</f>
        <v>0</v>
      </c>
      <c r="AS38">
        <f>VLOOKUP('1 Sept'!P38,'25 agosto'!N:AV,29,0)</f>
        <v>0</v>
      </c>
      <c r="AT38">
        <f>VLOOKUP('1 Sept'!P38,'25 agosto'!N:AV,30,0)</f>
        <v>0</v>
      </c>
      <c r="AU38">
        <f>VLOOKUP('1 Sept'!P38,'25 agosto'!N:AV,31,0)</f>
        <v>0</v>
      </c>
      <c r="AV38">
        <f>VLOOKUP('1 Sept'!P38,'25 agosto'!N:AV,32,0)</f>
        <v>0</v>
      </c>
      <c r="AW38">
        <f>VLOOKUP('1 Sept'!P38,'25 agosto'!N:AV,33,0)</f>
        <v>0</v>
      </c>
      <c r="AY38" t="s">
        <v>392</v>
      </c>
      <c r="AZ38">
        <f>VLOOKUP('1 Sept'!P38,'25 agosto'!N:AV,35,0)</f>
        <v>0</v>
      </c>
    </row>
    <row r="39" spans="1:52" x14ac:dyDescent="0.2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H39" t="s">
        <v>179</v>
      </c>
      <c r="I39" t="s">
        <v>179</v>
      </c>
      <c r="J39" t="s">
        <v>62</v>
      </c>
      <c r="K39" t="s">
        <v>44</v>
      </c>
      <c r="L39" t="s">
        <v>44</v>
      </c>
      <c r="M39" t="s">
        <v>44</v>
      </c>
      <c r="N39" t="s">
        <v>45</v>
      </c>
      <c r="O39">
        <v>0</v>
      </c>
      <c r="P39" t="s">
        <v>180</v>
      </c>
      <c r="Q39" s="1">
        <v>45832</v>
      </c>
      <c r="R39" s="1">
        <v>45925</v>
      </c>
      <c r="S39" s="1">
        <v>45928</v>
      </c>
      <c r="T39" t="s">
        <v>181</v>
      </c>
      <c r="U39" t="s">
        <v>48</v>
      </c>
      <c r="V39">
        <v>0</v>
      </c>
      <c r="W39" t="s">
        <v>49</v>
      </c>
      <c r="X39">
        <v>25</v>
      </c>
      <c r="Y39">
        <v>0</v>
      </c>
      <c r="Z39">
        <v>0</v>
      </c>
      <c r="AA39">
        <v>0</v>
      </c>
      <c r="AB39">
        <v>-37.5</v>
      </c>
      <c r="AC39">
        <v>225</v>
      </c>
      <c r="AD39">
        <v>212.5</v>
      </c>
      <c r="AE39">
        <v>212.5</v>
      </c>
      <c r="AF39" t="s">
        <v>50</v>
      </c>
      <c r="AG39" t="s">
        <v>48</v>
      </c>
      <c r="AH39" t="s">
        <v>51</v>
      </c>
      <c r="AI39" t="s">
        <v>52</v>
      </c>
      <c r="AJ39" t="s">
        <v>182</v>
      </c>
      <c r="AK39" t="s">
        <v>183</v>
      </c>
      <c r="AL39" t="s">
        <v>184</v>
      </c>
      <c r="AN39">
        <f>VLOOKUP('1 Sept'!P39,'25 agosto'!N:AV,24,0)</f>
        <v>0</v>
      </c>
      <c r="AO39">
        <f>VLOOKUP('1 Sept'!P39,'25 agosto'!N:AV,25,0)</f>
        <v>0</v>
      </c>
      <c r="AP39">
        <f>VLOOKUP('1 Sept'!P39,'25 agosto'!N:AV,26,0)</f>
        <v>0</v>
      </c>
      <c r="AQ39">
        <f>VLOOKUP('1 Sept'!P39,'25 agosto'!N:AV,27,0)</f>
        <v>0</v>
      </c>
      <c r="AR39">
        <f>VLOOKUP('1 Sept'!P39,'25 agosto'!N:AV,28,0)</f>
        <v>0</v>
      </c>
      <c r="AS39">
        <f>VLOOKUP('1 Sept'!P39,'25 agosto'!N:AV,29,0)</f>
        <v>0</v>
      </c>
      <c r="AT39">
        <f>VLOOKUP('1 Sept'!P39,'25 agosto'!N:AV,30,0)</f>
        <v>0</v>
      </c>
      <c r="AU39">
        <f>VLOOKUP('1 Sept'!P39,'25 agosto'!N:AV,31,0)</f>
        <v>0</v>
      </c>
      <c r="AV39">
        <f>VLOOKUP('1 Sept'!P39,'25 agosto'!N:AV,32,0)</f>
        <v>0</v>
      </c>
      <c r="AW39">
        <f>VLOOKUP('1 Sept'!P39,'25 agosto'!N:AV,33,0)</f>
        <v>0</v>
      </c>
      <c r="AY39" t="s">
        <v>393</v>
      </c>
      <c r="AZ39">
        <f>VLOOKUP('1 Sept'!P39,'25 agosto'!N:AV,35,0)</f>
        <v>0</v>
      </c>
    </row>
    <row r="40" spans="1:52" x14ac:dyDescent="0.2">
      <c r="A40" t="s">
        <v>137</v>
      </c>
      <c r="B40" t="s">
        <v>138</v>
      </c>
      <c r="C40" t="s">
        <v>139</v>
      </c>
      <c r="D40" t="s">
        <v>164</v>
      </c>
      <c r="E40" t="s">
        <v>165</v>
      </c>
      <c r="H40" t="s">
        <v>166</v>
      </c>
      <c r="I40" t="s">
        <v>166</v>
      </c>
      <c r="J40" t="s">
        <v>43</v>
      </c>
      <c r="K40" t="s">
        <v>44</v>
      </c>
      <c r="L40" t="s">
        <v>44</v>
      </c>
      <c r="M40" t="s">
        <v>44</v>
      </c>
      <c r="N40" t="s">
        <v>45</v>
      </c>
      <c r="O40">
        <v>0</v>
      </c>
      <c r="P40" t="s">
        <v>167</v>
      </c>
      <c r="Q40" s="1">
        <v>45821</v>
      </c>
      <c r="R40" s="1">
        <v>45926</v>
      </c>
      <c r="S40" s="1">
        <v>45929</v>
      </c>
      <c r="T40" t="s">
        <v>168</v>
      </c>
      <c r="U40" t="s">
        <v>48</v>
      </c>
      <c r="V40">
        <v>0</v>
      </c>
      <c r="W40" t="s">
        <v>49</v>
      </c>
      <c r="X40">
        <v>25</v>
      </c>
      <c r="Y40">
        <v>0</v>
      </c>
      <c r="Z40">
        <v>0</v>
      </c>
      <c r="AA40">
        <v>0</v>
      </c>
      <c r="AB40">
        <v>-66.75</v>
      </c>
      <c r="AC40">
        <v>420</v>
      </c>
      <c r="AD40">
        <v>378.25</v>
      </c>
      <c r="AE40">
        <v>378.25</v>
      </c>
      <c r="AF40" t="s">
        <v>50</v>
      </c>
      <c r="AG40" t="s">
        <v>48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N40">
        <f>VLOOKUP('1 Sept'!P40,'25 agosto'!N:AV,24,0)</f>
        <v>0</v>
      </c>
      <c r="AO40">
        <f>VLOOKUP('1 Sept'!P40,'25 agosto'!N:AV,25,0)</f>
        <v>0</v>
      </c>
      <c r="AP40">
        <f>VLOOKUP('1 Sept'!P40,'25 agosto'!N:AV,26,0)</f>
        <v>0</v>
      </c>
      <c r="AQ40">
        <f>VLOOKUP('1 Sept'!P40,'25 agosto'!N:AV,27,0)</f>
        <v>0</v>
      </c>
      <c r="AR40">
        <f>VLOOKUP('1 Sept'!P40,'25 agosto'!N:AV,28,0)</f>
        <v>0</v>
      </c>
      <c r="AS40">
        <f>VLOOKUP('1 Sept'!P40,'25 agosto'!N:AV,29,0)</f>
        <v>0</v>
      </c>
      <c r="AT40">
        <f>VLOOKUP('1 Sept'!P40,'25 agosto'!N:AV,30,0)</f>
        <v>0</v>
      </c>
      <c r="AU40">
        <f>VLOOKUP('1 Sept'!P40,'25 agosto'!N:AV,31,0)</f>
        <v>0</v>
      </c>
      <c r="AV40">
        <f>VLOOKUP('1 Sept'!P40,'25 agosto'!N:AV,32,0)</f>
        <v>0</v>
      </c>
      <c r="AW40">
        <f>VLOOKUP('1 Sept'!P40,'25 agosto'!N:AV,33,0)</f>
        <v>0</v>
      </c>
      <c r="AY40" t="s">
        <v>395</v>
      </c>
      <c r="AZ40">
        <f>VLOOKUP('1 Sept'!P40,'25 agosto'!N:AV,35,0)</f>
        <v>0</v>
      </c>
    </row>
    <row r="41" spans="1:52" x14ac:dyDescent="0.2">
      <c r="A41" t="s">
        <v>36</v>
      </c>
      <c r="B41" t="s">
        <v>37</v>
      </c>
      <c r="C41" t="s">
        <v>38</v>
      </c>
      <c r="D41" t="s">
        <v>185</v>
      </c>
      <c r="E41" t="s">
        <v>186</v>
      </c>
      <c r="F41" t="s">
        <v>426</v>
      </c>
      <c r="H41" t="s">
        <v>187</v>
      </c>
      <c r="I41" t="s">
        <v>187</v>
      </c>
      <c r="J41" t="s">
        <v>43</v>
      </c>
      <c r="K41" t="s">
        <v>86</v>
      </c>
      <c r="L41" t="s">
        <v>44</v>
      </c>
      <c r="M41" t="s">
        <v>44</v>
      </c>
      <c r="N41" t="s">
        <v>76</v>
      </c>
      <c r="O41">
        <v>0</v>
      </c>
      <c r="P41" t="s">
        <v>188</v>
      </c>
      <c r="Q41" s="1">
        <v>45838</v>
      </c>
      <c r="R41" s="1">
        <v>45927</v>
      </c>
      <c r="S41" s="1">
        <v>45931</v>
      </c>
      <c r="T41" t="s">
        <v>189</v>
      </c>
      <c r="U41" t="s">
        <v>48</v>
      </c>
      <c r="V41">
        <v>0</v>
      </c>
      <c r="W41" t="s">
        <v>79</v>
      </c>
      <c r="X41">
        <v>30</v>
      </c>
      <c r="Y41">
        <v>0</v>
      </c>
      <c r="Z41">
        <v>0</v>
      </c>
      <c r="AA41">
        <v>0</v>
      </c>
      <c r="AB41">
        <v>0</v>
      </c>
      <c r="AC41">
        <v>321.57</v>
      </c>
      <c r="AD41">
        <v>383.73</v>
      </c>
      <c r="AE41">
        <v>0</v>
      </c>
      <c r="AF41">
        <v>383.73</v>
      </c>
      <c r="AG41" t="s">
        <v>48</v>
      </c>
      <c r="AH41" t="s">
        <v>51</v>
      </c>
      <c r="AI41" t="s">
        <v>52</v>
      </c>
      <c r="AJ41" t="s">
        <v>53</v>
      </c>
      <c r="AK41" t="s">
        <v>54</v>
      </c>
      <c r="AL41" t="s">
        <v>55</v>
      </c>
      <c r="AN41">
        <f>VLOOKUP('1 Sept'!P41,'25 agosto'!N:AV,24,0)</f>
        <v>0</v>
      </c>
      <c r="AO41">
        <f>VLOOKUP('1 Sept'!P41,'25 agosto'!N:AV,25,0)</f>
        <v>0</v>
      </c>
      <c r="AP41">
        <f>VLOOKUP('1 Sept'!P41,'25 agosto'!N:AV,26,0)</f>
        <v>0</v>
      </c>
      <c r="AQ41">
        <f>VLOOKUP('1 Sept'!P41,'25 agosto'!N:AV,27,0)</f>
        <v>0</v>
      </c>
      <c r="AR41">
        <f>VLOOKUP('1 Sept'!P41,'25 agosto'!N:AV,28,0)</f>
        <v>0</v>
      </c>
      <c r="AS41">
        <f>VLOOKUP('1 Sept'!P41,'25 agosto'!N:AV,29,0)</f>
        <v>0</v>
      </c>
      <c r="AT41">
        <f>VLOOKUP('1 Sept'!P41,'25 agosto'!N:AV,30,0)</f>
        <v>0</v>
      </c>
      <c r="AU41">
        <f>VLOOKUP('1 Sept'!P41,'25 agosto'!N:AV,31,0)</f>
        <v>0</v>
      </c>
      <c r="AV41">
        <f>VLOOKUP('1 Sept'!P41,'25 agosto'!N:AV,32,0)</f>
        <v>0</v>
      </c>
      <c r="AW41">
        <f>VLOOKUP('1 Sept'!P41,'25 agosto'!N:AV,33,0)</f>
        <v>0</v>
      </c>
      <c r="AY41" t="s">
        <v>396</v>
      </c>
      <c r="AZ41">
        <f>VLOOKUP('1 Sept'!P41,'25 agosto'!N:AV,35,0)</f>
        <v>0</v>
      </c>
    </row>
    <row r="42" spans="1:52" x14ac:dyDescent="0.2">
      <c r="A42" t="s">
        <v>174</v>
      </c>
      <c r="B42" t="s">
        <v>175</v>
      </c>
      <c r="C42" t="s">
        <v>176</v>
      </c>
      <c r="D42" t="s">
        <v>83</v>
      </c>
      <c r="E42" t="s">
        <v>211</v>
      </c>
      <c r="H42" t="s">
        <v>212</v>
      </c>
      <c r="I42" t="s">
        <v>212</v>
      </c>
      <c r="J42" t="s">
        <v>43</v>
      </c>
      <c r="K42" t="s">
        <v>44</v>
      </c>
      <c r="L42" t="s">
        <v>44</v>
      </c>
      <c r="M42" t="s">
        <v>44</v>
      </c>
      <c r="N42" t="s">
        <v>45</v>
      </c>
      <c r="O42">
        <v>0</v>
      </c>
      <c r="P42" t="s">
        <v>213</v>
      </c>
      <c r="Q42" s="1">
        <v>45859</v>
      </c>
      <c r="R42" s="1">
        <v>45928</v>
      </c>
      <c r="S42" s="1">
        <v>45930</v>
      </c>
      <c r="T42" t="s">
        <v>214</v>
      </c>
      <c r="U42" t="s">
        <v>48</v>
      </c>
      <c r="V42">
        <v>0</v>
      </c>
      <c r="W42" t="s">
        <v>49</v>
      </c>
      <c r="X42">
        <v>25</v>
      </c>
      <c r="Y42">
        <v>0</v>
      </c>
      <c r="Z42">
        <v>0</v>
      </c>
      <c r="AA42">
        <v>0</v>
      </c>
      <c r="AB42">
        <v>-26.25</v>
      </c>
      <c r="AC42">
        <v>150</v>
      </c>
      <c r="AD42">
        <v>148.75</v>
      </c>
      <c r="AE42">
        <v>148.75</v>
      </c>
      <c r="AF42" t="s">
        <v>50</v>
      </c>
      <c r="AG42" t="s">
        <v>48</v>
      </c>
      <c r="AH42" t="s">
        <v>51</v>
      </c>
      <c r="AI42" t="s">
        <v>52</v>
      </c>
      <c r="AJ42" t="s">
        <v>182</v>
      </c>
      <c r="AK42" t="s">
        <v>183</v>
      </c>
      <c r="AL42" t="s">
        <v>184</v>
      </c>
      <c r="AN42">
        <f>VLOOKUP('1 Sept'!P42,'25 agosto'!N:AV,24,0)</f>
        <v>0</v>
      </c>
      <c r="AO42">
        <f>VLOOKUP('1 Sept'!P42,'25 agosto'!N:AV,25,0)</f>
        <v>0</v>
      </c>
      <c r="AP42">
        <f>VLOOKUP('1 Sept'!P42,'25 agosto'!N:AV,26,0)</f>
        <v>0</v>
      </c>
      <c r="AQ42">
        <f>VLOOKUP('1 Sept'!P42,'25 agosto'!N:AV,27,0)</f>
        <v>0</v>
      </c>
      <c r="AR42">
        <f>VLOOKUP('1 Sept'!P42,'25 agosto'!N:AV,28,0)</f>
        <v>0</v>
      </c>
      <c r="AS42">
        <f>VLOOKUP('1 Sept'!P42,'25 agosto'!N:AV,29,0)</f>
        <v>0</v>
      </c>
      <c r="AT42">
        <f>VLOOKUP('1 Sept'!P42,'25 agosto'!N:AV,30,0)</f>
        <v>0</v>
      </c>
      <c r="AU42">
        <f>VLOOKUP('1 Sept'!P42,'25 agosto'!N:AV,31,0)</f>
        <v>0</v>
      </c>
      <c r="AV42">
        <f>VLOOKUP('1 Sept'!P42,'25 agosto'!N:AV,32,0)</f>
        <v>0</v>
      </c>
      <c r="AW42">
        <f>VLOOKUP('1 Sept'!P42,'25 agosto'!N:AV,33,0)</f>
        <v>0</v>
      </c>
      <c r="AY42" t="s">
        <v>397</v>
      </c>
      <c r="AZ42">
        <f>VLOOKUP('1 Sept'!P42,'25 agosto'!N:AV,35,0)</f>
        <v>0</v>
      </c>
    </row>
    <row r="43" spans="1:52" x14ac:dyDescent="0.2">
      <c r="A43" t="s">
        <v>56</v>
      </c>
      <c r="B43" t="s">
        <v>57</v>
      </c>
      <c r="C43" t="s">
        <v>58</v>
      </c>
      <c r="D43" t="s">
        <v>96</v>
      </c>
      <c r="E43" t="s">
        <v>97</v>
      </c>
      <c r="H43" t="s">
        <v>98</v>
      </c>
      <c r="I43" t="s">
        <v>98</v>
      </c>
      <c r="J43" t="s">
        <v>99</v>
      </c>
      <c r="K43" t="s">
        <v>43</v>
      </c>
      <c r="L43" t="s">
        <v>86</v>
      </c>
      <c r="M43" t="s">
        <v>44</v>
      </c>
      <c r="N43" t="s">
        <v>45</v>
      </c>
      <c r="O43">
        <v>0</v>
      </c>
      <c r="P43" t="s">
        <v>100</v>
      </c>
      <c r="Q43" s="1">
        <v>45729</v>
      </c>
      <c r="R43" s="1">
        <v>45930</v>
      </c>
      <c r="S43" s="1">
        <v>45935</v>
      </c>
      <c r="T43" t="s">
        <v>101</v>
      </c>
      <c r="U43" t="s">
        <v>48</v>
      </c>
      <c r="V43">
        <v>0</v>
      </c>
      <c r="W43" t="s">
        <v>49</v>
      </c>
      <c r="X43">
        <v>25</v>
      </c>
      <c r="Y43">
        <v>0</v>
      </c>
      <c r="Z43">
        <v>0</v>
      </c>
      <c r="AA43">
        <v>0</v>
      </c>
      <c r="AB43">
        <v>-108.75</v>
      </c>
      <c r="AC43">
        <v>700</v>
      </c>
      <c r="AD43">
        <v>616.25</v>
      </c>
      <c r="AE43">
        <v>616.25</v>
      </c>
      <c r="AF43" t="s">
        <v>50</v>
      </c>
      <c r="AG43" t="s">
        <v>48</v>
      </c>
      <c r="AH43" t="s">
        <v>51</v>
      </c>
      <c r="AI43" t="s">
        <v>52</v>
      </c>
      <c r="AJ43" t="s">
        <v>53</v>
      </c>
      <c r="AK43" t="s">
        <v>54</v>
      </c>
      <c r="AL43" t="s">
        <v>55</v>
      </c>
      <c r="AN43">
        <f>VLOOKUP('1 Sept'!P43,'25 agosto'!N:AV,24,0)</f>
        <v>0</v>
      </c>
      <c r="AO43">
        <f>VLOOKUP('1 Sept'!P43,'25 agosto'!N:AV,25,0)</f>
        <v>0</v>
      </c>
      <c r="AP43">
        <f>VLOOKUP('1 Sept'!P43,'25 agosto'!N:AV,26,0)</f>
        <v>0</v>
      </c>
      <c r="AQ43">
        <f>VLOOKUP('1 Sept'!P43,'25 agosto'!N:AV,27,0)</f>
        <v>0</v>
      </c>
      <c r="AR43">
        <f>VLOOKUP('1 Sept'!P43,'25 agosto'!N:AV,28,0)</f>
        <v>0</v>
      </c>
      <c r="AS43">
        <f>VLOOKUP('1 Sept'!P43,'25 agosto'!N:AV,29,0)</f>
        <v>0</v>
      </c>
      <c r="AT43">
        <f>VLOOKUP('1 Sept'!P43,'25 agosto'!N:AV,30,0)</f>
        <v>0</v>
      </c>
      <c r="AU43">
        <f>VLOOKUP('1 Sept'!P43,'25 agosto'!N:AV,31,0)</f>
        <v>0</v>
      </c>
      <c r="AV43">
        <f>VLOOKUP('1 Sept'!P43,'25 agosto'!N:AV,32,0)</f>
        <v>0</v>
      </c>
      <c r="AW43">
        <f>VLOOKUP('1 Sept'!P43,'25 agosto'!N:AV,33,0)</f>
        <v>0</v>
      </c>
      <c r="AY43" t="s">
        <v>398</v>
      </c>
      <c r="AZ43">
        <f>VLOOKUP('1 Sept'!P43,'25 agosto'!N:AV,35,0)</f>
        <v>0</v>
      </c>
    </row>
    <row r="44" spans="1:52" x14ac:dyDescent="0.2">
      <c r="A44" t="s">
        <v>137</v>
      </c>
      <c r="B44" t="s">
        <v>138</v>
      </c>
      <c r="C44" t="s">
        <v>139</v>
      </c>
      <c r="D44" t="s">
        <v>429</v>
      </c>
      <c r="E44" t="s">
        <v>430</v>
      </c>
      <c r="F44" t="s">
        <v>431</v>
      </c>
      <c r="H44" t="s">
        <v>432</v>
      </c>
      <c r="I44" t="s">
        <v>432</v>
      </c>
      <c r="J44" t="s">
        <v>62</v>
      </c>
      <c r="K44" t="s">
        <v>44</v>
      </c>
      <c r="L44" t="s">
        <v>44</v>
      </c>
      <c r="M44" t="s">
        <v>44</v>
      </c>
      <c r="N44" t="s">
        <v>76</v>
      </c>
      <c r="O44">
        <v>0</v>
      </c>
      <c r="P44" t="s">
        <v>433</v>
      </c>
      <c r="Q44" s="1">
        <v>45900</v>
      </c>
      <c r="R44" s="1">
        <v>45930</v>
      </c>
      <c r="S44" s="1">
        <v>45931</v>
      </c>
      <c r="T44" t="s">
        <v>434</v>
      </c>
      <c r="U44" t="s">
        <v>48</v>
      </c>
      <c r="V44">
        <v>0</v>
      </c>
      <c r="W44" t="s">
        <v>79</v>
      </c>
      <c r="X44">
        <v>25</v>
      </c>
      <c r="Y44">
        <v>0</v>
      </c>
      <c r="Z44">
        <v>0</v>
      </c>
      <c r="AA44">
        <v>0</v>
      </c>
      <c r="AB44">
        <v>0</v>
      </c>
      <c r="AC44">
        <v>96.39</v>
      </c>
      <c r="AD44">
        <v>131.03</v>
      </c>
      <c r="AE44">
        <v>0</v>
      </c>
      <c r="AF44">
        <v>131.03</v>
      </c>
      <c r="AG44" t="s">
        <v>48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N44" t="e">
        <f>VLOOKUP('1 Sept'!P44,'25 agosto'!N:AV,24,0)</f>
        <v>#N/A</v>
      </c>
      <c r="AO44" t="e">
        <f>VLOOKUP('1 Sept'!P44,'25 agosto'!N:AV,25,0)</f>
        <v>#N/A</v>
      </c>
      <c r="AP44" t="e">
        <f>VLOOKUP('1 Sept'!P44,'25 agosto'!N:AV,26,0)</f>
        <v>#N/A</v>
      </c>
      <c r="AQ44" t="e">
        <f>VLOOKUP('1 Sept'!P44,'25 agosto'!N:AV,27,0)</f>
        <v>#N/A</v>
      </c>
      <c r="AR44" t="e">
        <f>VLOOKUP('1 Sept'!P44,'25 agosto'!N:AV,28,0)</f>
        <v>#N/A</v>
      </c>
      <c r="AS44" t="e">
        <f>VLOOKUP('1 Sept'!P44,'25 agosto'!N:AV,29,0)</f>
        <v>#N/A</v>
      </c>
      <c r="AT44" t="e">
        <f>VLOOKUP('1 Sept'!P44,'25 agosto'!N:AV,30,0)</f>
        <v>#N/A</v>
      </c>
      <c r="AU44" t="e">
        <f>VLOOKUP('1 Sept'!P44,'25 agosto'!N:AV,31,0)</f>
        <v>#N/A</v>
      </c>
      <c r="AV44" t="e">
        <f>VLOOKUP('1 Sept'!P44,'25 agosto'!N:AV,32,0)</f>
        <v>#N/A</v>
      </c>
      <c r="AW44" t="e">
        <f>VLOOKUP('1 Sept'!P44,'25 agosto'!N:AV,33,0)</f>
        <v>#N/A</v>
      </c>
      <c r="AY44" t="e">
        <v>#N/A</v>
      </c>
      <c r="AZ44" t="e">
        <f>VLOOKUP('1 Sept'!P44,'25 agosto'!N:AV,35,0)</f>
        <v>#N/A</v>
      </c>
    </row>
  </sheetData>
  <autoFilter ref="A1:AZ44" xr:uid="{A301856C-47B8-C247-AED1-D23B4C429C73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8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4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5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6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7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7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7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7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6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6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6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7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7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6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7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6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7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6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7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5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6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7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s="12" customFormat="1" x14ac:dyDescent="0.2">
      <c r="A28" s="12" t="s">
        <v>36</v>
      </c>
      <c r="B28" s="12" t="s">
        <v>37</v>
      </c>
      <c r="C28" s="12" t="s">
        <v>38</v>
      </c>
      <c r="D28" s="12" t="s">
        <v>132</v>
      </c>
      <c r="E28" s="12" t="s">
        <v>133</v>
      </c>
      <c r="F28" s="12" t="s">
        <v>134</v>
      </c>
      <c r="G28" s="12" t="s">
        <v>134</v>
      </c>
      <c r="H28" s="12" t="s">
        <v>43</v>
      </c>
      <c r="I28" s="12" t="s">
        <v>44</v>
      </c>
      <c r="J28" s="12" t="s">
        <v>44</v>
      </c>
      <c r="K28" s="12" t="s">
        <v>44</v>
      </c>
      <c r="L28" s="12" t="s">
        <v>45</v>
      </c>
      <c r="M28" s="12">
        <v>0</v>
      </c>
      <c r="N28" s="12" t="s">
        <v>135</v>
      </c>
      <c r="O28" s="13">
        <v>45785</v>
      </c>
      <c r="P28" s="13">
        <v>45918</v>
      </c>
      <c r="Q28" s="13">
        <v>45921</v>
      </c>
      <c r="R28" s="12" t="s">
        <v>136</v>
      </c>
      <c r="S28" s="12" t="s">
        <v>48</v>
      </c>
      <c r="T28" s="12">
        <v>0</v>
      </c>
      <c r="U28" s="12" t="s">
        <v>49</v>
      </c>
      <c r="V28" s="12">
        <v>15</v>
      </c>
      <c r="W28" s="12">
        <v>0</v>
      </c>
      <c r="X28" s="12">
        <v>0</v>
      </c>
      <c r="Y28" s="12">
        <v>0</v>
      </c>
      <c r="Z28" s="12">
        <v>-54</v>
      </c>
      <c r="AA28" s="12">
        <v>345</v>
      </c>
      <c r="AB28" s="12">
        <v>306</v>
      </c>
      <c r="AC28" s="12">
        <v>306</v>
      </c>
      <c r="AD28" s="12" t="s">
        <v>50</v>
      </c>
      <c r="AE28" s="12" t="s">
        <v>48</v>
      </c>
      <c r="AF28" s="12" t="s">
        <v>51</v>
      </c>
      <c r="AG28" s="12" t="s">
        <v>52</v>
      </c>
      <c r="AH28" s="12" t="s">
        <v>53</v>
      </c>
      <c r="AI28" s="12" t="s">
        <v>54</v>
      </c>
      <c r="AJ28" s="12" t="s">
        <v>55</v>
      </c>
      <c r="AK28" s="19"/>
      <c r="AU28" s="12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s="12" customFormat="1" x14ac:dyDescent="0.2">
      <c r="A30" s="12" t="s">
        <v>174</v>
      </c>
      <c r="B30" s="12" t="s">
        <v>175</v>
      </c>
      <c r="C30" s="12" t="s">
        <v>176</v>
      </c>
      <c r="D30" s="12" t="s">
        <v>201</v>
      </c>
      <c r="E30" s="12" t="s">
        <v>202</v>
      </c>
      <c r="F30" s="12" t="s">
        <v>203</v>
      </c>
      <c r="G30" s="12" t="s">
        <v>203</v>
      </c>
      <c r="H30" s="12" t="s">
        <v>86</v>
      </c>
      <c r="I30" s="12" t="s">
        <v>44</v>
      </c>
      <c r="J30" s="12" t="s">
        <v>44</v>
      </c>
      <c r="K30" s="12" t="s">
        <v>44</v>
      </c>
      <c r="L30" s="12" t="s">
        <v>45</v>
      </c>
      <c r="M30" s="12">
        <v>0</v>
      </c>
      <c r="N30" s="12" t="s">
        <v>204</v>
      </c>
      <c r="O30" s="13">
        <v>45852</v>
      </c>
      <c r="P30" s="13">
        <v>45919</v>
      </c>
      <c r="Q30" s="13">
        <v>45923</v>
      </c>
      <c r="R30" s="12" t="s">
        <v>205</v>
      </c>
      <c r="S30" s="12" t="s">
        <v>48</v>
      </c>
      <c r="T30" s="12">
        <v>0</v>
      </c>
      <c r="U30" s="12" t="s">
        <v>49</v>
      </c>
      <c r="V30" s="12">
        <v>25</v>
      </c>
      <c r="W30" s="12">
        <v>0</v>
      </c>
      <c r="X30" s="12">
        <v>0</v>
      </c>
      <c r="Y30" s="12">
        <v>0</v>
      </c>
      <c r="Z30" s="12">
        <v>-48.75</v>
      </c>
      <c r="AA30" s="12">
        <v>300</v>
      </c>
      <c r="AB30" s="12">
        <v>276.25</v>
      </c>
      <c r="AC30" s="12">
        <v>276.25</v>
      </c>
      <c r="AD30" s="12" t="s">
        <v>50</v>
      </c>
      <c r="AE30" s="12" t="s">
        <v>48</v>
      </c>
      <c r="AF30" s="12" t="s">
        <v>51</v>
      </c>
      <c r="AG30" s="12" t="s">
        <v>52</v>
      </c>
      <c r="AH30" s="12" t="s">
        <v>182</v>
      </c>
      <c r="AI30" s="12" t="s">
        <v>183</v>
      </c>
      <c r="AJ30" s="12" t="s">
        <v>184</v>
      </c>
      <c r="AK30" s="19"/>
      <c r="AU30" s="12" t="s">
        <v>386</v>
      </c>
    </row>
    <row r="31" spans="1:47" s="12" customFormat="1" x14ac:dyDescent="0.2">
      <c r="A31" s="12" t="s">
        <v>56</v>
      </c>
      <c r="B31" s="12" t="s">
        <v>57</v>
      </c>
      <c r="C31" s="12" t="s">
        <v>58</v>
      </c>
      <c r="D31" s="12" t="s">
        <v>126</v>
      </c>
      <c r="E31" s="12" t="s">
        <v>127</v>
      </c>
      <c r="F31" s="12" t="s">
        <v>128</v>
      </c>
      <c r="G31" s="12" t="s">
        <v>128</v>
      </c>
      <c r="H31" s="12" t="s">
        <v>129</v>
      </c>
      <c r="I31" s="12" t="s">
        <v>86</v>
      </c>
      <c r="J31" s="12" t="s">
        <v>44</v>
      </c>
      <c r="K31" s="12" t="s">
        <v>44</v>
      </c>
      <c r="L31" s="12" t="s">
        <v>76</v>
      </c>
      <c r="M31" s="12">
        <v>0</v>
      </c>
      <c r="N31" s="12" t="s">
        <v>130</v>
      </c>
      <c r="O31" s="13">
        <v>45771</v>
      </c>
      <c r="P31" s="13">
        <v>45920</v>
      </c>
      <c r="Q31" s="13">
        <v>45921</v>
      </c>
      <c r="R31" s="12" t="s">
        <v>131</v>
      </c>
      <c r="S31" s="12" t="s">
        <v>48</v>
      </c>
      <c r="T31" s="12">
        <v>0</v>
      </c>
      <c r="U31" s="12" t="s">
        <v>79</v>
      </c>
      <c r="V31" s="12">
        <v>25</v>
      </c>
      <c r="W31" s="12">
        <v>0</v>
      </c>
      <c r="X31" s="12">
        <v>0</v>
      </c>
      <c r="Y31" s="12">
        <v>0</v>
      </c>
      <c r="Z31" s="12">
        <v>0</v>
      </c>
      <c r="AA31" s="12">
        <v>113.4</v>
      </c>
      <c r="AB31" s="12">
        <v>149.74</v>
      </c>
      <c r="AC31" s="12">
        <v>0</v>
      </c>
      <c r="AD31" s="12">
        <v>149.74</v>
      </c>
      <c r="AE31" s="12" t="s">
        <v>48</v>
      </c>
      <c r="AF31" s="12" t="s">
        <v>51</v>
      </c>
      <c r="AG31" s="12" t="s">
        <v>52</v>
      </c>
      <c r="AH31" s="12" t="s">
        <v>53</v>
      </c>
      <c r="AI31" s="12" t="s">
        <v>54</v>
      </c>
      <c r="AJ31" s="12" t="s">
        <v>55</v>
      </c>
      <c r="AK31" s="19"/>
      <c r="AU31" s="12" t="s">
        <v>387</v>
      </c>
    </row>
    <row r="32" spans="1:47" s="12" customFormat="1" x14ac:dyDescent="0.2">
      <c r="A32" s="12" t="s">
        <v>150</v>
      </c>
      <c r="B32" s="12" t="s">
        <v>151</v>
      </c>
      <c r="C32" s="12" t="s">
        <v>152</v>
      </c>
      <c r="D32" s="12" t="s">
        <v>153</v>
      </c>
      <c r="E32" s="12" t="s">
        <v>154</v>
      </c>
      <c r="F32" s="12" t="s">
        <v>155</v>
      </c>
      <c r="G32" s="12" t="s">
        <v>155</v>
      </c>
      <c r="H32" s="12" t="s">
        <v>156</v>
      </c>
      <c r="I32" s="12" t="s">
        <v>86</v>
      </c>
      <c r="J32" s="12" t="s">
        <v>44</v>
      </c>
      <c r="K32" s="12" t="s">
        <v>44</v>
      </c>
      <c r="L32" s="12" t="s">
        <v>45</v>
      </c>
      <c r="M32" s="12">
        <v>0</v>
      </c>
      <c r="N32" s="12" t="s">
        <v>157</v>
      </c>
      <c r="O32" s="13">
        <v>45816</v>
      </c>
      <c r="P32" s="13">
        <v>45920</v>
      </c>
      <c r="Q32" s="13">
        <v>45921</v>
      </c>
      <c r="R32" s="12" t="s">
        <v>158</v>
      </c>
      <c r="S32" s="12" t="s">
        <v>48</v>
      </c>
      <c r="T32" s="12">
        <v>0</v>
      </c>
      <c r="U32" s="12" t="s">
        <v>49</v>
      </c>
      <c r="V32" s="12">
        <v>35</v>
      </c>
      <c r="W32" s="12">
        <v>0</v>
      </c>
      <c r="X32" s="12">
        <v>0</v>
      </c>
      <c r="Y32" s="12">
        <v>0</v>
      </c>
      <c r="Z32" s="12">
        <v>-32.25</v>
      </c>
      <c r="AA32" s="12">
        <v>180</v>
      </c>
      <c r="AB32" s="12">
        <v>182.75</v>
      </c>
      <c r="AC32" s="12">
        <v>182.75</v>
      </c>
      <c r="AD32" s="12" t="s">
        <v>50</v>
      </c>
      <c r="AE32" s="12" t="s">
        <v>48</v>
      </c>
      <c r="AF32" s="12" t="s">
        <v>51</v>
      </c>
      <c r="AG32" s="12" t="s">
        <v>52</v>
      </c>
      <c r="AH32" s="12" t="s">
        <v>53</v>
      </c>
      <c r="AI32" s="12" t="s">
        <v>54</v>
      </c>
      <c r="AJ32" s="12" t="s">
        <v>55</v>
      </c>
      <c r="AK32" s="19"/>
      <c r="AU32" s="12" t="s">
        <v>388</v>
      </c>
    </row>
    <row r="33" spans="1:47" s="12" customFormat="1" x14ac:dyDescent="0.2">
      <c r="A33" s="12" t="s">
        <v>137</v>
      </c>
      <c r="B33" s="12" t="s">
        <v>138</v>
      </c>
      <c r="C33" s="12" t="s">
        <v>139</v>
      </c>
      <c r="D33" s="12" t="s">
        <v>260</v>
      </c>
      <c r="E33" s="12" t="s">
        <v>261</v>
      </c>
      <c r="F33" s="12" t="s">
        <v>262</v>
      </c>
      <c r="G33" s="12" t="s">
        <v>262</v>
      </c>
      <c r="H33" s="12" t="s">
        <v>43</v>
      </c>
      <c r="I33" s="12" t="s">
        <v>44</v>
      </c>
      <c r="J33" s="12" t="s">
        <v>44</v>
      </c>
      <c r="K33" s="12" t="s">
        <v>44</v>
      </c>
      <c r="L33" s="12" t="s">
        <v>76</v>
      </c>
      <c r="M33" s="12">
        <v>0</v>
      </c>
      <c r="N33" s="12" t="s">
        <v>263</v>
      </c>
      <c r="O33" s="13">
        <v>45884</v>
      </c>
      <c r="P33" s="13">
        <v>45920</v>
      </c>
      <c r="Q33" s="13">
        <v>45921</v>
      </c>
      <c r="R33" s="12" t="s">
        <v>264</v>
      </c>
      <c r="S33" s="12" t="s">
        <v>48</v>
      </c>
      <c r="T33" s="12">
        <v>0</v>
      </c>
      <c r="U33" s="12" t="s">
        <v>79</v>
      </c>
      <c r="V33" s="12">
        <v>25</v>
      </c>
      <c r="W33" s="12">
        <v>0</v>
      </c>
      <c r="X33" s="12">
        <v>0</v>
      </c>
      <c r="Y33" s="12">
        <v>0</v>
      </c>
      <c r="Z33" s="12">
        <v>0</v>
      </c>
      <c r="AA33" s="12">
        <v>96.39</v>
      </c>
      <c r="AB33" s="12">
        <v>131.03</v>
      </c>
      <c r="AC33" s="12">
        <v>0</v>
      </c>
      <c r="AD33" s="12">
        <v>131.03</v>
      </c>
      <c r="AE33" s="12" t="s">
        <v>48</v>
      </c>
      <c r="AF33" s="12" t="s">
        <v>51</v>
      </c>
      <c r="AG33" s="12" t="s">
        <v>52</v>
      </c>
      <c r="AH33" s="12" t="s">
        <v>53</v>
      </c>
      <c r="AI33" s="12" t="s">
        <v>54</v>
      </c>
      <c r="AJ33" s="12" t="s">
        <v>55</v>
      </c>
      <c r="AK33" s="19"/>
      <c r="AU33" s="12" t="s">
        <v>389</v>
      </c>
    </row>
    <row r="34" spans="1:47" s="12" customFormat="1" x14ac:dyDescent="0.2">
      <c r="A34" s="12" t="s">
        <v>36</v>
      </c>
      <c r="B34" s="12" t="s">
        <v>37</v>
      </c>
      <c r="C34" s="12" t="s">
        <v>38</v>
      </c>
      <c r="D34" s="12" t="s">
        <v>39</v>
      </c>
      <c r="E34" s="12" t="s">
        <v>40</v>
      </c>
      <c r="F34" s="12" t="s">
        <v>41</v>
      </c>
      <c r="G34" s="12" t="s">
        <v>42</v>
      </c>
      <c r="H34" s="12" t="s">
        <v>43</v>
      </c>
      <c r="I34" s="12" t="s">
        <v>44</v>
      </c>
      <c r="J34" s="12" t="s">
        <v>44</v>
      </c>
      <c r="K34" s="12" t="s">
        <v>44</v>
      </c>
      <c r="L34" s="12" t="s">
        <v>45</v>
      </c>
      <c r="M34" s="12">
        <v>0</v>
      </c>
      <c r="N34" s="12" t="s">
        <v>46</v>
      </c>
      <c r="O34" s="13">
        <v>45595</v>
      </c>
      <c r="P34" s="13">
        <v>45921</v>
      </c>
      <c r="Q34" s="13">
        <v>45927</v>
      </c>
      <c r="R34" s="12" t="s">
        <v>47</v>
      </c>
      <c r="S34" s="12" t="s">
        <v>48</v>
      </c>
      <c r="T34" s="12">
        <v>0</v>
      </c>
      <c r="U34" s="12" t="s">
        <v>49</v>
      </c>
      <c r="V34" s="12">
        <v>15</v>
      </c>
      <c r="W34" s="12">
        <v>0</v>
      </c>
      <c r="X34" s="12">
        <v>0</v>
      </c>
      <c r="Y34" s="12">
        <v>0</v>
      </c>
      <c r="Z34" s="12">
        <v>-21.15</v>
      </c>
      <c r="AA34" s="12">
        <v>690</v>
      </c>
      <c r="AB34" s="12">
        <v>683.85</v>
      </c>
      <c r="AC34" s="12">
        <v>683.85</v>
      </c>
      <c r="AD34" s="12" t="s">
        <v>50</v>
      </c>
      <c r="AE34" s="12" t="s">
        <v>48</v>
      </c>
      <c r="AF34" s="12" t="s">
        <v>51</v>
      </c>
      <c r="AG34" s="12" t="s">
        <v>52</v>
      </c>
      <c r="AH34" s="12" t="s">
        <v>53</v>
      </c>
      <c r="AI34" s="12" t="s">
        <v>54</v>
      </c>
      <c r="AJ34" s="12" t="s">
        <v>55</v>
      </c>
      <c r="AK34" s="19"/>
      <c r="AU34" s="12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2025-09-01T18:11:58Z</dcterms:modified>
</cp:coreProperties>
</file>