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Thomas\openclassrooms-p7\ignore\"/>
    </mc:Choice>
  </mc:AlternateContent>
  <xr:revisionPtr revIDLastSave="0" documentId="13_ncr:1_{64664E2D-4C49-4BFF-ACBF-DC1CF641F2C5}" xr6:coauthVersionLast="47" xr6:coauthVersionMax="47" xr10:uidLastSave="{00000000-0000-0000-0000-000000000000}"/>
  <bookViews>
    <workbookView xWindow="-108" yWindow="-108" windowWidth="23256" windowHeight="12456" activeTab="1" xr2:uid="{1DC8917E-5BEB-4C5D-B397-1A23F1F8B780}"/>
  </bookViews>
  <sheets>
    <sheet name="Feuil1" sheetId="1" r:id="rId1"/>
    <sheet name="Feuil3" sheetId="3" r:id="rId2"/>
    <sheet name="Feuil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" i="3" l="1"/>
  <c r="D50" i="3"/>
  <c r="B50" i="3"/>
  <c r="D49" i="3"/>
  <c r="H50" i="3"/>
  <c r="G50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H22" i="3"/>
  <c r="G22" i="3"/>
  <c r="B22" i="3"/>
  <c r="C2" i="3"/>
  <c r="D2" i="3" s="1"/>
  <c r="C3" i="3"/>
  <c r="D3" i="3" s="1"/>
  <c r="C4" i="3"/>
  <c r="D4" i="3" s="1"/>
  <c r="C5" i="3"/>
  <c r="D5" i="3" s="1"/>
  <c r="C6" i="3"/>
  <c r="D6" i="3" s="1"/>
  <c r="C7" i="3"/>
  <c r="D7" i="3" s="1"/>
  <c r="C8" i="3"/>
  <c r="D8" i="3" s="1"/>
  <c r="C9" i="3"/>
  <c r="D9" i="3" s="1"/>
  <c r="C10" i="3"/>
  <c r="D10" i="3" s="1"/>
  <c r="C11" i="3"/>
  <c r="D11" i="3" s="1"/>
  <c r="C13" i="3"/>
  <c r="D13" i="3" s="1"/>
  <c r="C14" i="3"/>
  <c r="D14" i="3" s="1"/>
  <c r="C15" i="3"/>
  <c r="D15" i="3" s="1"/>
  <c r="C16" i="3"/>
  <c r="D16" i="3" s="1"/>
  <c r="C18" i="3"/>
  <c r="D18" i="3" s="1"/>
  <c r="C19" i="3"/>
  <c r="D19" i="3" s="1"/>
  <c r="C20" i="3"/>
  <c r="D20" i="3" s="1"/>
  <c r="C21" i="3"/>
  <c r="D21" i="3" s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1" i="2"/>
  <c r="D12" i="1"/>
  <c r="D2" i="1"/>
  <c r="D4" i="1"/>
  <c r="D5" i="1"/>
  <c r="D6" i="1"/>
  <c r="D7" i="1"/>
  <c r="D8" i="1"/>
  <c r="D9" i="1"/>
  <c r="D10" i="1"/>
  <c r="D11" i="1"/>
  <c r="D3" i="1"/>
  <c r="I50" i="3" l="1"/>
  <c r="I22" i="3"/>
  <c r="D22" i="3"/>
  <c r="C22" i="3"/>
</calcChain>
</file>

<file path=xl/sharedStrings.xml><?xml version="1.0" encoding="utf-8"?>
<sst xmlns="http://schemas.openxmlformats.org/spreadsheetml/2006/main" count="134" uniqueCount="74">
  <si>
    <t>Action-1</t>
  </si>
  <si>
    <t>Action-2</t>
  </si>
  <si>
    <t>Action-3</t>
  </si>
  <si>
    <t>poid</t>
  </si>
  <si>
    <t>rate</t>
  </si>
  <si>
    <t>valeur</t>
  </si>
  <si>
    <t>nom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</si>
  <si>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</si>
  <si>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</si>
  <si>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</si>
  <si>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</si>
  <si>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</si>
  <si>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</si>
  <si>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</si>
  <si>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</si>
  <si>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</si>
  <si>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</si>
  <si>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rien</t>
  </si>
  <si>
    <t>Share-LKSD</t>
  </si>
  <si>
    <t>Share-DYVD</t>
  </si>
  <si>
    <t>Share-JMLZ</t>
  </si>
  <si>
    <t>Share-DSOO</t>
  </si>
  <si>
    <t>Share-FUGM</t>
  </si>
  <si>
    <t>Share-JWDZ</t>
  </si>
  <si>
    <t>Share-DEPW</t>
  </si>
  <si>
    <t>Share-ZLMC</t>
  </si>
  <si>
    <t>Share-OCKK</t>
  </si>
  <si>
    <t>Share-BBNF</t>
  </si>
  <si>
    <t>Share-FWBE</t>
  </si>
  <si>
    <t>Share-ZOFA</t>
  </si>
  <si>
    <t>Share-PLLK</t>
  </si>
  <si>
    <t>Share-LXZU</t>
  </si>
  <si>
    <t>Share-YFVZ</t>
  </si>
  <si>
    <t>Share-ANFX</t>
  </si>
  <si>
    <t>Share-PATS</t>
  </si>
  <si>
    <t>Share-SCWM</t>
  </si>
  <si>
    <t>Share-NDKR</t>
  </si>
  <si>
    <t>Share-ALIY</t>
  </si>
  <si>
    <t>Share-JWGF</t>
  </si>
  <si>
    <t>Share-JGTW</t>
  </si>
  <si>
    <t>Share-FAPS</t>
  </si>
  <si>
    <t>Share-VCAX</t>
  </si>
  <si>
    <t>Share-LFXB</t>
  </si>
  <si>
    <t>Share-DWSK</t>
  </si>
  <si>
    <t>Share-XQII</t>
  </si>
  <si>
    <t>Share-ROOM</t>
  </si>
  <si>
    <t>Share-ECAQ</t>
  </si>
  <si>
    <t>Share-IXCI</t>
  </si>
  <si>
    <t>Colonne3</t>
  </si>
  <si>
    <t>action</t>
  </si>
  <si>
    <t>cost</t>
  </si>
  <si>
    <t>benefit</t>
  </si>
  <si>
    <t>Share-KMTG</t>
  </si>
  <si>
    <t>Share-GHIZ</t>
  </si>
  <si>
    <t>Share-NHWA</t>
  </si>
  <si>
    <t>Share-UEZB</t>
  </si>
  <si>
    <t>Share-LPDM</t>
  </si>
  <si>
    <t>Share-MTLR</t>
  </si>
  <si>
    <t>Share-USSR</t>
  </si>
  <si>
    <t>Share-GTQK</t>
  </si>
  <si>
    <t>Share-FKJW</t>
  </si>
  <si>
    <t>Share-QLMK</t>
  </si>
  <si>
    <t>Share-WPLI</t>
  </si>
  <si>
    <t>Share-LGWG</t>
  </si>
  <si>
    <t>Share-ZSDE</t>
  </si>
  <si>
    <t>Share-SKKC</t>
  </si>
  <si>
    <t>Share-QQTU</t>
  </si>
  <si>
    <t>Share-GIAJ</t>
  </si>
  <si>
    <t>Share-XJMO</t>
  </si>
  <si>
    <t>Share-LRBZ</t>
  </si>
  <si>
    <t>Share-KZBL</t>
  </si>
  <si>
    <t>Share-EMOV</t>
  </si>
  <si>
    <t>Share-IFCP</t>
  </si>
  <si>
    <t>Share-GRUT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</si>
</sst>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2" fontId="0" fillId="0" borderId="3" xfId="0" applyNumberFormat="1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left" vertical="center"/>
    </xf>
    <xf numFmtId="2" fontId="0" fillId="3" borderId="3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</cellXfs>
  <cellStyles count="1">
    <cellStyle name="Normal" xfId="0" builtinId="0"/>
  </cellStyles>
  <dxfs count="6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/>
      </border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7D903D-9E41-4F42-9038-EA36896F89CF}" name="Tableau1" displayName="Tableau1" ref="A1:N12" totalsRowShown="0" headerRowDxfId="68" dataDxfId="67">
  <autoFilter ref="A1:N12" xr:uid="{747D903D-9E41-4F42-9038-EA36896F89CF}"/>
  <tableColumns count="14">
    <tableColumn id="1" xr3:uid="{F8BFE172-8361-4779-9A52-BA2100BC808A}" name="nom" dataDxfId="66"/>
    <tableColumn id="2" xr3:uid="{68184610-2966-4DDC-8617-550DEB1D6EE5}" name="poid" dataDxfId="65"/>
    <tableColumn id="3" xr3:uid="{BAE839DA-03F1-40C7-9D2D-A9CF933097FB}" name="rate" dataDxfId="64"/>
    <tableColumn id="4" xr3:uid="{7375C5B2-6D12-4BAD-9EA6-44574EA5931D}" name="valeur" dataDxfId="63">
      <calculatedColumnFormula>B2*C2/100</calculatedColumnFormula>
    </tableColumn>
    <tableColumn id="5" xr3:uid="{AF4DBDA6-6614-4CDC-8E8F-AC20A5A2BF16}" name="0" dataDxfId="62"/>
    <tableColumn id="6" xr3:uid="{2DAD377E-7599-4303-861E-B394BD8AF30C}" name="1" dataDxfId="61"/>
    <tableColumn id="7" xr3:uid="{DF1385DA-7C80-4593-BC2A-FB3DA0E3CD53}" name="2" dataDxfId="60"/>
    <tableColumn id="8" xr3:uid="{FC929C4E-2AE4-431D-9392-3DDA5A03122B}" name="3" dataDxfId="59"/>
    <tableColumn id="9" xr3:uid="{24DE6346-337B-4126-9D1E-D47AC7A6407E}" name="4" dataDxfId="58"/>
    <tableColumn id="10" xr3:uid="{D8062AF2-5FC5-419D-91FD-5EDC338C1720}" name="5" dataDxfId="57"/>
    <tableColumn id="11" xr3:uid="{8EBE9C1F-CCD3-4F46-899D-BBBD0D741998}" name="6" dataDxfId="56"/>
    <tableColumn id="12" xr3:uid="{5C98E9BD-3330-47DB-A33C-92B341C915D2}" name="7" dataDxfId="55"/>
    <tableColumn id="13" xr3:uid="{94CE2A9E-EC30-4280-8CFF-33E160E039BF}" name="8" dataDxfId="54"/>
    <tableColumn id="14" xr3:uid="{7C079EEE-AD61-4434-9EEB-5DDC00FB8566}" name="9" dataDxfId="5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DC5C07-D312-40A8-A402-38B1A4A4FC41}" name="Tableau2" displayName="Tableau2" ref="A14:I18" totalsRowShown="0" headerRowDxfId="52" dataDxfId="51">
  <autoFilter ref="A14:I18" xr:uid="{F5DC5C07-D312-40A8-A402-38B1A4A4FC41}"/>
  <tableColumns count="9">
    <tableColumn id="1" xr3:uid="{5DE4DB50-9ED1-4EF4-8B0C-CDA615819527}" name="nom" dataDxfId="50"/>
    <tableColumn id="2" xr3:uid="{A4A0018A-6114-410D-8995-ABBB95BF86A6}" name="poid" dataDxfId="49"/>
    <tableColumn id="4" xr3:uid="{83A2DCC7-B443-45B9-8C3D-2E418D7D7C76}" name="valeur" dataDxfId="48"/>
    <tableColumn id="5" xr3:uid="{8A3A629E-04A2-48C4-9892-E1325739A259}" name="0" dataDxfId="47"/>
    <tableColumn id="6" xr3:uid="{B1B498F2-9EED-4A3D-B9B4-27B858AC5B11}" name="1" dataDxfId="46"/>
    <tableColumn id="7" xr3:uid="{48D9C46A-6CDE-4AE9-A99B-647A3504BDAA}" name="2" dataDxfId="45"/>
    <tableColumn id="8" xr3:uid="{A9F73B61-633C-494E-BEE5-E8C9FF8C6D23}" name="3" dataDxfId="44"/>
    <tableColumn id="9" xr3:uid="{A4D24F06-4E54-4CEC-B91F-857D032F6A93}" name="4" dataDxfId="43"/>
    <tableColumn id="10" xr3:uid="{C207548E-70BB-4100-B8CC-D0E950FE4CD1}" name="5" dataDxfId="4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4F2AB7-25E2-4325-8711-B34B1E767264}" name="Tableau5" displayName="Tableau5" ref="A1:D22" totalsRowCount="1" headerRowDxfId="23" dataDxfId="41">
  <autoFilter ref="A1:D21" xr:uid="{A14F2AB7-25E2-4325-8711-B34B1E767264}"/>
  <sortState xmlns:xlrd2="http://schemas.microsoft.com/office/spreadsheetml/2017/richdata2" ref="A2:B21">
    <sortCondition ref="A1:A21"/>
  </sortState>
  <tableColumns count="4">
    <tableColumn id="1" xr3:uid="{8589AC45-6D82-4FCD-8BEC-5A5F4059AFD0}" name="action" dataDxfId="36" totalsRowDxfId="31"/>
    <tableColumn id="2" xr3:uid="{600A3C49-2A98-4FE5-9952-3F3DADF84BF4}" name="cost" totalsRowFunction="custom" dataDxfId="37" totalsRowDxfId="30">
      <totalsRowFormula>SUM(Tableau5[cost])</totalsRowFormula>
    </tableColumn>
    <tableColumn id="3" xr3:uid="{CF049480-B3EF-4BF5-8609-BCDB5D33EF22}" name="Colonne3" totalsRowFunction="custom" dataDxfId="35" totalsRowDxfId="29">
      <calculatedColumnFormula>Tableau6[[#This Row],[Colonne3]]</calculatedColumnFormula>
      <totalsRowFormula>SUM(Tableau5[Colonne3])</totalsRowFormula>
    </tableColumn>
    <tableColumn id="4" xr3:uid="{87DE3085-5981-460D-A8D2-0611031C58E9}" name="benefit" totalsRowFunction="custom" dataDxfId="34" totalsRowDxfId="28">
      <calculatedColumnFormula>Tableau5[[#This Row],[cost]]*Tableau5[[#This Row],[Colonne3]]/100</calculatedColumnFormula>
      <totalsRowFormula>SUM(Tableau5[benefit])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2558D08-5E5B-4E04-BDCA-2E6F4B2F87B2}" name="Tableau6" displayName="Tableau6" ref="F1:I22" totalsRowCount="1" headerRowDxfId="22" dataDxfId="40">
  <autoFilter ref="F1:I21" xr:uid="{92558D08-5E5B-4E04-BDCA-2E6F4B2F87B2}"/>
  <sortState xmlns:xlrd2="http://schemas.microsoft.com/office/spreadsheetml/2017/richdata2" ref="F2:H21">
    <sortCondition ref="F1:F21"/>
  </sortState>
  <tableColumns count="4">
    <tableColumn id="1" xr3:uid="{6EED9159-459A-409C-9E9F-5A95B527F3A5}" name="action" dataDxfId="38" totalsRowDxfId="27"/>
    <tableColumn id="2" xr3:uid="{CDCFBFE4-8CB7-442A-BEAB-B0711DA012D3}" name="cost" totalsRowFunction="custom" dataDxfId="39" totalsRowDxfId="26">
      <totalsRowFormula>SUM(Tableau6[cost])</totalsRowFormula>
    </tableColumn>
    <tableColumn id="3" xr3:uid="{261410D4-85E8-4CF2-89B9-709A2BDCA47E}" name="Colonne3" totalsRowFunction="custom" dataDxfId="33" totalsRowDxfId="25">
      <totalsRowFormula>SUM(Tableau6[Colonne3])</totalsRowFormula>
    </tableColumn>
    <tableColumn id="4" xr3:uid="{0ADA2D4B-6EE6-40BD-8D1B-EF43206A2CA6}" name="benefit" totalsRowFunction="custom" dataDxfId="32" totalsRowDxfId="24">
      <calculatedColumnFormula>Tableau6[[#This Row],[Colonne3]]*Tableau6[[#This Row],[cost]]/100</calculatedColumnFormula>
      <totalsRowFormula>SUM(Tableau6[benefit])</totalsRow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0E469D3-6309-4B81-BFF0-75C17228180C}" name="Tableau7" displayName="Tableau7" ref="F27:I50" totalsRowCount="1" headerRowDxfId="18" dataDxfId="21">
  <autoFilter ref="F27:I49" xr:uid="{A0E469D3-6309-4B81-BFF0-75C17228180C}"/>
  <tableColumns count="4">
    <tableColumn id="1" xr3:uid="{850316C0-5F2E-4702-8C52-C98D67ACAFC5}" name="action" dataDxfId="20" totalsRowDxfId="15"/>
    <tableColumn id="2" xr3:uid="{F12579B4-43D6-413F-82D4-547529BB9E40}" name="cost" totalsRowFunction="custom" dataDxfId="19" totalsRowDxfId="14">
      <totalsRowFormula>SUM(Tableau7[cost])</totalsRowFormula>
    </tableColumn>
    <tableColumn id="3" xr3:uid="{E157D6B2-E1F5-4308-B5BA-8DF8A954BBCA}" name="Colonne3" totalsRowFunction="custom" dataDxfId="17" totalsRowDxfId="13">
      <totalsRowFormula>SUM(Tableau7[Colonne3])</totalsRowFormula>
    </tableColumn>
    <tableColumn id="4" xr3:uid="{415EE924-2F54-46DF-93F8-E9031F386725}" name="benefit" totalsRowFunction="custom" dataDxfId="16" totalsRowDxfId="12">
      <calculatedColumnFormula>H28*G28/100</calculatedColumnFormula>
      <totalsRowFormula>SUM(Tableau7[benefit])</totalsRow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9F10F69-61CA-4528-8B60-A66512C2583B}" name="Tableau8" displayName="Tableau8" ref="A27:D50" totalsRowCount="1" headerRowDxfId="4" dataDxfId="8" headerRowBorderDxfId="10" tableBorderDxfId="11">
  <autoFilter ref="A27:D49" xr:uid="{F9F10F69-61CA-4528-8B60-A66512C2583B}"/>
  <tableColumns count="4">
    <tableColumn id="1" xr3:uid="{695645C5-736B-46A2-9BD6-B5C43BAE868B}" name="action" dataDxfId="9" totalsRowDxfId="3"/>
    <tableColumn id="2" xr3:uid="{9DFF03B2-DE10-4F6D-9747-A05C9C3515EC}" name="cost" totalsRowFunction="custom" dataDxfId="7" totalsRowDxfId="2">
      <totalsRowFormula>SUM(B49)</totalsRowFormula>
    </tableColumn>
    <tableColumn id="3" xr3:uid="{EB7545D8-FCCF-48E2-97BB-0B226868CB71}" name="Colonne3" totalsRowFunction="custom" dataDxfId="6" totalsRowDxfId="1">
      <totalsRowFormula>SUM(C49)</totalsRowFormula>
    </tableColumn>
    <tableColumn id="4" xr3:uid="{F18C6A28-F79A-4DBF-996D-A0BDD364DCF4}" name="benefit" totalsRowFunction="custom" dataDxfId="5" totalsRowDxfId="0">
      <calculatedColumnFormula>Tableau8[[#This Row],[Colonne3]]*Tableau8[[#This Row],[cost]]/100</calculatedColumnFormula>
      <totalsRowFormula>SUM(D49)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13158-25F6-4873-8CC3-01EEEA4DD791}">
  <dimension ref="A1:N18"/>
  <sheetViews>
    <sheetView zoomScale="85" zoomScaleNormal="85" workbookViewId="0">
      <selection activeCell="A14" sqref="A14:I18"/>
    </sheetView>
  </sheetViews>
  <sheetFormatPr baseColWidth="10" defaultRowHeight="14.4" x14ac:dyDescent="0.3"/>
  <cols>
    <col min="1" max="16384" width="11.5546875" style="1"/>
  </cols>
  <sheetData>
    <row r="1" spans="1:14" x14ac:dyDescent="0.3">
      <c r="A1" s="1" t="s">
        <v>6</v>
      </c>
      <c r="B1" s="1" t="s">
        <v>3</v>
      </c>
      <c r="C1" s="1" t="s">
        <v>4</v>
      </c>
      <c r="D1" s="1" t="s">
        <v>5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</row>
    <row r="2" spans="1:14" x14ac:dyDescent="0.3">
      <c r="A2" s="1" t="s">
        <v>17</v>
      </c>
      <c r="B2" s="1">
        <v>0</v>
      </c>
      <c r="C2" s="1">
        <v>0</v>
      </c>
      <c r="D2" s="2">
        <f>B2*C2/100</f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</row>
    <row r="3" spans="1:14" x14ac:dyDescent="0.3">
      <c r="A3" s="1" t="s">
        <v>18</v>
      </c>
      <c r="B3" s="1">
        <v>0.12</v>
      </c>
      <c r="C3" s="1">
        <v>9.14</v>
      </c>
      <c r="D3" s="2">
        <f>B3*C3/100</f>
        <v>1.0968E-2</v>
      </c>
      <c r="E3" s="1">
        <v>0</v>
      </c>
      <c r="F3" s="1">
        <v>0.01</v>
      </c>
      <c r="G3" s="1">
        <v>0.01</v>
      </c>
      <c r="H3" s="1">
        <v>0.01</v>
      </c>
      <c r="I3" s="1">
        <v>0.01</v>
      </c>
      <c r="J3" s="1">
        <v>0.01</v>
      </c>
      <c r="K3" s="1">
        <v>0.01</v>
      </c>
      <c r="L3" s="1">
        <v>0.01</v>
      </c>
      <c r="M3" s="1">
        <v>0.01</v>
      </c>
      <c r="N3" s="1">
        <v>0.01</v>
      </c>
    </row>
    <row r="4" spans="1:14" x14ac:dyDescent="0.3">
      <c r="A4" s="1" t="s">
        <v>19</v>
      </c>
      <c r="B4" s="1">
        <v>0.28000000000000003</v>
      </c>
      <c r="C4" s="1">
        <v>10.25</v>
      </c>
      <c r="D4" s="2">
        <f t="shared" ref="D4:D11" si="0">B4*C4/100</f>
        <v>2.87E-2</v>
      </c>
      <c r="E4" s="1">
        <v>0</v>
      </c>
    </row>
    <row r="5" spans="1:14" x14ac:dyDescent="0.3">
      <c r="A5" s="1" t="s">
        <v>20</v>
      </c>
      <c r="B5" s="1">
        <v>1.27</v>
      </c>
      <c r="C5" s="1">
        <v>24.71</v>
      </c>
      <c r="D5" s="2">
        <f t="shared" si="0"/>
        <v>0.31381700000000001</v>
      </c>
      <c r="E5" s="1">
        <v>0</v>
      </c>
    </row>
    <row r="6" spans="1:14" x14ac:dyDescent="0.3">
      <c r="A6" s="1" t="s">
        <v>21</v>
      </c>
      <c r="B6" s="1">
        <v>1.49</v>
      </c>
      <c r="C6" s="1">
        <v>12.11</v>
      </c>
      <c r="D6" s="2">
        <f t="shared" si="0"/>
        <v>0.18043900000000002</v>
      </c>
      <c r="E6" s="1">
        <v>0</v>
      </c>
    </row>
    <row r="7" spans="1:14" x14ac:dyDescent="0.3">
      <c r="A7" s="1" t="s">
        <v>22</v>
      </c>
      <c r="B7" s="1">
        <v>1.94</v>
      </c>
      <c r="C7" s="1">
        <v>16.829999999999998</v>
      </c>
      <c r="D7" s="2">
        <f t="shared" si="0"/>
        <v>0.32650199999999996</v>
      </c>
      <c r="E7" s="1">
        <v>0</v>
      </c>
    </row>
    <row r="8" spans="1:14" x14ac:dyDescent="0.3">
      <c r="A8" s="1" t="s">
        <v>23</v>
      </c>
      <c r="B8" s="1">
        <v>2.09</v>
      </c>
      <c r="C8" s="1">
        <v>32.200000000000003</v>
      </c>
      <c r="D8" s="2">
        <f t="shared" si="0"/>
        <v>0.67298000000000002</v>
      </c>
      <c r="E8" s="1">
        <v>0</v>
      </c>
    </row>
    <row r="9" spans="1:14" x14ac:dyDescent="0.3">
      <c r="A9" s="1" t="s">
        <v>24</v>
      </c>
      <c r="B9" s="1">
        <v>2.2999999999999998</v>
      </c>
      <c r="C9" s="1">
        <v>10.47</v>
      </c>
      <c r="D9" s="2">
        <f t="shared" si="0"/>
        <v>0.24081</v>
      </c>
      <c r="E9" s="1">
        <v>0</v>
      </c>
    </row>
    <row r="10" spans="1:14" x14ac:dyDescent="0.3">
      <c r="A10" s="1" t="s">
        <v>25</v>
      </c>
      <c r="B10" s="1">
        <v>2.4700000000000002</v>
      </c>
      <c r="C10" s="1">
        <v>31.45</v>
      </c>
      <c r="D10" s="2">
        <f t="shared" si="0"/>
        <v>0.77681500000000003</v>
      </c>
      <c r="E10" s="1">
        <v>0</v>
      </c>
    </row>
    <row r="11" spans="1:14" x14ac:dyDescent="0.3">
      <c r="A11" s="1" t="s">
        <v>26</v>
      </c>
      <c r="B11" s="1">
        <v>3.16</v>
      </c>
      <c r="C11" s="1">
        <v>36.39</v>
      </c>
      <c r="D11" s="2">
        <f t="shared" si="0"/>
        <v>1.1499239999999999</v>
      </c>
      <c r="E11" s="1">
        <v>0</v>
      </c>
    </row>
    <row r="12" spans="1:14" x14ac:dyDescent="0.3">
      <c r="A12" s="1" t="s">
        <v>27</v>
      </c>
      <c r="B12" s="1">
        <v>3.29</v>
      </c>
      <c r="C12" s="1">
        <v>28.48</v>
      </c>
      <c r="D12" s="2">
        <f>B12*C12/100</f>
        <v>0.93699200000000005</v>
      </c>
    </row>
    <row r="14" spans="1:14" x14ac:dyDescent="0.3">
      <c r="A14" s="1" t="s">
        <v>6</v>
      </c>
      <c r="B14" s="1" t="s">
        <v>3</v>
      </c>
      <c r="C14" s="1" t="s">
        <v>5</v>
      </c>
      <c r="D14" s="1" t="s">
        <v>7</v>
      </c>
      <c r="E14" s="1" t="s">
        <v>8</v>
      </c>
      <c r="F14" s="1" t="s">
        <v>9</v>
      </c>
      <c r="G14" s="1" t="s">
        <v>10</v>
      </c>
      <c r="H14" s="1" t="s">
        <v>11</v>
      </c>
      <c r="I14" s="1" t="s">
        <v>12</v>
      </c>
    </row>
    <row r="15" spans="1:14" x14ac:dyDescent="0.3">
      <c r="A15" s="1" t="s">
        <v>17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</row>
    <row r="16" spans="1:14" x14ac:dyDescent="0.3">
      <c r="A16" s="1" t="s">
        <v>0</v>
      </c>
      <c r="B16" s="1">
        <v>4</v>
      </c>
      <c r="C16" s="1">
        <v>12</v>
      </c>
      <c r="D16" s="1">
        <v>0</v>
      </c>
      <c r="E16" s="1">
        <v>0</v>
      </c>
      <c r="F16" s="1">
        <v>0</v>
      </c>
      <c r="G16" s="1">
        <v>0</v>
      </c>
      <c r="H16" s="1">
        <v>12</v>
      </c>
      <c r="I16" s="1">
        <v>12</v>
      </c>
    </row>
    <row r="17" spans="1:9" x14ac:dyDescent="0.3">
      <c r="A17" s="1" t="s">
        <v>1</v>
      </c>
      <c r="B17" s="1">
        <v>3</v>
      </c>
      <c r="C17" s="1">
        <v>10</v>
      </c>
      <c r="D17" s="1">
        <v>0</v>
      </c>
      <c r="E17" s="1">
        <v>0</v>
      </c>
      <c r="F17" s="1">
        <v>0</v>
      </c>
      <c r="G17" s="1">
        <v>10</v>
      </c>
      <c r="H17" s="1">
        <v>12</v>
      </c>
      <c r="I17" s="1">
        <v>12</v>
      </c>
    </row>
    <row r="18" spans="1:9" x14ac:dyDescent="0.3">
      <c r="A18" s="1" t="s">
        <v>2</v>
      </c>
      <c r="B18" s="1">
        <v>2</v>
      </c>
      <c r="C18" s="1">
        <v>6</v>
      </c>
      <c r="D18" s="1">
        <v>0</v>
      </c>
      <c r="E18" s="1">
        <v>0</v>
      </c>
      <c r="F18" s="1">
        <v>6</v>
      </c>
      <c r="G18" s="1">
        <v>10</v>
      </c>
      <c r="H18" s="1">
        <v>12</v>
      </c>
      <c r="I18" s="1">
        <v>16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FC8E0-2E76-4B74-ADF9-36539787D707}">
  <dimension ref="A1:I50"/>
  <sheetViews>
    <sheetView tabSelected="1" topLeftCell="A25" workbookViewId="0">
      <selection activeCell="A27" sqref="A27:I50"/>
    </sheetView>
  </sheetViews>
  <sheetFormatPr baseColWidth="10" defaultRowHeight="14.4" x14ac:dyDescent="0.3"/>
  <cols>
    <col min="1" max="1" width="11.5546875" style="4"/>
    <col min="2" max="2" width="11.5546875" style="3"/>
    <col min="3" max="3" width="13.44140625" style="3" hidden="1" customWidth="1"/>
    <col min="4" max="5" width="11.5546875" style="3"/>
    <col min="6" max="6" width="11.5546875" style="4"/>
    <col min="7" max="7" width="11.5546875" style="3"/>
    <col min="8" max="8" width="11.5546875" style="3" hidden="1" customWidth="1"/>
    <col min="9" max="16384" width="11.5546875" style="3"/>
  </cols>
  <sheetData>
    <row r="1" spans="1:9" x14ac:dyDescent="0.3">
      <c r="A1" s="3" t="s">
        <v>49</v>
      </c>
      <c r="B1" s="3" t="s">
        <v>50</v>
      </c>
      <c r="C1" s="3" t="s">
        <v>48</v>
      </c>
      <c r="D1" s="3" t="s">
        <v>51</v>
      </c>
      <c r="F1" s="3" t="s">
        <v>49</v>
      </c>
      <c r="G1" s="3" t="s">
        <v>50</v>
      </c>
      <c r="H1" s="3" t="s">
        <v>48</v>
      </c>
      <c r="I1" s="3" t="s">
        <v>51</v>
      </c>
    </row>
    <row r="2" spans="1:9" x14ac:dyDescent="0.3">
      <c r="A2" s="4" t="s">
        <v>37</v>
      </c>
      <c r="B2" s="3">
        <v>29.08</v>
      </c>
      <c r="C2" s="3">
        <f>Tableau6[[#This Row],[Colonne3]]</f>
        <v>39.93</v>
      </c>
      <c r="D2" s="5">
        <f>Tableau5[[#This Row],[cost]]*Tableau5[[#This Row],[Colonne3]]/100</f>
        <v>11.611643999999998</v>
      </c>
      <c r="F2" s="4" t="s">
        <v>37</v>
      </c>
      <c r="G2" s="3">
        <v>29.08</v>
      </c>
      <c r="H2" s="3">
        <v>39.93</v>
      </c>
      <c r="I2" s="5">
        <f>Tableau6[[#This Row],[Colonne3]]*Tableau6[[#This Row],[cost]]/100</f>
        <v>11.611643999999998</v>
      </c>
    </row>
    <row r="3" spans="1:9" x14ac:dyDescent="0.3">
      <c r="A3" s="4" t="s">
        <v>33</v>
      </c>
      <c r="B3" s="3">
        <v>38.54</v>
      </c>
      <c r="C3" s="3">
        <f>Tableau6[[#This Row],[Colonne3]]</f>
        <v>39.72</v>
      </c>
      <c r="D3" s="5">
        <f>Tableau5[[#This Row],[cost]]*Tableau5[[#This Row],[Colonne3]]/100</f>
        <v>15.308088</v>
      </c>
      <c r="F3" s="4" t="s">
        <v>33</v>
      </c>
      <c r="G3" s="3">
        <v>38.549999999999997</v>
      </c>
      <c r="H3" s="3">
        <v>39.72</v>
      </c>
      <c r="I3" s="5">
        <f>Tableau6[[#This Row],[Colonne3]]*Tableau6[[#This Row],[cost]]/100</f>
        <v>15.312059999999999</v>
      </c>
    </row>
    <row r="4" spans="1:9" x14ac:dyDescent="0.3">
      <c r="A4" s="4" t="s">
        <v>43</v>
      </c>
      <c r="B4" s="3">
        <v>29.49</v>
      </c>
      <c r="C4" s="3">
        <f>Tableau6[[#This Row],[Colonne3]]</f>
        <v>39.35</v>
      </c>
      <c r="D4" s="5">
        <f>Tableau5[[#This Row],[cost]]*Tableau5[[#This Row],[Colonne3]]/100</f>
        <v>11.604315</v>
      </c>
      <c r="F4" s="4" t="s">
        <v>43</v>
      </c>
      <c r="G4" s="3">
        <v>29.49</v>
      </c>
      <c r="H4" s="3">
        <v>39.35</v>
      </c>
      <c r="I4" s="5">
        <f>Tableau6[[#This Row],[Colonne3]]*Tableau6[[#This Row],[cost]]/100</f>
        <v>11.604315</v>
      </c>
    </row>
    <row r="5" spans="1:9" x14ac:dyDescent="0.3">
      <c r="A5" s="4" t="s">
        <v>46</v>
      </c>
      <c r="B5" s="3">
        <v>31.66</v>
      </c>
      <c r="C5" s="3">
        <f>Tableau6[[#This Row],[Colonne3]]</f>
        <v>39.49</v>
      </c>
      <c r="D5" s="5">
        <f>Tableau5[[#This Row],[cost]]*Tableau5[[#This Row],[Colonne3]]/100</f>
        <v>12.502534000000001</v>
      </c>
      <c r="F5" s="4" t="s">
        <v>46</v>
      </c>
      <c r="G5" s="3">
        <v>31.66</v>
      </c>
      <c r="H5" s="3">
        <v>39.49</v>
      </c>
      <c r="I5" s="5">
        <f>Tableau6[[#This Row],[Colonne3]]*Tableau6[[#This Row],[cost]]/100</f>
        <v>12.502534000000001</v>
      </c>
    </row>
    <row r="6" spans="1:9" x14ac:dyDescent="0.3">
      <c r="A6" s="4" t="s">
        <v>40</v>
      </c>
      <c r="B6" s="3">
        <v>32.57</v>
      </c>
      <c r="C6" s="3">
        <f>Tableau6[[#This Row],[Colonne3]]</f>
        <v>39.54</v>
      </c>
      <c r="D6" s="5">
        <f>Tableau5[[#This Row],[cost]]*Tableau5[[#This Row],[Colonne3]]/100</f>
        <v>12.878178</v>
      </c>
      <c r="F6" s="4" t="s">
        <v>40</v>
      </c>
      <c r="G6" s="3">
        <v>32.57</v>
      </c>
      <c r="H6" s="3">
        <v>39.54</v>
      </c>
      <c r="I6" s="5">
        <f>Tableau6[[#This Row],[Colonne3]]*Tableau6[[#This Row],[cost]]/100</f>
        <v>12.878178</v>
      </c>
    </row>
    <row r="7" spans="1:9" x14ac:dyDescent="0.3">
      <c r="A7" s="4" t="s">
        <v>28</v>
      </c>
      <c r="B7" s="3">
        <v>18.3</v>
      </c>
      <c r="C7" s="3">
        <f>Tableau6[[#This Row],[Colonne3]]</f>
        <v>39.82</v>
      </c>
      <c r="D7" s="5">
        <f>Tableau5[[#This Row],[cost]]*Tableau5[[#This Row],[Colonne3]]/100</f>
        <v>7.2870600000000003</v>
      </c>
      <c r="F7" s="4" t="s">
        <v>28</v>
      </c>
      <c r="G7" s="3">
        <v>18.309999999999999</v>
      </c>
      <c r="H7" s="3">
        <v>39.82</v>
      </c>
      <c r="I7" s="5">
        <f>Tableau6[[#This Row],[Colonne3]]*Tableau6[[#This Row],[cost]]/100</f>
        <v>7.291042</v>
      </c>
    </row>
    <row r="8" spans="1:9" x14ac:dyDescent="0.3">
      <c r="A8" s="4" t="s">
        <v>47</v>
      </c>
      <c r="B8" s="3">
        <v>26.32</v>
      </c>
      <c r="C8" s="3">
        <f>Tableau6[[#This Row],[Colonne3]]</f>
        <v>39.4</v>
      </c>
      <c r="D8" s="5">
        <f>Tableau5[[#This Row],[cost]]*Tableau5[[#This Row],[Colonne3]]/100</f>
        <v>10.37008</v>
      </c>
      <c r="F8" s="4" t="s">
        <v>47</v>
      </c>
      <c r="G8" s="3">
        <v>26.32</v>
      </c>
      <c r="H8" s="3">
        <v>39.4</v>
      </c>
      <c r="I8" s="5">
        <f>Tableau6[[#This Row],[Colonne3]]*Tableau6[[#This Row],[cost]]/100</f>
        <v>10.37008</v>
      </c>
    </row>
    <row r="9" spans="1:9" x14ac:dyDescent="0.3">
      <c r="A9" s="4" t="s">
        <v>39</v>
      </c>
      <c r="B9" s="3">
        <v>35.29</v>
      </c>
      <c r="C9" s="3">
        <f>Tableau6[[#This Row],[Colonne3]]</f>
        <v>39.43</v>
      </c>
      <c r="D9" s="5">
        <f>Tableau5[[#This Row],[cost]]*Tableau5[[#This Row],[Colonne3]]/100</f>
        <v>13.914847</v>
      </c>
      <c r="F9" s="4" t="s">
        <v>39</v>
      </c>
      <c r="G9" s="3">
        <v>35.29</v>
      </c>
      <c r="H9" s="3">
        <v>39.43</v>
      </c>
      <c r="I9" s="5">
        <f>Tableau6[[#This Row],[Colonne3]]*Tableau6[[#This Row],[cost]]/100</f>
        <v>13.914847</v>
      </c>
    </row>
    <row r="10" spans="1:9" x14ac:dyDescent="0.3">
      <c r="A10" s="4" t="s">
        <v>38</v>
      </c>
      <c r="B10" s="3">
        <v>48.69</v>
      </c>
      <c r="C10" s="3">
        <f>Tableau6[[#This Row],[Colonne3]]</f>
        <v>39.93</v>
      </c>
      <c r="D10" s="5">
        <f>Tableau5[[#This Row],[cost]]*Tableau5[[#This Row],[Colonne3]]/100</f>
        <v>19.441917</v>
      </c>
      <c r="F10" s="4" t="s">
        <v>38</v>
      </c>
      <c r="G10" s="3">
        <v>48.69</v>
      </c>
      <c r="H10" s="3">
        <v>39.93</v>
      </c>
      <c r="I10" s="5">
        <f>Tableau6[[#This Row],[Colonne3]]*Tableau6[[#This Row],[cost]]/100</f>
        <v>19.441917</v>
      </c>
    </row>
    <row r="11" spans="1:9" x14ac:dyDescent="0.3">
      <c r="A11" s="4" t="s">
        <v>42</v>
      </c>
      <c r="B11" s="3">
        <v>14.83</v>
      </c>
      <c r="C11" s="3">
        <f>Tableau6[[#This Row],[Colonne3]]</f>
        <v>39.79</v>
      </c>
      <c r="D11" s="5">
        <f>Tableau5[[#This Row],[cost]]*Tableau5[[#This Row],[Colonne3]]/100</f>
        <v>5.9008569999999994</v>
      </c>
      <c r="F11" s="4" t="s">
        <v>42</v>
      </c>
      <c r="G11" s="3">
        <v>14.83</v>
      </c>
      <c r="H11" s="3">
        <v>39.79</v>
      </c>
      <c r="I11" s="5">
        <f>Tableau6[[#This Row],[Colonne3]]*Tableau6[[#This Row],[cost]]/100</f>
        <v>5.9008569999999994</v>
      </c>
    </row>
    <row r="12" spans="1:9" x14ac:dyDescent="0.3">
      <c r="A12" s="17"/>
      <c r="B12" s="18"/>
      <c r="C12" s="18"/>
      <c r="D12" s="19"/>
      <c r="F12" s="6" t="s">
        <v>31</v>
      </c>
      <c r="G12" s="7">
        <v>4.24</v>
      </c>
      <c r="H12" s="7">
        <v>39.54</v>
      </c>
      <c r="I12" s="8">
        <f>Tableau6[[#This Row],[Colonne3]]*Tableau6[[#This Row],[cost]]/100</f>
        <v>1.676496</v>
      </c>
    </row>
    <row r="13" spans="1:9" x14ac:dyDescent="0.3">
      <c r="A13" s="4" t="s">
        <v>36</v>
      </c>
      <c r="B13" s="3">
        <v>33.06</v>
      </c>
      <c r="C13" s="3">
        <f>Tableau6[[#This Row],[Colonne3]]</f>
        <v>39.909999999999997</v>
      </c>
      <c r="D13" s="5">
        <f>Tableau5[[#This Row],[cost]]*Tableau5[[#This Row],[Colonne3]]/100</f>
        <v>13.194246</v>
      </c>
      <c r="F13" s="4" t="s">
        <v>36</v>
      </c>
      <c r="G13" s="3">
        <v>33.06</v>
      </c>
      <c r="H13" s="3">
        <v>39.909999999999997</v>
      </c>
      <c r="I13" s="5">
        <f>Tableau6[[#This Row],[Colonne3]]*Tableau6[[#This Row],[cost]]/100</f>
        <v>13.194246</v>
      </c>
    </row>
    <row r="14" spans="1:9" x14ac:dyDescent="0.3">
      <c r="A14" s="4" t="s">
        <v>34</v>
      </c>
      <c r="B14" s="3">
        <v>27.7</v>
      </c>
      <c r="C14" s="3">
        <f>Tableau6[[#This Row],[Colonne3]]</f>
        <v>39.97</v>
      </c>
      <c r="D14" s="5">
        <f>Tableau5[[#This Row],[cost]]*Tableau5[[#This Row],[Colonne3]]/100</f>
        <v>11.071689999999998</v>
      </c>
      <c r="F14" s="4" t="s">
        <v>34</v>
      </c>
      <c r="G14" s="3">
        <v>27.7</v>
      </c>
      <c r="H14" s="3">
        <v>39.97</v>
      </c>
      <c r="I14" s="5">
        <f>Tableau6[[#This Row],[Colonne3]]*Tableau6[[#This Row],[cost]]/100</f>
        <v>11.071689999999998</v>
      </c>
    </row>
    <row r="15" spans="1:9" x14ac:dyDescent="0.3">
      <c r="A15" s="4" t="s">
        <v>30</v>
      </c>
      <c r="B15" s="3">
        <v>19.940000000000001</v>
      </c>
      <c r="C15" s="3">
        <f>Tableau6[[#This Row],[Colonne3]]</f>
        <v>39.909999999999997</v>
      </c>
      <c r="D15" s="5">
        <f>Tableau5[[#This Row],[cost]]*Tableau5[[#This Row],[Colonne3]]/100</f>
        <v>7.9580539999999997</v>
      </c>
      <c r="F15" s="4" t="s">
        <v>30</v>
      </c>
      <c r="G15" s="3">
        <v>19.940000000000001</v>
      </c>
      <c r="H15" s="3">
        <v>39.909999999999997</v>
      </c>
      <c r="I15" s="5">
        <f>Tableau6[[#This Row],[Colonne3]]*Tableau6[[#This Row],[cost]]/100</f>
        <v>7.9580539999999997</v>
      </c>
    </row>
    <row r="16" spans="1:9" x14ac:dyDescent="0.3">
      <c r="A16" s="4" t="s">
        <v>45</v>
      </c>
      <c r="B16" s="3">
        <v>15.06</v>
      </c>
      <c r="C16" s="3">
        <f>Tableau6[[#This Row],[Colonne3]]</f>
        <v>39.229999999999997</v>
      </c>
      <c r="D16" s="5">
        <f>Tableau5[[#This Row],[cost]]*Tableau5[[#This Row],[Colonne3]]/100</f>
        <v>5.9080380000000003</v>
      </c>
      <c r="F16" s="4" t="s">
        <v>45</v>
      </c>
      <c r="G16" s="3">
        <v>15.06</v>
      </c>
      <c r="H16" s="3">
        <v>39.229999999999997</v>
      </c>
      <c r="I16" s="5">
        <f>Tableau6[[#This Row],[Colonne3]]*Tableau6[[#This Row],[cost]]/100</f>
        <v>5.9080380000000003</v>
      </c>
    </row>
    <row r="17" spans="1:9" x14ac:dyDescent="0.3">
      <c r="A17" s="17"/>
      <c r="B17" s="18"/>
      <c r="C17" s="18"/>
      <c r="D17" s="19"/>
      <c r="F17" s="6" t="s">
        <v>35</v>
      </c>
      <c r="G17" s="7">
        <v>6.42</v>
      </c>
      <c r="H17" s="7">
        <v>38.1</v>
      </c>
      <c r="I17" s="8">
        <f>Tableau6[[#This Row],[Colonne3]]*Tableau6[[#This Row],[cost]]/100</f>
        <v>2.4460199999999999</v>
      </c>
    </row>
    <row r="18" spans="1:9" x14ac:dyDescent="0.3">
      <c r="A18" s="4" t="s">
        <v>41</v>
      </c>
      <c r="B18" s="3">
        <v>27.42</v>
      </c>
      <c r="C18" s="3">
        <f>Tableau6[[#This Row],[Colonne3]]</f>
        <v>38.99</v>
      </c>
      <c r="D18" s="5">
        <f>Tableau5[[#This Row],[cost]]*Tableau5[[#This Row],[Colonne3]]/100</f>
        <v>10.691058</v>
      </c>
      <c r="F18" s="4" t="s">
        <v>41</v>
      </c>
      <c r="G18" s="3">
        <v>27.42</v>
      </c>
      <c r="H18" s="3">
        <v>38.99</v>
      </c>
      <c r="I18" s="5">
        <f>Tableau6[[#This Row],[Colonne3]]*Tableau6[[#This Row],[cost]]/100</f>
        <v>10.691058</v>
      </c>
    </row>
    <row r="19" spans="1:9" x14ac:dyDescent="0.3">
      <c r="A19" s="4" t="s">
        <v>44</v>
      </c>
      <c r="B19" s="3">
        <v>13.42</v>
      </c>
      <c r="C19" s="3">
        <f>Tableau6[[#This Row],[Colonne3]]</f>
        <v>39.51</v>
      </c>
      <c r="D19" s="5">
        <f>Tableau5[[#This Row],[cost]]*Tableau5[[#This Row],[Colonne3]]/100</f>
        <v>5.3022419999999997</v>
      </c>
      <c r="F19" s="4" t="s">
        <v>44</v>
      </c>
      <c r="G19" s="3">
        <v>13.42</v>
      </c>
      <c r="H19" s="3">
        <v>39.51</v>
      </c>
      <c r="I19" s="5">
        <f>Tableau6[[#This Row],[Colonne3]]*Tableau6[[#This Row],[cost]]/100</f>
        <v>5.3022419999999997</v>
      </c>
    </row>
    <row r="20" spans="1:9" x14ac:dyDescent="0.3">
      <c r="A20" s="4" t="s">
        <v>32</v>
      </c>
      <c r="B20" s="3">
        <v>22.55</v>
      </c>
      <c r="C20" s="3">
        <f>Tableau6[[#This Row],[Colonne3]]</f>
        <v>39.1</v>
      </c>
      <c r="D20" s="5">
        <f>Tableau5[[#This Row],[cost]]*Tableau5[[#This Row],[Colonne3]]/100</f>
        <v>8.8170500000000001</v>
      </c>
      <c r="F20" s="4" t="s">
        <v>32</v>
      </c>
      <c r="G20" s="3">
        <v>22.55</v>
      </c>
      <c r="H20" s="3">
        <v>39.1</v>
      </c>
      <c r="I20" s="5">
        <f>Tableau6[[#This Row],[Colonne3]]*Tableau6[[#This Row],[cost]]/100</f>
        <v>8.8170500000000001</v>
      </c>
    </row>
    <row r="21" spans="1:9" x14ac:dyDescent="0.3">
      <c r="A21" s="4" t="s">
        <v>29</v>
      </c>
      <c r="B21" s="3">
        <v>25.32</v>
      </c>
      <c r="C21" s="3">
        <f>Tableau6[[#This Row],[Colonne3]]</f>
        <v>39.78</v>
      </c>
      <c r="D21" s="5">
        <f>Tableau5[[#This Row],[cost]]*Tableau5[[#This Row],[Colonne3]]/100</f>
        <v>10.072296</v>
      </c>
      <c r="F21" s="4" t="s">
        <v>29</v>
      </c>
      <c r="G21" s="3">
        <v>25.32</v>
      </c>
      <c r="H21" s="3">
        <v>39.78</v>
      </c>
      <c r="I21" s="5">
        <f>Tableau6[[#This Row],[Colonne3]]*Tableau6[[#This Row],[cost]]/100</f>
        <v>10.072296</v>
      </c>
    </row>
    <row r="22" spans="1:9" x14ac:dyDescent="0.3">
      <c r="B22" s="3">
        <f>SUM(Tableau5[cost])</f>
        <v>489.24</v>
      </c>
      <c r="C22" s="3">
        <f>SUM(Tableau5[Colonne3])</f>
        <v>712.80000000000007</v>
      </c>
      <c r="D22" s="5">
        <f>SUM(Tableau5[benefit])</f>
        <v>193.834194</v>
      </c>
      <c r="G22" s="3">
        <f>SUM(Tableau6[cost])</f>
        <v>499.92</v>
      </c>
      <c r="H22" s="3">
        <f>SUM(Tableau6[Colonne3])</f>
        <v>790.44</v>
      </c>
      <c r="I22" s="5">
        <f>SUM(Tableau6[benefit])</f>
        <v>197.964664</v>
      </c>
    </row>
    <row r="27" spans="1:9" x14ac:dyDescent="0.3">
      <c r="A27" s="3" t="s">
        <v>49</v>
      </c>
      <c r="B27" s="3" t="s">
        <v>50</v>
      </c>
      <c r="C27" s="3" t="s">
        <v>48</v>
      </c>
      <c r="D27" s="3" t="s">
        <v>51</v>
      </c>
      <c r="F27" s="3" t="s">
        <v>49</v>
      </c>
      <c r="G27" s="3" t="s">
        <v>50</v>
      </c>
      <c r="H27" s="3" t="s">
        <v>48</v>
      </c>
      <c r="I27" s="3" t="s">
        <v>51</v>
      </c>
    </row>
    <row r="28" spans="1:9" x14ac:dyDescent="0.3">
      <c r="B28" s="13"/>
      <c r="C28" s="13"/>
      <c r="D28" s="13"/>
      <c r="F28" s="4" t="s">
        <v>52</v>
      </c>
      <c r="G28" s="3">
        <v>23.21</v>
      </c>
      <c r="H28" s="3">
        <v>39.97</v>
      </c>
      <c r="I28" s="5">
        <f>H28*G28/100</f>
        <v>9.277037</v>
      </c>
    </row>
    <row r="29" spans="1:9" x14ac:dyDescent="0.3">
      <c r="A29" s="10"/>
      <c r="B29" s="11"/>
      <c r="C29" s="11"/>
      <c r="D29" s="11"/>
      <c r="F29" s="4" t="s">
        <v>53</v>
      </c>
      <c r="G29" s="3">
        <v>28</v>
      </c>
      <c r="H29" s="3">
        <v>39.89</v>
      </c>
      <c r="I29" s="5">
        <f t="shared" ref="I29:I48" si="0">H29*G29/100</f>
        <v>11.1692</v>
      </c>
    </row>
    <row r="30" spans="1:9" x14ac:dyDescent="0.3">
      <c r="A30" s="9"/>
      <c r="B30" s="11"/>
      <c r="C30" s="11"/>
      <c r="D30" s="11"/>
      <c r="F30" s="4" t="s">
        <v>54</v>
      </c>
      <c r="G30" s="3">
        <v>29.18</v>
      </c>
      <c r="H30" s="3">
        <v>39.770000000000003</v>
      </c>
      <c r="I30" s="5">
        <f t="shared" si="0"/>
        <v>11.604886</v>
      </c>
    </row>
    <row r="31" spans="1:9" x14ac:dyDescent="0.3">
      <c r="A31" s="10"/>
      <c r="B31" s="11"/>
      <c r="C31" s="11"/>
      <c r="D31" s="11"/>
      <c r="F31" s="4" t="s">
        <v>55</v>
      </c>
      <c r="G31" s="3">
        <v>24.87</v>
      </c>
      <c r="H31" s="3">
        <v>39.43</v>
      </c>
      <c r="I31" s="5">
        <f t="shared" si="0"/>
        <v>9.806241</v>
      </c>
    </row>
    <row r="32" spans="1:9" x14ac:dyDescent="0.3">
      <c r="A32" s="9"/>
      <c r="B32" s="11"/>
      <c r="C32" s="11"/>
      <c r="D32" s="11"/>
      <c r="F32" s="4" t="s">
        <v>56</v>
      </c>
      <c r="G32" s="3">
        <v>39.35</v>
      </c>
      <c r="H32" s="3">
        <v>39.729999999999997</v>
      </c>
      <c r="I32" s="5">
        <f t="shared" si="0"/>
        <v>15.633754999999999</v>
      </c>
    </row>
    <row r="33" spans="1:9" x14ac:dyDescent="0.3">
      <c r="A33" s="10"/>
      <c r="B33" s="11"/>
      <c r="C33" s="11"/>
      <c r="D33" s="11"/>
      <c r="F33" s="4" t="s">
        <v>57</v>
      </c>
      <c r="G33" s="3">
        <v>16.489999999999998</v>
      </c>
      <c r="H33" s="3">
        <v>39.97</v>
      </c>
      <c r="I33" s="5">
        <f t="shared" si="0"/>
        <v>6.5910529999999996</v>
      </c>
    </row>
    <row r="34" spans="1:9" x14ac:dyDescent="0.3">
      <c r="A34" s="9"/>
      <c r="B34" s="11"/>
      <c r="C34" s="11"/>
      <c r="D34" s="11"/>
      <c r="F34" s="4" t="s">
        <v>58</v>
      </c>
      <c r="G34" s="3">
        <v>25.62</v>
      </c>
      <c r="H34" s="3">
        <v>39.56</v>
      </c>
      <c r="I34" s="5">
        <f t="shared" si="0"/>
        <v>10.135272000000001</v>
      </c>
    </row>
    <row r="35" spans="1:9" x14ac:dyDescent="0.3">
      <c r="A35" s="10"/>
      <c r="B35" s="11"/>
      <c r="C35" s="11"/>
      <c r="D35" s="11"/>
      <c r="F35" s="4" t="s">
        <v>59</v>
      </c>
      <c r="G35" s="3">
        <v>15.4</v>
      </c>
      <c r="H35" s="3">
        <v>39.950000000000003</v>
      </c>
      <c r="I35" s="5">
        <f t="shared" si="0"/>
        <v>6.1523000000000003</v>
      </c>
    </row>
    <row r="36" spans="1:9" x14ac:dyDescent="0.3">
      <c r="A36" s="9"/>
      <c r="B36" s="11"/>
      <c r="C36" s="11"/>
      <c r="D36" s="11"/>
      <c r="F36" s="4" t="s">
        <v>60</v>
      </c>
      <c r="G36" s="3">
        <v>21.08</v>
      </c>
      <c r="H36" s="3">
        <v>39.78</v>
      </c>
      <c r="I36" s="5">
        <f t="shared" si="0"/>
        <v>8.385624</v>
      </c>
    </row>
    <row r="37" spans="1:9" x14ac:dyDescent="0.3">
      <c r="A37" s="10"/>
      <c r="B37" s="11"/>
      <c r="C37" s="11"/>
      <c r="D37" s="11"/>
      <c r="F37" s="4" t="s">
        <v>61</v>
      </c>
      <c r="G37" s="3">
        <v>17.38</v>
      </c>
      <c r="H37" s="3">
        <v>39.49</v>
      </c>
      <c r="I37" s="5">
        <f t="shared" si="0"/>
        <v>6.8633619999999995</v>
      </c>
    </row>
    <row r="38" spans="1:9" x14ac:dyDescent="0.3">
      <c r="A38" s="9"/>
      <c r="B38" s="11"/>
      <c r="C38" s="11"/>
      <c r="D38" s="11"/>
      <c r="F38" s="4" t="s">
        <v>62</v>
      </c>
      <c r="G38" s="3">
        <v>34.64</v>
      </c>
      <c r="H38" s="3">
        <v>39.909999999999997</v>
      </c>
      <c r="I38" s="5">
        <f t="shared" si="0"/>
        <v>13.824824</v>
      </c>
    </row>
    <row r="39" spans="1:9" x14ac:dyDescent="0.3">
      <c r="A39" s="10"/>
      <c r="B39" s="11"/>
      <c r="C39" s="11"/>
      <c r="D39" s="11"/>
      <c r="F39" s="4" t="s">
        <v>63</v>
      </c>
      <c r="G39" s="3">
        <v>31.41</v>
      </c>
      <c r="H39" s="3">
        <v>39.5</v>
      </c>
      <c r="I39" s="5">
        <f t="shared" si="0"/>
        <v>12.40695</v>
      </c>
    </row>
    <row r="40" spans="1:9" x14ac:dyDescent="0.3">
      <c r="A40" s="9"/>
      <c r="B40" s="11"/>
      <c r="C40" s="11"/>
      <c r="D40" s="11"/>
      <c r="F40" s="4" t="s">
        <v>64</v>
      </c>
      <c r="G40" s="3">
        <v>15.11</v>
      </c>
      <c r="H40" s="3">
        <v>39.880000000000003</v>
      </c>
      <c r="I40" s="5">
        <f t="shared" si="0"/>
        <v>6.025868</v>
      </c>
    </row>
    <row r="41" spans="1:9" x14ac:dyDescent="0.3">
      <c r="A41" s="10"/>
      <c r="B41" s="11"/>
      <c r="C41" s="11"/>
      <c r="D41" s="11"/>
      <c r="F41" s="4" t="s">
        <v>65</v>
      </c>
      <c r="G41" s="3">
        <v>24.87</v>
      </c>
      <c r="H41" s="3">
        <v>39.49</v>
      </c>
      <c r="I41" s="5">
        <f t="shared" si="0"/>
        <v>9.8211630000000021</v>
      </c>
    </row>
    <row r="42" spans="1:9" x14ac:dyDescent="0.3">
      <c r="A42" s="9"/>
      <c r="B42" s="11"/>
      <c r="C42" s="11"/>
      <c r="D42" s="11"/>
      <c r="F42" s="4" t="s">
        <v>66</v>
      </c>
      <c r="G42" s="3">
        <v>33.19</v>
      </c>
      <c r="H42" s="3">
        <v>39.6</v>
      </c>
      <c r="I42" s="5">
        <f t="shared" si="0"/>
        <v>13.14324</v>
      </c>
    </row>
    <row r="43" spans="1:9" x14ac:dyDescent="0.3">
      <c r="A43" s="10"/>
      <c r="B43" s="11"/>
      <c r="C43" s="11"/>
      <c r="D43" s="11"/>
      <c r="F43" s="4" t="s">
        <v>67</v>
      </c>
      <c r="G43" s="3">
        <v>10.75</v>
      </c>
      <c r="H43" s="3">
        <v>39.9</v>
      </c>
      <c r="I43" s="5">
        <f t="shared" si="0"/>
        <v>4.28925</v>
      </c>
    </row>
    <row r="44" spans="1:9" x14ac:dyDescent="0.3">
      <c r="A44" s="9"/>
      <c r="B44" s="11"/>
      <c r="C44" s="11"/>
      <c r="D44" s="11"/>
      <c r="F44" s="4" t="s">
        <v>68</v>
      </c>
      <c r="G44" s="3">
        <v>9.39</v>
      </c>
      <c r="H44" s="3">
        <v>39.979999999999997</v>
      </c>
      <c r="I44" s="5">
        <f t="shared" si="0"/>
        <v>3.7541219999999997</v>
      </c>
    </row>
    <row r="45" spans="1:9" x14ac:dyDescent="0.3">
      <c r="A45" s="10"/>
      <c r="B45" s="11"/>
      <c r="C45" s="11"/>
      <c r="D45" s="11"/>
      <c r="F45" s="4" t="s">
        <v>69</v>
      </c>
      <c r="G45" s="3">
        <v>32.9</v>
      </c>
      <c r="H45" s="3">
        <v>39.950000000000003</v>
      </c>
      <c r="I45" s="5">
        <f t="shared" si="0"/>
        <v>13.143549999999999</v>
      </c>
    </row>
    <row r="46" spans="1:9" x14ac:dyDescent="0.3">
      <c r="A46" s="9"/>
      <c r="B46" s="11"/>
      <c r="C46" s="11"/>
      <c r="D46" s="11"/>
      <c r="F46" s="4" t="s">
        <v>70</v>
      </c>
      <c r="G46" s="3">
        <v>28.99</v>
      </c>
      <c r="H46" s="3">
        <v>39.14</v>
      </c>
      <c r="I46" s="5">
        <f t="shared" si="0"/>
        <v>11.346686</v>
      </c>
    </row>
    <row r="47" spans="1:9" x14ac:dyDescent="0.3">
      <c r="A47" s="11"/>
      <c r="B47" s="11"/>
      <c r="C47" s="11"/>
      <c r="D47" s="11"/>
      <c r="F47" s="4" t="s">
        <v>71</v>
      </c>
      <c r="G47" s="3">
        <v>8.89</v>
      </c>
      <c r="H47" s="3">
        <v>39.520000000000003</v>
      </c>
      <c r="I47" s="5">
        <f t="shared" si="0"/>
        <v>3.5133280000000009</v>
      </c>
    </row>
    <row r="48" spans="1:9" x14ac:dyDescent="0.3">
      <c r="A48" s="11"/>
      <c r="B48" s="11"/>
      <c r="C48" s="11"/>
      <c r="D48" s="11"/>
      <c r="F48" s="4" t="s">
        <v>72</v>
      </c>
      <c r="G48" s="3">
        <v>29.23</v>
      </c>
      <c r="H48" s="3">
        <v>39.880000000000003</v>
      </c>
      <c r="I48" s="5">
        <f t="shared" si="0"/>
        <v>11.656924000000002</v>
      </c>
    </row>
    <row r="49" spans="1:9" x14ac:dyDescent="0.3">
      <c r="A49" s="15" t="s">
        <v>73</v>
      </c>
      <c r="B49" s="16">
        <v>498.76</v>
      </c>
      <c r="C49" s="16">
        <v>39.42</v>
      </c>
      <c r="D49" s="16">
        <f>Tableau8[[#This Row],[Colonne3]]*Tableau8[[#This Row],[cost]]/100</f>
        <v>196.61119200000002</v>
      </c>
      <c r="F49" s="17"/>
      <c r="G49" s="18"/>
      <c r="H49" s="18"/>
      <c r="I49" s="19"/>
    </row>
    <row r="50" spans="1:9" x14ac:dyDescent="0.3">
      <c r="A50" s="12"/>
      <c r="B50" s="14">
        <f>SUM(B49)</f>
        <v>498.76</v>
      </c>
      <c r="C50" s="14">
        <f t="shared" ref="C50:D50" si="1">SUM(C49)</f>
        <v>39.42</v>
      </c>
      <c r="D50" s="14">
        <f t="shared" si="1"/>
        <v>196.61119200000002</v>
      </c>
      <c r="G50" s="5">
        <f>SUM(Tableau7[cost])</f>
        <v>499.95000000000005</v>
      </c>
      <c r="H50" s="5">
        <f>SUM(Tableau7[Colonne3])</f>
        <v>834.29</v>
      </c>
      <c r="I50" s="5">
        <f>SUM(Tableau7[benefit])</f>
        <v>198.54463500000003</v>
      </c>
    </row>
  </sheetData>
  <phoneticPr fontId="1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973E1-EE50-4E06-8555-9C9504C25218}">
  <dimension ref="A1:D20"/>
  <sheetViews>
    <sheetView workbookViewId="0">
      <selection activeCell="D1" sqref="D1:D20"/>
    </sheetView>
  </sheetViews>
  <sheetFormatPr baseColWidth="10" defaultRowHeight="14.4" x14ac:dyDescent="0.3"/>
  <sheetData>
    <row r="1" spans="1:4" x14ac:dyDescent="0.3">
      <c r="A1" t="s">
        <v>46</v>
      </c>
      <c r="B1">
        <v>31.66</v>
      </c>
      <c r="C1">
        <v>39.49</v>
      </c>
      <c r="D1">
        <f>B1*C1/100</f>
        <v>12.502534000000001</v>
      </c>
    </row>
    <row r="2" spans="1:4" x14ac:dyDescent="0.3">
      <c r="A2" t="s">
        <v>47</v>
      </c>
      <c r="B2">
        <v>26.32</v>
      </c>
      <c r="C2">
        <v>39.4</v>
      </c>
      <c r="D2">
        <f t="shared" ref="D2:D20" si="0">B2*C2/100</f>
        <v>10.37008</v>
      </c>
    </row>
    <row r="3" spans="1:4" x14ac:dyDescent="0.3">
      <c r="A3" t="s">
        <v>28</v>
      </c>
      <c r="B3">
        <v>18.309999999999999</v>
      </c>
      <c r="C3">
        <v>39.82</v>
      </c>
      <c r="D3">
        <f t="shared" si="0"/>
        <v>7.291042</v>
      </c>
    </row>
    <row r="4" spans="1:4" x14ac:dyDescent="0.3">
      <c r="A4" t="s">
        <v>29</v>
      </c>
      <c r="B4">
        <v>25.32</v>
      </c>
      <c r="C4">
        <v>39.78</v>
      </c>
      <c r="D4">
        <f t="shared" si="0"/>
        <v>10.072296</v>
      </c>
    </row>
    <row r="5" spans="1:4" x14ac:dyDescent="0.3">
      <c r="A5" t="s">
        <v>30</v>
      </c>
      <c r="B5">
        <v>19.940000000000001</v>
      </c>
      <c r="C5">
        <v>39.909999999999997</v>
      </c>
      <c r="D5">
        <f t="shared" si="0"/>
        <v>7.9580539999999997</v>
      </c>
    </row>
    <row r="6" spans="1:4" x14ac:dyDescent="0.3">
      <c r="A6" t="s">
        <v>31</v>
      </c>
      <c r="B6">
        <v>4.24</v>
      </c>
      <c r="C6">
        <v>39.54</v>
      </c>
      <c r="D6">
        <f t="shared" si="0"/>
        <v>1.676496</v>
      </c>
    </row>
    <row r="7" spans="1:4" x14ac:dyDescent="0.3">
      <c r="A7" t="s">
        <v>32</v>
      </c>
      <c r="B7">
        <v>22.55</v>
      </c>
      <c r="C7">
        <v>39.1</v>
      </c>
      <c r="D7">
        <f t="shared" si="0"/>
        <v>8.8170500000000001</v>
      </c>
    </row>
    <row r="8" spans="1:4" x14ac:dyDescent="0.3">
      <c r="A8" t="s">
        <v>33</v>
      </c>
      <c r="B8">
        <v>38.549999999999997</v>
      </c>
      <c r="C8">
        <v>39.72</v>
      </c>
      <c r="D8">
        <f t="shared" si="0"/>
        <v>15.312059999999999</v>
      </c>
    </row>
    <row r="9" spans="1:4" x14ac:dyDescent="0.3">
      <c r="A9" t="s">
        <v>34</v>
      </c>
      <c r="B9">
        <v>27.7</v>
      </c>
      <c r="C9">
        <v>39.97</v>
      </c>
      <c r="D9">
        <f t="shared" si="0"/>
        <v>11.071689999999998</v>
      </c>
    </row>
    <row r="10" spans="1:4" x14ac:dyDescent="0.3">
      <c r="A10" t="s">
        <v>35</v>
      </c>
      <c r="B10">
        <v>6.42</v>
      </c>
      <c r="C10">
        <v>38.1</v>
      </c>
      <c r="D10">
        <f t="shared" si="0"/>
        <v>2.4460199999999999</v>
      </c>
    </row>
    <row r="11" spans="1:4" x14ac:dyDescent="0.3">
      <c r="A11" t="s">
        <v>36</v>
      </c>
      <c r="B11">
        <v>33.06</v>
      </c>
      <c r="C11">
        <v>39.909999999999997</v>
      </c>
      <c r="D11">
        <f t="shared" si="0"/>
        <v>13.194246</v>
      </c>
    </row>
    <row r="12" spans="1:4" x14ac:dyDescent="0.3">
      <c r="A12" t="s">
        <v>37</v>
      </c>
      <c r="B12">
        <v>29.08</v>
      </c>
      <c r="C12">
        <v>39.93</v>
      </c>
      <c r="D12">
        <f t="shared" si="0"/>
        <v>11.611643999999998</v>
      </c>
    </row>
    <row r="13" spans="1:4" x14ac:dyDescent="0.3">
      <c r="A13" t="s">
        <v>38</v>
      </c>
      <c r="B13">
        <v>48.69</v>
      </c>
      <c r="C13">
        <v>39.93</v>
      </c>
      <c r="D13">
        <f t="shared" si="0"/>
        <v>19.441917</v>
      </c>
    </row>
    <row r="14" spans="1:4" x14ac:dyDescent="0.3">
      <c r="A14" t="s">
        <v>39</v>
      </c>
      <c r="B14">
        <v>35.29</v>
      </c>
      <c r="C14">
        <v>39.43</v>
      </c>
      <c r="D14">
        <f t="shared" si="0"/>
        <v>13.914847</v>
      </c>
    </row>
    <row r="15" spans="1:4" x14ac:dyDescent="0.3">
      <c r="A15" t="s">
        <v>40</v>
      </c>
      <c r="B15">
        <v>32.57</v>
      </c>
      <c r="C15">
        <v>39.54</v>
      </c>
      <c r="D15">
        <f t="shared" si="0"/>
        <v>12.878178</v>
      </c>
    </row>
    <row r="16" spans="1:4" x14ac:dyDescent="0.3">
      <c r="A16" t="s">
        <v>41</v>
      </c>
      <c r="B16">
        <v>27.42</v>
      </c>
      <c r="C16">
        <v>38.99</v>
      </c>
      <c r="D16">
        <f t="shared" si="0"/>
        <v>10.691058</v>
      </c>
    </row>
    <row r="17" spans="1:4" x14ac:dyDescent="0.3">
      <c r="A17" t="s">
        <v>42</v>
      </c>
      <c r="B17">
        <v>14.83</v>
      </c>
      <c r="C17">
        <v>39.79</v>
      </c>
      <c r="D17">
        <f t="shared" si="0"/>
        <v>5.9008569999999994</v>
      </c>
    </row>
    <row r="18" spans="1:4" x14ac:dyDescent="0.3">
      <c r="A18" t="s">
        <v>43</v>
      </c>
      <c r="B18">
        <v>29.49</v>
      </c>
      <c r="C18">
        <v>39.35</v>
      </c>
      <c r="D18">
        <f t="shared" si="0"/>
        <v>11.604315</v>
      </c>
    </row>
    <row r="19" spans="1:4" x14ac:dyDescent="0.3">
      <c r="A19" t="s">
        <v>44</v>
      </c>
      <c r="B19">
        <v>13.42</v>
      </c>
      <c r="C19">
        <v>39.51</v>
      </c>
      <c r="D19">
        <f t="shared" si="0"/>
        <v>5.3022419999999997</v>
      </c>
    </row>
    <row r="20" spans="1:4" x14ac:dyDescent="0.3">
      <c r="A20" t="s">
        <v>45</v>
      </c>
      <c r="B20">
        <v>15.06</v>
      </c>
      <c r="C20">
        <v>39.229999999999997</v>
      </c>
      <c r="D20">
        <f t="shared" si="0"/>
        <v>5.9080380000000003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Feuil3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Pauline Fourdrinois</dc:creator>
  <cp:lastModifiedBy>Pauline Fourdrinois</cp:lastModifiedBy>
  <dcterms:created xsi:type="dcterms:W3CDTF">2023-08-07T13:24:46Z</dcterms:created>
  <dcterms:modified xsi:type="dcterms:W3CDTF">2023-08-16T14:08:38Z</dcterms:modified>
</cp:coreProperties>
</file>